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3995" firstSheet="8" activeTab="13"/>
  </bookViews>
  <sheets>
    <sheet name="Rekapitulace stavby" sheetId="1" r:id="rId1"/>
    <sheet name="SO 01 - Hráz" sheetId="2" r:id="rId2"/>
    <sheet name="SO 02 - Opevnění návodníh..." sheetId="3" r:id="rId3"/>
    <sheet name="SO 03 - Bezpečnostní přel..." sheetId="4" r:id="rId4"/>
    <sheet name="SO 04.1 - Výlomové a zabe..." sheetId="5" r:id="rId5"/>
    <sheet name="SO 04.2 - Skluz" sheetId="6" r:id="rId6"/>
    <sheet name="SO 05 - Přemostění skluzu" sheetId="7" r:id="rId7"/>
    <sheet name="SO 06 - Vývar" sheetId="8" r:id="rId8"/>
    <sheet name="SO 07 - Opevnění odpadníh..." sheetId="9" r:id="rId9"/>
    <sheet name="SO 08.1 - Měření HPV" sheetId="10" r:id="rId10"/>
    <sheet name="SO 08.2 - Měření deformací" sheetId="11" r:id="rId11"/>
    <sheet name="SO 08.3 - Měření průsaků" sheetId="12" r:id="rId12"/>
    <sheet name="SO 08.4 - Sběr dat" sheetId="13" r:id="rId13"/>
    <sheet name="SO 09.1 - Úpravy na odběr..." sheetId="14" r:id="rId14"/>
    <sheet name="SO 09.2 - Rekonstrukce sc..." sheetId="15" r:id="rId15"/>
    <sheet name="SO 09.3 - Osvětlení na le..." sheetId="16" r:id="rId16"/>
    <sheet name="SO 09.4 - Kamerový systém" sheetId="17" r:id="rId17"/>
    <sheet name="SO 09.5 - Kabelová trasa ..." sheetId="18" r:id="rId18"/>
    <sheet name="SO 09.6 - Kácení dřevin" sheetId="19" r:id="rId19"/>
    <sheet name="SO 10 - Opevnění koryta K..." sheetId="20" r:id="rId20"/>
    <sheet name="VON - Vedlejší a ostatní ..." sheetId="21" r:id="rId21"/>
  </sheets>
  <definedNames>
    <definedName name="_xlnm._FilterDatabase" localSheetId="1" hidden="1">'SO 01 - Hráz'!$C$132:$K$458</definedName>
    <definedName name="_xlnm._FilterDatabase" localSheetId="2" hidden="1">'SO 02 - Opevnění návodníh...'!$C$119:$K$149</definedName>
    <definedName name="_xlnm._FilterDatabase" localSheetId="3" hidden="1">'SO 03 - Bezpečnostní přel...'!$C$135:$K$543</definedName>
    <definedName name="_xlnm._FilterDatabase" localSheetId="4" hidden="1">'SO 04.1 - Výlomové a zabe...'!$C$124:$K$256</definedName>
    <definedName name="_xlnm._FilterDatabase" localSheetId="5" hidden="1">'SO 04.2 - Skluz'!$C$139:$K$577</definedName>
    <definedName name="_xlnm._FilterDatabase" localSheetId="6" hidden="1">'SO 05 - Přemostění skluzu'!$C$132:$K$415</definedName>
    <definedName name="_xlnm._FilterDatabase" localSheetId="7" hidden="1">'SO 06 - Vývar'!$C$130:$K$413</definedName>
    <definedName name="_xlnm._FilterDatabase" localSheetId="8" hidden="1">'SO 07 - Opevnění odpadníh...'!$C$126:$K$356</definedName>
    <definedName name="_xlnm._FilterDatabase" localSheetId="9" hidden="1">'SO 08.1 - Měření HPV'!$C$129:$K$238</definedName>
    <definedName name="_xlnm._FilterDatabase" localSheetId="10" hidden="1">'SO 08.2 - Měření deformací'!$C$126:$K$198</definedName>
    <definedName name="_xlnm._FilterDatabase" localSheetId="11" hidden="1">'SO 08.3 - Měření průsaků'!$C$129:$K$246</definedName>
    <definedName name="_xlnm._FilterDatabase" localSheetId="12" hidden="1">'SO 08.4 - Sběr dat'!$C$123:$K$166</definedName>
    <definedName name="_xlnm._FilterDatabase" localSheetId="13" hidden="1">'SO 09.1 - Úpravy na odběr...'!$C$135:$K$381</definedName>
    <definedName name="_xlnm._FilterDatabase" localSheetId="14" hidden="1">'SO 09.2 - Rekonstrukce sc...'!$C$130:$K$232</definedName>
    <definedName name="_xlnm._FilterDatabase" localSheetId="15" hidden="1">'SO 09.3 - Osvětlení na le...'!$C$130:$K$240</definedName>
    <definedName name="_xlnm._FilterDatabase" localSheetId="16" hidden="1">'SO 09.4 - Kamerový systém'!$C$125:$K$210</definedName>
    <definedName name="_xlnm._FilterDatabase" localSheetId="17" hidden="1">'SO 09.5 - Kabelová trasa ...'!$C$131:$K$300</definedName>
    <definedName name="_xlnm._FilterDatabase" localSheetId="18" hidden="1">'SO 09.6 - Kácení dřevin'!$C$123:$K$278</definedName>
    <definedName name="_xlnm._FilterDatabase" localSheetId="19" hidden="1">'SO 10 - Opevnění koryta K...'!$C$122:$K$182</definedName>
    <definedName name="_xlnm._FilterDatabase" localSheetId="20" hidden="1">'VON - Vedlejší a ostatní ...'!$C$121:$K$215</definedName>
    <definedName name="_xlnm.Print_Area" localSheetId="0">'Rekapitulace stavby'!$D$4:$AO$76,'Rekapitulace stavby'!$C$82:$AQ$118</definedName>
    <definedName name="_xlnm.Print_Area" localSheetId="1">'SO 01 - Hráz'!$C$4:$J$76,'SO 01 - Hráz'!$C$82:$J$114,'SO 01 - Hráz'!$C$120:$K$458</definedName>
    <definedName name="_xlnm.Print_Area" localSheetId="2">'SO 02 - Opevnění návodníh...'!$C$4:$J$76,'SO 02 - Opevnění návodníh...'!$C$82:$J$101,'SO 02 - Opevnění návodníh...'!$C$107:$K$149</definedName>
    <definedName name="_xlnm.Print_Area" localSheetId="3">'SO 03 - Bezpečnostní přel...'!$C$4:$J$76,'SO 03 - Bezpečnostní přel...'!$C$82:$J$117,'SO 03 - Bezpečnostní přel...'!$C$123:$K$543</definedName>
    <definedName name="_xlnm.Print_Area" localSheetId="4">'SO 04.1 - Výlomové a zabe...'!$C$4:$J$76,'SO 04.1 - Výlomové a zabe...'!$C$82:$J$104,'SO 04.1 - Výlomové a zabe...'!$C$110:$K$256</definedName>
    <definedName name="_xlnm.Print_Area" localSheetId="5">'SO 04.2 - Skluz'!$C$4:$J$76,'SO 04.2 - Skluz'!$C$82:$J$119,'SO 04.2 - Skluz'!$C$125:$K$577</definedName>
    <definedName name="_xlnm.Print_Area" localSheetId="6">'SO 05 - Přemostění skluzu'!$C$4:$J$76,'SO 05 - Přemostění skluzu'!$C$82:$J$114,'SO 05 - Přemostění skluzu'!$C$120:$K$415</definedName>
    <definedName name="_xlnm.Print_Area" localSheetId="7">'SO 06 - Vývar'!$C$4:$J$76,'SO 06 - Vývar'!$C$82:$J$112,'SO 06 - Vývar'!$C$118:$K$413</definedName>
    <definedName name="_xlnm.Print_Area" localSheetId="8">'SO 07 - Opevnění odpadníh...'!$C$4:$J$76,'SO 07 - Opevnění odpadníh...'!$C$82:$J$108,'SO 07 - Opevnění odpadníh...'!$C$114:$K$356</definedName>
    <definedName name="_xlnm.Print_Area" localSheetId="9">'SO 08.1 - Měření HPV'!$C$4:$J$76,'SO 08.1 - Měření HPV'!$C$82:$J$109,'SO 08.1 - Měření HPV'!$C$115:$K$238</definedName>
    <definedName name="_xlnm.Print_Area" localSheetId="10">'SO 08.2 - Měření deformací'!$C$4:$J$76,'SO 08.2 - Měření deformací'!$C$82:$J$106,'SO 08.2 - Měření deformací'!$C$112:$K$198</definedName>
    <definedName name="_xlnm.Print_Area" localSheetId="11">'SO 08.3 - Měření průsaků'!$C$4:$J$76,'SO 08.3 - Měření průsaků'!$C$82:$J$109,'SO 08.3 - Měření průsaků'!$C$115:$K$246</definedName>
    <definedName name="_xlnm.Print_Area" localSheetId="12">'SO 08.4 - Sběr dat'!$C$4:$J$76,'SO 08.4 - Sběr dat'!$C$82:$J$103,'SO 08.4 - Sběr dat'!$C$109:$K$166</definedName>
    <definedName name="_xlnm.Print_Area" localSheetId="13">'SO 09.1 - Úpravy na odběr...'!$C$4:$J$76,'SO 09.1 - Úpravy na odběr...'!$C$82:$J$115,'SO 09.1 - Úpravy na odběr...'!$C$121:$K$381</definedName>
    <definedName name="_xlnm.Print_Area" localSheetId="14">'SO 09.2 - Rekonstrukce sc...'!$C$4:$J$76,'SO 09.2 - Rekonstrukce sc...'!$C$82:$J$110,'SO 09.2 - Rekonstrukce sc...'!$C$116:$K$232</definedName>
    <definedName name="_xlnm.Print_Area" localSheetId="15">'SO 09.3 - Osvětlení na le...'!$C$4:$J$76,'SO 09.3 - Osvětlení na le...'!$C$82:$J$110,'SO 09.3 - Osvětlení na le...'!$C$116:$K$240</definedName>
    <definedName name="_xlnm.Print_Area" localSheetId="16">'SO 09.4 - Kamerový systém'!$C$4:$J$76,'SO 09.4 - Kamerový systém'!$C$82:$J$105,'SO 09.4 - Kamerový systém'!$C$111:$K$210</definedName>
    <definedName name="_xlnm.Print_Area" localSheetId="17">'SO 09.5 - Kabelová trasa ...'!$C$4:$J$76,'SO 09.5 - Kabelová trasa ...'!$C$82:$J$111,'SO 09.5 - Kabelová trasa ...'!$C$117:$K$300</definedName>
    <definedName name="_xlnm.Print_Area" localSheetId="18">'SO 09.6 - Kácení dřevin'!$C$4:$J$76,'SO 09.6 - Kácení dřevin'!$C$82:$J$103,'SO 09.6 - Kácení dřevin'!$C$109:$K$278</definedName>
    <definedName name="_xlnm.Print_Area" localSheetId="19">'SO 10 - Opevnění koryta K...'!$C$4:$J$76,'SO 10 - Opevnění koryta K...'!$C$82:$J$104,'SO 10 - Opevnění koryta K...'!$C$110:$K$182</definedName>
    <definedName name="_xlnm.Print_Area" localSheetId="20">'VON - Vedlejší a ostatní ...'!$C$4:$J$76,'VON - Vedlejší a ostatní ...'!$C$82:$J$103,'VON - Vedlejší a ostatní ...'!$C$109:$K$215</definedName>
    <definedName name="_xlnm.Print_Titles" localSheetId="0">'Rekapitulace stavby'!$92:$92</definedName>
    <definedName name="_xlnm.Print_Titles" localSheetId="1">'SO 01 - Hráz'!$132:$132</definedName>
    <definedName name="_xlnm.Print_Titles" localSheetId="2">'SO 02 - Opevnění návodníh...'!$119:$119</definedName>
    <definedName name="_xlnm.Print_Titles" localSheetId="3">'SO 03 - Bezpečnostní přel...'!$135:$135</definedName>
    <definedName name="_xlnm.Print_Titles" localSheetId="4">'SO 04.1 - Výlomové a zabe...'!$124:$124</definedName>
    <definedName name="_xlnm.Print_Titles" localSheetId="5">'SO 04.2 - Skluz'!$139:$139</definedName>
    <definedName name="_xlnm.Print_Titles" localSheetId="6">'SO 05 - Přemostění skluzu'!$132:$132</definedName>
    <definedName name="_xlnm.Print_Titles" localSheetId="7">'SO 06 - Vývar'!$130:$130</definedName>
    <definedName name="_xlnm.Print_Titles" localSheetId="8">'SO 07 - Opevnění odpadníh...'!$126:$126</definedName>
    <definedName name="_xlnm.Print_Titles" localSheetId="9">'SO 08.1 - Měření HPV'!$129:$129</definedName>
    <definedName name="_xlnm.Print_Titles" localSheetId="10">'SO 08.2 - Měření deformací'!$126:$126</definedName>
    <definedName name="_xlnm.Print_Titles" localSheetId="11">'SO 08.3 - Měření průsaků'!$129:$129</definedName>
    <definedName name="_xlnm.Print_Titles" localSheetId="12">'SO 08.4 - Sběr dat'!$123:$123</definedName>
    <definedName name="_xlnm.Print_Titles" localSheetId="13">'SO 09.1 - Úpravy na odběr...'!$135:$135</definedName>
    <definedName name="_xlnm.Print_Titles" localSheetId="14">'SO 09.2 - Rekonstrukce sc...'!$130:$130</definedName>
    <definedName name="_xlnm.Print_Titles" localSheetId="15">'SO 09.3 - Osvětlení na le...'!$130:$130</definedName>
    <definedName name="_xlnm.Print_Titles" localSheetId="16">'SO 09.4 - Kamerový systém'!$125:$125</definedName>
    <definedName name="_xlnm.Print_Titles" localSheetId="17">'SO 09.5 - Kabelová trasa ...'!$131:$131</definedName>
    <definedName name="_xlnm.Print_Titles" localSheetId="18">'SO 09.6 - Kácení dřevin'!$123:$123</definedName>
    <definedName name="_xlnm.Print_Titles" localSheetId="19">'SO 10 - Opevnění koryta K...'!$122:$122</definedName>
    <definedName name="_xlnm.Print_Titles" localSheetId="20">'VON - Vedlejší a ostatní ...'!$121:$121</definedName>
  </definedNames>
  <calcPr calcId="145621"/>
</workbook>
</file>

<file path=xl/sharedStrings.xml><?xml version="1.0" encoding="utf-8"?>
<sst xmlns="http://schemas.openxmlformats.org/spreadsheetml/2006/main" count="34398" uniqueCount="3918">
  <si>
    <t>Export Komplet</t>
  </si>
  <si>
    <t/>
  </si>
  <si>
    <t>2.0</t>
  </si>
  <si>
    <t>False</t>
  </si>
  <si>
    <t>{44d374ea-4322-44ec-924c-f4b3a5f51eb1}</t>
  </si>
  <si>
    <t>&gt;&gt;  skryté sloupce  &lt;&lt;</t>
  </si>
  <si>
    <t>0,01</t>
  </si>
  <si>
    <t>21</t>
  </si>
  <si>
    <t>15</t>
  </si>
  <si>
    <t>REKAPITULACE STAVBY</t>
  </si>
  <si>
    <t>v ---  níže se nacházejí doplnkové a pomocné údaje k sestavám  --- v</t>
  </si>
  <si>
    <t>Návod na vyplnění</t>
  </si>
  <si>
    <t>0,001</t>
  </si>
  <si>
    <t>Kód:</t>
  </si>
  <si>
    <t>Letovice_2021_01_14o</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</si>
  <si>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</si>
  <si>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</si>
  <si>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VD Letovice, rekonstrukce VD</t>
  </si>
  <si>
    <t>KSO:</t>
  </si>
  <si>
    <t>CC-CZ:</t>
  </si>
  <si>
    <t>Místo:</t>
  </si>
  <si>
    <t>VD Letovice</t>
  </si>
  <si>
    <t>Datum:</t>
  </si>
  <si>
    <t>14. 1. 2021</t>
  </si>
  <si>
    <t>Zadavatel:</t>
  </si>
  <si>
    <t>IČ:</t>
  </si>
  <si>
    <t>70890013</t>
  </si>
  <si>
    <t>Povodí Moravy, s.p., Dřevařská 11, 60175 Brno</t>
  </si>
  <si>
    <t>DIČ:</t>
  </si>
  <si>
    <t>CZ70890013</t>
  </si>
  <si>
    <t>Uchazeč:</t>
  </si>
  <si>
    <t>Vyplň údaj</t>
  </si>
  <si>
    <t>Projektant:</t>
  </si>
  <si>
    <t>26475081</t>
  </si>
  <si>
    <t>Sweco Hydroprojekt a.s.</t>
  </si>
  <si>
    <t>CZ26475081</t>
  </si>
  <si>
    <t>True</t>
  </si>
  <si>
    <t>Zpracovatel:</t>
  </si>
  <si>
    <t xml:space="preserve"> </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</si>
  <si>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</si>
  <si>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 sloupci "Cenová soustava" uveden žádný údaj, nepochází z Cenové soustavy ÚRS. Obchodní názvy výrobků jsou pouze informativní a lze je nahradit.
CU 2020/I</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</si>
  <si>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</si>
  <si>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</si>
  <si>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</si>
  <si>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</si>
  <si>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</si>
  <si>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</si>
  <si>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</si>
  <si>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</si>
  <si>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</si>
  <si>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</si>
  <si>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</si>
  <si>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</si>
  <si>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</si>
  <si>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</si>
  <si>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</si>
  <si>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</si>
  <si>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</si>
  <si>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</si>
  <si>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</si>
  <si>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</si>
  <si>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</si>
  <si>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</si>
  <si>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</si>
  <si>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</si>
  <si>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</si>
  <si>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</si>
  <si>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</si>
  <si>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</si>
  <si>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</si>
  <si>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</si>
  <si>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</si>
  <si>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</si>
  <si>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</si>
  <si>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</si>
  <si>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</si>
  <si>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</si>
  <si>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</si>
  <si>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</si>
  <si>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</si>
  <si>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</si>
  <si>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</si>
  <si>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</si>
  <si>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</si>
  <si>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</si>
  <si>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</si>
  <si>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01</t>
  </si>
  <si>
    <t>Hráz</t>
  </si>
  <si>
    <t>STA</t>
  </si>
  <si>
    <t>1</t>
  </si>
  <si>
    <t>{341feac0-384a-4c91-8388-db7f58b85b69}</t>
  </si>
  <si>
    <t>2</t>
  </si>
  <si>
    <t>SO 02</t>
  </si>
  <si>
    <t>Opevnění návodního svahu hráze</t>
  </si>
  <si>
    <t>{6a16cdca-8e47-4865-a91c-660a67ccd93b}</t>
  </si>
  <si>
    <t>SO 03</t>
  </si>
  <si>
    <t>Bezpečnostní přeliv a spadiště</t>
  </si>
  <si>
    <t>{9a4e053d-bf12-4498-913c-4d03b3d505d6}</t>
  </si>
  <si>
    <t>SO 04</t>
  </si>
  <si>
    <t>Skluz</t>
  </si>
  <si>
    <t>{440bf43a-d4c5-4f07-a2ee-0925202e1c7c}</t>
  </si>
  <si>
    <t>SO 04.1</t>
  </si>
  <si>
    <t>Výlomové a zabezpečovací práce</t>
  </si>
  <si>
    <t>Soupis</t>
  </si>
  <si>
    <t>{5e66f574-6018-4ad2-94a3-0ba1ef72283b}</t>
  </si>
  <si>
    <t>SO 04.2</t>
  </si>
  <si>
    <t>{ad2c9a0b-328c-4ac6-98e6-cf7f68b606f1}</t>
  </si>
  <si>
    <t>SO 05</t>
  </si>
  <si>
    <t>Přemostění skluzu</t>
  </si>
  <si>
    <t>{dca3b1b9-eb7f-4df5-940f-99a5dee69f13}</t>
  </si>
  <si>
    <t>SO 06</t>
  </si>
  <si>
    <t>Vývar</t>
  </si>
  <si>
    <t>{e777bf20-2d3a-4afd-81c7-e8b68a96891e}</t>
  </si>
  <si>
    <t>SO 07</t>
  </si>
  <si>
    <t>Opevnění odpadního koryta za vývarem</t>
  </si>
  <si>
    <t>{fe8a38b4-5a43-456f-911b-17d5e0b38c1c}</t>
  </si>
  <si>
    <t>SO 08</t>
  </si>
  <si>
    <t>Systém TBD</t>
  </si>
  <si>
    <t>{6b1db2b7-98f0-4fac-9964-5b3bb2bcde11}</t>
  </si>
  <si>
    <t>SO 08.1</t>
  </si>
  <si>
    <t>Měření HPV</t>
  </si>
  <si>
    <t>{a59b1cf0-597b-4a95-9da8-4dd5618d77e9}</t>
  </si>
  <si>
    <t>SO 08.2</t>
  </si>
  <si>
    <t>Měření deformací</t>
  </si>
  <si>
    <t>{c29b6081-6ba2-4478-bc6c-2be1183fe49e}</t>
  </si>
  <si>
    <t>SO 08.3</t>
  </si>
  <si>
    <t>Měření průsaků</t>
  </si>
  <si>
    <t>{97d23a96-c091-4af4-8804-8b7e15e84b81}</t>
  </si>
  <si>
    <t>SO 08.4</t>
  </si>
  <si>
    <t>Sběr dat</t>
  </si>
  <si>
    <t>{48f7e6db-7d22-4ffe-a4e2-8999c25c1ac5}</t>
  </si>
  <si>
    <t>SO 09</t>
  </si>
  <si>
    <t>Ostatní úpravy na vodním díle</t>
  </si>
  <si>
    <t>{621c18f6-b3c8-4a2a-8b26-64eeaeb042c1}</t>
  </si>
  <si>
    <t>SO 09.1</t>
  </si>
  <si>
    <t>Úpravy na odběrné věži a přístupové lávce</t>
  </si>
  <si>
    <t>{785fa4e1-30bc-452c-a48e-51169ade1059}</t>
  </si>
  <si>
    <t>SO 09.2</t>
  </si>
  <si>
    <t>Rekonstrukce schodiště podél skluzu</t>
  </si>
  <si>
    <t>{8b953c45-a982-4fbd-9e49-5057b27ef04c}</t>
  </si>
  <si>
    <t>SO 09.3</t>
  </si>
  <si>
    <t>Osvětlení na levé zdi skluzu</t>
  </si>
  <si>
    <t>{8d6f9574-053e-4012-9c95-17a9aa7d5186}</t>
  </si>
  <si>
    <t>SO 09.4</t>
  </si>
  <si>
    <t>Kamerový systém</t>
  </si>
  <si>
    <t>{092830b9-7249-47dc-823e-90a9ded91eba}</t>
  </si>
  <si>
    <t>SO 09.5</t>
  </si>
  <si>
    <t>Kabelová trasa od šachty Š1 k objektu hrázného</t>
  </si>
  <si>
    <t>{fd81b26a-a5d9-4b8b-a291-3ba64cb8b94e}</t>
  </si>
  <si>
    <t>SO 09.6</t>
  </si>
  <si>
    <t>Kácení dřevin</t>
  </si>
  <si>
    <t>{117ed6cd-9c50-4141-9e49-68b1d2c0bdd2}</t>
  </si>
  <si>
    <t>SO 10</t>
  </si>
  <si>
    <t>Opevnění koryta Křetínky pod VD</t>
  </si>
  <si>
    <t>{4b276435-0a17-4c3d-955b-5845e56ae106}</t>
  </si>
  <si>
    <t>VON</t>
  </si>
  <si>
    <t>Vedlejší a ostatní náklady</t>
  </si>
  <si>
    <t>{5158d4a9-708a-4862-8803-86a28d9c7242}</t>
  </si>
  <si>
    <t>KRYCÍ LIST SOUPISU PRACÍ</t>
  </si>
  <si>
    <t>Objekt:</t>
  </si>
  <si>
    <t>SO 01 - Hráz</t>
  </si>
  <si>
    <t xml:space="preserve">odkaz na dokumentaci D.1.1 Technická zpráva D.1.2 Situace D.1.3 Podélný řez hrází D.1.4 Vzorový příčný řez hrází </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</si>
  <si>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</si>
  <si>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</si>
  <si>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</si>
  <si>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</si>
  <si>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</si>
  <si>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</si>
  <si>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</si>
  <si>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</si>
  <si>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</si>
  <si>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</si>
  <si>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</si>
  <si>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</si>
  <si>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</si>
  <si>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práce-bourání</t>
  </si>
  <si>
    <t xml:space="preserve">      91 - Doplňující konstrukce a práce pozemních komunikací, letišť a ploch</t>
  </si>
  <si>
    <t xml:space="preserve">      93 - Různé dokončovací konstrukce a práce inženýrských staveb</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</si>
  <si>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</si>
  <si>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</si>
  <si>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</si>
  <si>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</si>
  <si>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</si>
  <si>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</si>
  <si>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</si>
  <si>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</si>
  <si>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</si>
  <si>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</si>
  <si>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</si>
  <si>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</si>
  <si>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</si>
  <si>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</si>
  <si>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</si>
  <si>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</si>
  <si>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</si>
  <si>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</si>
  <si>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</si>
  <si>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</si>
  <si>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</si>
  <si>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</si>
  <si>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</si>
  <si>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</si>
  <si>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113106183</t>
  </si>
  <si>
    <t>Rozebrání dlažeb vozovek z velkých kostek s ložem z kameniva strojně pl do 50 m2</t>
  </si>
  <si>
    <t>m2</t>
  </si>
  <si>
    <t>CS ÚRS 2020 01</t>
  </si>
  <si>
    <t>4</t>
  </si>
  <si>
    <t>-1026840323</t>
  </si>
  <si>
    <t>PP</t>
  </si>
  <si>
    <t>Rozebrání dlažeb a dílců vozovek a ploch s přemístěním hmot na skládku na vzdálenost do 3 m nebo s naložením na dopravní prostředek, s jakoukoliv výplní spár strojně plochy jednotlivě do 50 m2 z velkých kostek s ložem z kameniva</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</si>
  <si>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</si>
  <si>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</si>
  <si>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</si>
  <si>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0,3*127</t>
  </si>
  <si>
    <t>113107222</t>
  </si>
  <si>
    <t>Odstranění podkladu z kameniva drceného tl 200 mm strojně pl přes 200 m2</t>
  </si>
  <si>
    <t>-1327294889</t>
  </si>
  <si>
    <t>Odstranění podkladů nebo krytů strojně plochy jednotlivě přes 200 m2 s přemístěním hmot na skládku na vzdálenost do 20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</si>
  <si>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</si>
  <si>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Odstranění stávající komunikace - asfalt tl. 200mm</t>
  </si>
  <si>
    <t>127*2,7"m2"</t>
  </si>
  <si>
    <t>3</t>
  </si>
  <si>
    <t>113107241</t>
  </si>
  <si>
    <t>Odstranění podkladu živičného tl 50 mm strojně pl přes 200 m2</t>
  </si>
  <si>
    <t>-595809154</t>
  </si>
  <si>
    <t>Odstranění podkladů nebo krytů strojně plochy jednotlivě přes 200 m2 s přemístěním hmot na skládku na vzdálenost do 20 m nebo s naložením na dopravní prostředek živičných, o tl. vrstvy do 50 mm</t>
  </si>
  <si>
    <t>122251106</t>
  </si>
  <si>
    <t>Odkopávky a prokopávky nezapažené v hornině třídy těžitelnosti I, skupiny 3 objem do 5000 m3 strojně</t>
  </si>
  <si>
    <t>m3</t>
  </si>
  <si>
    <t>-1121352542</t>
  </si>
  <si>
    <t>Odkopávky a prokopávky nezapažené strojně v hornině třídy těžitelnosti I skupiny 3 přes 1 000 do 5 000 m3</t>
  </si>
  <si>
    <t xml:space="preserve">Poznámka k souboru cen:
1. V cenách jsou započteny i náklady na přehození výkopku na vzdálenost do 3 m nebo naložení na dopravní prostředek. </t>
  </si>
  <si>
    <t>Odkop tělesa hráze, odměřeno z modelu Revit</t>
  </si>
  <si>
    <t>1570,86</t>
  </si>
  <si>
    <t>Součet</t>
  </si>
  <si>
    <t>5</t>
  </si>
  <si>
    <t>132251254</t>
  </si>
  <si>
    <t>Hloubení rýh nezapažených š do 2000 mm v hornině třídy těžitelnosti I, skupiny 3 objem do 500 m3 strojně</t>
  </si>
  <si>
    <t>-1062069707</t>
  </si>
  <si>
    <t>Hloubení nezapažených rýh šířky přes 800 do 2 000 mm strojně s urovnáním dna do předepsaného profilu a spádu v hornině třídy těžitelnosti I skupiny 3 přes 100 do 500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</si>
  <si>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</si>
  <si>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výkop pro zálivku jílocementem, odměřeno z modelu Revit</t>
  </si>
  <si>
    <t>136,5"m3"</t>
  </si>
  <si>
    <t>6</t>
  </si>
  <si>
    <t>15172111.R</t>
  </si>
  <si>
    <t>Záporové pažení, v délce 4,2 m, výška 2,5 m, zřízení a odstranění</t>
  </si>
  <si>
    <t>R-položka</t>
  </si>
  <si>
    <t>1668149969</t>
  </si>
  <si>
    <t>P</t>
  </si>
  <si>
    <t>Poznámka k položce:
ZÁPOROVÉ PAŽENÍ, V DÉLCE 53,3M, NA VÝŠKU 2,5 AŽ 3,3M, KOTVENÉ DOČASNÝMI KOTVAMI, zápory HEB140 osazeny do předvrtů D160 mm( délka zápor i předvrtů = výška pažení + 2,0m)- plocha pažení 154,6 m2
ZÁPOROVÉ PAŽENÍ
V DÉLCE 2,0M, NA VÝŠKU 5,5M, ZAJIŠTĚNÉ OPĚRAMI zápory HEB140 osazeny do předvrtů D160mm( délka zápor i předvrtů = výška pažení + 2,0m)- plocha pažení 11 m2</t>
  </si>
  <si>
    <t>"odměřeno z modelu Revit</t>
  </si>
  <si>
    <t>4,2"m"*2,5"m"</t>
  </si>
  <si>
    <t>7</t>
  </si>
  <si>
    <t>16275111R</t>
  </si>
  <si>
    <t>Likvidace výkopku z hor. tř. 1 až 3 zákonným způsobem</t>
  </si>
  <si>
    <t>-74447767</t>
  </si>
  <si>
    <t>1570,86   "odkop tělesa hráze</t>
  </si>
  <si>
    <t>136,5"m3"   "výkop pro zálivku</t>
  </si>
  <si>
    <t>-20,93"m3"   "odpočet, zpětný zásyp</t>
  </si>
  <si>
    <t>8</t>
  </si>
  <si>
    <t>171103201</t>
  </si>
  <si>
    <t>Uložení sypanin z horniny třídy těžitelnosti I a II, skupiny 1 až 4 do hrází nádrží se zhutněním 100 % PS C s příměsí jílu do 20 %</t>
  </si>
  <si>
    <t>-591120501</t>
  </si>
  <si>
    <t>Uložení netříděných sypanin do zemních hrází z hornin třídy těžitelnosti I a II, skupiny 1 až 4 pro jakoukoliv šířku koruny přehradních a jiných vodních nádrží se zhutněním do 100 % PS - koef. C s příměsí jílové hlíny do 20 % objemu</t>
  </si>
  <si>
    <t xml:space="preserve">Poznámka k souboru cen:
1. Ceny nelze použít pro rozšíření návodního nebo vzdušného líce zemních hrází, jehož šířka je menší než 3 m; toto rozšíření se ocení cenou 172 15-3102 Zřízení těsnícího jádra nebo šířky těsnící vrstvy přes 1 do 3 m. </t>
  </si>
  <si>
    <t>Těsnící jádro jilohlinité (B)</t>
  </si>
  <si>
    <t>514,93"m3"      "odměřeno z modelu Revit</t>
  </si>
  <si>
    <t>Hutněný násyp z hlinitokamenitého materiálu (G) max. zrno 32mm</t>
  </si>
  <si>
    <t>128,61"m3" "odměřeno z modelu Revit</t>
  </si>
  <si>
    <t>Dosypání materiálem vhodným pro stabilizační část hráze (C) -  kamenité sutě (nový materiál)</t>
  </si>
  <si>
    <t>416,37"m3" "odměřeno z modelu Revit</t>
  </si>
  <si>
    <t>9</t>
  </si>
  <si>
    <t>M</t>
  </si>
  <si>
    <t>10364100</t>
  </si>
  <si>
    <t>zemina pro terénní úpravy - tříděná</t>
  </si>
  <si>
    <t>t</t>
  </si>
  <si>
    <t>1517777388</t>
  </si>
  <si>
    <t>Poznámka k položce:
nákup vč. dopravy</t>
  </si>
  <si>
    <t>514,93"m3"*1,8"t/m3"      "odměřeno z modelu Revit</t>
  </si>
  <si>
    <t>10</t>
  </si>
  <si>
    <t>1036410R</t>
  </si>
  <si>
    <t>suťové zeminy s hlinitopísčitou výplní mezer</t>
  </si>
  <si>
    <t>-490072583</t>
  </si>
  <si>
    <t>416,37"m3"*1,8"t/m3" "odměřeno z modelu Revit</t>
  </si>
  <si>
    <t>11</t>
  </si>
  <si>
    <t>5833734R</t>
  </si>
  <si>
    <t>hlinitokamenitý materiál (G) max. zrno 32mm</t>
  </si>
  <si>
    <t>-2106611669</t>
  </si>
  <si>
    <t>štěrkopísek frakce 0/32</t>
  </si>
  <si>
    <t>128,61"m3"*2"t/m3"     "odměřeno z modelu Revit</t>
  </si>
  <si>
    <t>12</t>
  </si>
  <si>
    <t>174101101</t>
  </si>
  <si>
    <t>Zásyp jam, šachet rýh nebo kolem objektů sypaninou se zhutněním</t>
  </si>
  <si>
    <t>1172778202</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</si>
  <si>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</si>
  <si>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</si>
  <si>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ZPĚTNÝ HUTNĚNÝ ZÁSYP u zavazovací zdi</t>
  </si>
  <si>
    <t>20,93"m3"</t>
  </si>
  <si>
    <t>13</t>
  </si>
  <si>
    <t>181411121</t>
  </si>
  <si>
    <t>Založení lučního trávníku výsevem plochy do 1000 m2 v rovině a ve svahu do 1:5</t>
  </si>
  <si>
    <t>1575376444</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</si>
  <si>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</si>
  <si>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</si>
  <si>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příloha D.1.4</t>
  </si>
  <si>
    <t>678,4"m2"</t>
  </si>
  <si>
    <t>14</t>
  </si>
  <si>
    <t>00572100</t>
  </si>
  <si>
    <t>osivo jetelotráva intenzivní víceletá</t>
  </si>
  <si>
    <t>kg</t>
  </si>
  <si>
    <t>-1315222758</t>
  </si>
  <si>
    <t>678,4*0,015 'Přepočtené koeficientem množství</t>
  </si>
  <si>
    <t>181951112</t>
  </si>
  <si>
    <t>Úprava pláně v hornině třídy těžitelnosti I, skupiny 1 až 3 se zhutněním</t>
  </si>
  <si>
    <t>-1847178541</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</si>
  <si>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</si>
  <si>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</si>
  <si>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735,6+101,6</t>
  </si>
  <si>
    <t>16</t>
  </si>
  <si>
    <t>182201101</t>
  </si>
  <si>
    <t>Svahování násypů</t>
  </si>
  <si>
    <t>-1991700964</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</si>
  <si>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</si>
  <si>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</si>
  <si>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pod ohumusování</t>
  </si>
  <si>
    <t>17</t>
  </si>
  <si>
    <t>182301131</t>
  </si>
  <si>
    <t>Rozprostření ornice pl přes 500 m2 ve svahu nad 1:5 tl vrstvy do 200 mm strojně</t>
  </si>
  <si>
    <t>-750669525</t>
  </si>
  <si>
    <t>Rozprostření a urovnání ornice ve svahu sklonu přes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</si>
  <si>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</si>
  <si>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t>
  </si>
  <si>
    <t>10364101</t>
  </si>
  <si>
    <t>zemina pro terénní úpravy -  ornice</t>
  </si>
  <si>
    <t>1842402543</t>
  </si>
  <si>
    <t>678,4"m2"*0,1*1,6"t/m3"</t>
  </si>
  <si>
    <t>Zakládání</t>
  </si>
  <si>
    <t>19</t>
  </si>
  <si>
    <t>21321000R</t>
  </si>
  <si>
    <t>Vyrovnávací vrstva tl. 20 mm z cementové malty MC30</t>
  </si>
  <si>
    <t>-347719719</t>
  </si>
  <si>
    <t>130"m" * 1,1"m"</t>
  </si>
  <si>
    <t>20</t>
  </si>
  <si>
    <t>224511114</t>
  </si>
  <si>
    <t>Vrty maloprofilové D do 245 mm úklon do 45° hl do 25 m hor. III a IV</t>
  </si>
  <si>
    <t>m</t>
  </si>
  <si>
    <t>-1672728501</t>
  </si>
  <si>
    <t>Maloprofilové vrty průběžným sacím vrtáním průměru přes 195 do 245 mm do úklonu 45° v hl 0 až 25 m v hornině tř. III a IV</t>
  </si>
  <si>
    <t>DODATEČNÉ UTĚSNĚNÍ PROSTORU ZA OPĚROU MOSTU</t>
  </si>
  <si>
    <t>vrty pro tryskovou injektáž</t>
  </si>
  <si>
    <t>5,2"m"*6"ks"</t>
  </si>
  <si>
    <t>26112190R</t>
  </si>
  <si>
    <t>Jílocementová zálivka</t>
  </si>
  <si>
    <t>1912399305</t>
  </si>
  <si>
    <t>odměřeno z modelu Revit</t>
  </si>
  <si>
    <t>132,86 + 3,64"m3"</t>
  </si>
  <si>
    <t>22</t>
  </si>
  <si>
    <t>274315412</t>
  </si>
  <si>
    <t>Základové pasy z betonu se zvýšenými nároky na prostředí C 25/30</t>
  </si>
  <si>
    <t>-200474944</t>
  </si>
  <si>
    <t>Základové konstrukce z betonu pasy prostého se zvýšenými nároky na prostředí tř. C 25/30</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</si>
  <si>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</si>
  <si>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želbet. základový pas, odměřeno z modelu Revit</t>
  </si>
  <si>
    <t>136,29</t>
  </si>
  <si>
    <t>23</t>
  </si>
  <si>
    <t>274351111</t>
  </si>
  <si>
    <t>Bednění základových pasů tradiční oboustranné</t>
  </si>
  <si>
    <t>1346973982</t>
  </si>
  <si>
    <t>Bednění základových konstrukcí pasů tradiční oboustranné</t>
  </si>
  <si>
    <t xml:space="preserve">Poznámka k souboru cen:
1. V cenách jsou započteny i náklady na: a) případné nutné přepažování, b) odstranění bednění. 2. Výška bednění se určuje jako svislá vzdálenost mezi základovou spárou a horní hranicí základu. </t>
  </si>
  <si>
    <t>želbet. základový pas</t>
  </si>
  <si>
    <t>0,9"m"*2*130,0"m"+1,06"m2"*13"ks"</t>
  </si>
  <si>
    <t>24</t>
  </si>
  <si>
    <t>282606011</t>
  </si>
  <si>
    <t>Trysková injektáž sloupy D do 1000 mm standardní podmínky</t>
  </si>
  <si>
    <t>483852997</t>
  </si>
  <si>
    <t>Trysková injektáž  sloupů ve standardních podmínkách, průměru do 1000 mm</t>
  </si>
  <si>
    <t xml:space="preserve">Poznámka k souboru cen:
1. V cenách nejsou započteny náklady na: a) dodání injekčních hmot a směsí, toto dodání se oceňuje ve specifikaci, b) ocelovou výztuž, c) na provedení vrtu. 2. Množství měrných jednotek se určuje u položek -6011-6018 v m délky vrtu, u položek 6021-6028 projektovanou plochou stěny v m2. 3. Položka -6065 se použije v případě přeložení suché směsi z jímky na dopravní prostředek. </t>
  </si>
  <si>
    <t>25</t>
  </si>
  <si>
    <t>589,2-R</t>
  </si>
  <si>
    <t>injektážní směs</t>
  </si>
  <si>
    <t>-525123056</t>
  </si>
  <si>
    <t>beton C 20/25 X0XC2 kamenivo frakce 0/22</t>
  </si>
  <si>
    <t>3,14*0,50*0,50*31,2"m"</t>
  </si>
  <si>
    <t>24,492"m3"*1,1 "Přepočtené koeficientem množství</t>
  </si>
  <si>
    <t>Svislé a kompletní konstrukce</t>
  </si>
  <si>
    <t>26</t>
  </si>
  <si>
    <t>320101114</t>
  </si>
  <si>
    <t>Osazení betonových a železobetonových prefabrikátů hmotnosti nad 7000 do 10000 kg</t>
  </si>
  <si>
    <t>-601972196</t>
  </si>
  <si>
    <t>Osazení betonových a železobetonových prefabrikátů hmotnosti jednotlivě přes 7 000 do 10 000 kg</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</si>
  <si>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</si>
  <si>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VLNOLAM Z PREFABRIKOVANÝCH ŽELEZOBETONOVÝCH DÍLCŮ, BETON C30/37</t>
  </si>
  <si>
    <t>"PB01" 1.00"m3" * 3,0"m" * 36"ks"</t>
  </si>
  <si>
    <t>"PB02" ((1,0"m3" * 2,0"m") + (0,87"m3" * 1,0"m"))* 5"ks"</t>
  </si>
  <si>
    <t>"PB03" (1,0"m3" * 1,0"m") + (0,87"m3" * 2,0"m") * 1"ks"</t>
  </si>
  <si>
    <t>"PB04" (1,0"m3" * 1,46"m") + (0,87"m3" * 0,96"m") * 1"ks"</t>
  </si>
  <si>
    <t>27</t>
  </si>
  <si>
    <t>R01.1</t>
  </si>
  <si>
    <t>vlnolam s obracečem vln - želbet. prefabrikát,  dl. 3m</t>
  </si>
  <si>
    <t>kus</t>
  </si>
  <si>
    <t>-261029055</t>
  </si>
  <si>
    <t>28</t>
  </si>
  <si>
    <t>321321116</t>
  </si>
  <si>
    <t>Konstrukce vodních staveb ze ŽB mrazuvzdorného tř. C 30/37</t>
  </si>
  <si>
    <t>-128607686</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</si>
  <si>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</si>
  <si>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</si>
  <si>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ŽB ZAVAZOVACÍ ZEĎ VLNOLAMU, BETON C30/37</t>
  </si>
  <si>
    <t>7,01"m2"*0,6"m"</t>
  </si>
  <si>
    <t>29</t>
  </si>
  <si>
    <t>321351010</t>
  </si>
  <si>
    <t>Bednění konstrukcí vodních staveb rovinné - zřízení</t>
  </si>
  <si>
    <t>-2098710635</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</si>
  <si>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</si>
  <si>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</si>
  <si>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ŽB ZAVAZOVACÍ ZEĎ VLNOLAMU</t>
  </si>
  <si>
    <t>7,1"m2"*2+2,5"m"*0,6"m"+1,6"m"*0,6"m"</t>
  </si>
  <si>
    <t>30</t>
  </si>
  <si>
    <t>321352010</t>
  </si>
  <si>
    <t>Bednění konstrukcí vodních staveb rovinné - odstranění</t>
  </si>
  <si>
    <t>1934915389</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</si>
  <si>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</si>
  <si>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31</t>
  </si>
  <si>
    <t>321366111</t>
  </si>
  <si>
    <t>Výztuž železobetonových konstrukcí vodních staveb z oceli 10 505 D do 12 mm</t>
  </si>
  <si>
    <t>-1200219437</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</si>
  <si>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</si>
  <si>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</si>
  <si>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příloha D.1.9.6</t>
  </si>
  <si>
    <t xml:space="preserve">132,4"kg"/1000   </t>
  </si>
  <si>
    <t>32</t>
  </si>
  <si>
    <t>321368211</t>
  </si>
  <si>
    <t>Výztuž železobetonových konstrukcí vodních staveb ze svařovaných sítí</t>
  </si>
  <si>
    <t>-1440529781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</si>
  <si>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</si>
  <si>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140,57"kg"/1000</t>
  </si>
  <si>
    <t>příloha D.1.9.5</t>
  </si>
  <si>
    <t>ZÁKLADOVÝ PAS VLNOLAMU</t>
  </si>
  <si>
    <t>4982,69"kg"/1000</t>
  </si>
  <si>
    <t>33</t>
  </si>
  <si>
    <t>38899521.R01</t>
  </si>
  <si>
    <t>Chránička kabelů z trub HDPE DN 50</t>
  </si>
  <si>
    <t>10003008</t>
  </si>
  <si>
    <t>Vlnolam zabetonované chráničky DN 50</t>
  </si>
  <si>
    <t>"PB02" 1"m"* 5"ks"</t>
  </si>
  <si>
    <t>"PB03"  1"m"* 1"ks"</t>
  </si>
  <si>
    <t>"PB04"  1"m"* 1"ks"</t>
  </si>
  <si>
    <t>34</t>
  </si>
  <si>
    <t>38899521.R02</t>
  </si>
  <si>
    <t>Chránička kabelů z trub HDPE DN 75</t>
  </si>
  <si>
    <t>-1200579054</t>
  </si>
  <si>
    <t>Vlnolam zabetonované chráničky DN 75</t>
  </si>
  <si>
    <t>"PB03"  1"m"* 2"ks"</t>
  </si>
  <si>
    <t>"PB04"  1"m"* 2"ks"</t>
  </si>
  <si>
    <t>Vodorovné konstrukce</t>
  </si>
  <si>
    <t>35</t>
  </si>
  <si>
    <t>452311131</t>
  </si>
  <si>
    <t>Podkladní desky z betonu prostého tř. C 12/15 otevřený výkop</t>
  </si>
  <si>
    <t>-572753848</t>
  </si>
  <si>
    <t>Podkladní a zajišťovací konstrukce z betonu prostého v otevřeném výkopu desky pod potrubí, stoky a drobné objekty z betonu tř. C 12/15</t>
  </si>
  <si>
    <t xml:space="preserve">Poznámka k souboru cen:
1. Ceny -1121 až -1181 a -1192 lze použít i pro ochrannou vrstvu pod železobetonové konstrukce. 2. Ceny -2121 až -2181 a -2192 jsou určeny pro jakékoliv úkosy sedel. </t>
  </si>
  <si>
    <t>Podkladní beton tl. 100 mm, odměřeno z modelu Revit</t>
  </si>
  <si>
    <t xml:space="preserve">31,48"m3"   </t>
  </si>
  <si>
    <t>36</t>
  </si>
  <si>
    <t>45753211R</t>
  </si>
  <si>
    <t>Drenážní vrstva (F) tl. 200mm - kamenivo fr.4-32mm</t>
  </si>
  <si>
    <t>1051471031</t>
  </si>
  <si>
    <t>Filtrační vrstvy jakékoliv tloušťky a sklonu  z hrubého drceného kameniva se zhutněním do 10 pojezdů/m3, frakce od 4-8 do 22-32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</si>
  <si>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</si>
  <si>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154,76"m3"   "odměřeno z modelu Revit</t>
  </si>
  <si>
    <t>37</t>
  </si>
  <si>
    <t>45754211R</t>
  </si>
  <si>
    <t>Vzdušní filtr (D) tl. 500mm - kopaný písek fr. 0-22mm</t>
  </si>
  <si>
    <t>1996237965</t>
  </si>
  <si>
    <t>Filtrační vrstvy jakékoliv tloušťky a sklonu  ze štěrkodrti se zhutněním do 10 pojezdů/m3, frakce od 0-22 do 0-63 mm</t>
  </si>
  <si>
    <t>60,26"m3" "odměřeno z modelu Revit</t>
  </si>
  <si>
    <t>38</t>
  </si>
  <si>
    <t>45757211R</t>
  </si>
  <si>
    <t>Přechodová vrstva (E) tl. 200mm - kamenivo fr. 0-32mm</t>
  </si>
  <si>
    <t>2124316584</t>
  </si>
  <si>
    <t>Filtrační vrstvy jakékoliv tloušťky a sklonu  ze štěrkopísků se zhutněním do 10 pojezdů/m3, frakce od 0-8 do 0-32 mm</t>
  </si>
  <si>
    <t>109,50"m3" " odměřeno z modelu Revit</t>
  </si>
  <si>
    <t>Komunikace pozemní</t>
  </si>
  <si>
    <t>39</t>
  </si>
  <si>
    <t>564861111</t>
  </si>
  <si>
    <t>Podklad ze štěrkodrtě ŠD tl 200 mm</t>
  </si>
  <si>
    <t>731602004</t>
  </si>
  <si>
    <t>Podklad ze štěrkodrti ŠD  s rozprostřením a zhutněním, po zhutnění tl. 200 mm</t>
  </si>
  <si>
    <t>469,5"m2"</t>
  </si>
  <si>
    <t>40</t>
  </si>
  <si>
    <t>564952111</t>
  </si>
  <si>
    <t>Podklad z mechanicky zpevněného kameniva MZK tl 150 mm</t>
  </si>
  <si>
    <t>-1456050790</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</si>
  <si>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</si>
  <si>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</si>
  <si>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471,8"m2"</t>
  </si>
  <si>
    <t>41</t>
  </si>
  <si>
    <t>565145111</t>
  </si>
  <si>
    <t>Asfaltový beton vrstva podkladní ACP 16 (obalované kamenivo OKS) tl 60 mm š do 3 m</t>
  </si>
  <si>
    <t>1747147187</t>
  </si>
  <si>
    <t>Asfaltový beton vrstva podkladní ACP 16 (obalované kamenivo střednězrnné - OKS)  s rozprostřením a zhutněním v pruhu šířky do 3 m, po zhutnění tl. 60 mm</t>
  </si>
  <si>
    <t xml:space="preserve">Poznámka k souboru cen:
1. ČSN EN 13108-1 připouští pro ACP 16 pouze tl. 50 až 80 mm. </t>
  </si>
  <si>
    <t>491,33"m2"</t>
  </si>
  <si>
    <t>42</t>
  </si>
  <si>
    <t>573111113</t>
  </si>
  <si>
    <t>Postřik živičný infiltrační s posypem z asfaltu množství 1,5 kg/m2</t>
  </si>
  <si>
    <t>-958916340</t>
  </si>
  <si>
    <t>Postřik infiltrační PI z asfaltu silničního s posypem kamenivem, v množství 1,50 kg/m2</t>
  </si>
  <si>
    <t>43</t>
  </si>
  <si>
    <t>573211111</t>
  </si>
  <si>
    <t>Postřik živičný spojovací z asfaltu v množství 0,60 kg/m2</t>
  </si>
  <si>
    <t>1330750326</t>
  </si>
  <si>
    <t>Postřik spojovací PS bez posypu kamenivem z asfaltu silničního, v množství 0,60 kg/m2</t>
  </si>
  <si>
    <t>44</t>
  </si>
  <si>
    <t>577134131</t>
  </si>
  <si>
    <t>Asfaltový beton vrstva obrusná ACO 11 (ABS) tř. I tl 40 mm š do 3 m z modifikovaného asfaltu</t>
  </si>
  <si>
    <t>-1812057219</t>
  </si>
  <si>
    <t>Asfaltový beton vrstva obrusná ACO 11 (ABS)  s rozprostřením a se zhutněním z modifikovaného asfaltu v pruhu šířky do 3 m, po zhutnění tl. 40 mm</t>
  </si>
  <si>
    <t xml:space="preserve">Poznámka k souboru cen:
1. ČSN EN 13108-1 připouští pro ACO 11 pouze tl. 35 až 50 mm. </t>
  </si>
  <si>
    <t>45</t>
  </si>
  <si>
    <t>59621231R</t>
  </si>
  <si>
    <t>Kladení zámkové dlažby komunikací pro pěší tl 100 mm skupiny A pl do 300 m2 vč. lože tl. 150 mm</t>
  </si>
  <si>
    <t>1509561763</t>
  </si>
  <si>
    <t>Kladení dlažby z betonových zámkových dlaždic komunikací pro pěší s ložem z kameniva těženého tl. do 150 mm, s vyplněním spár s dvojitým hutněním, vibrováním a se smetením přebytečného materiálu na krajnici tl. 100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</si>
  <si>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</si>
  <si>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101,5"m2"</t>
  </si>
  <si>
    <t>46</t>
  </si>
  <si>
    <t>5924522R</t>
  </si>
  <si>
    <t xml:space="preserve">dlažba zámková  tl.100mm </t>
  </si>
  <si>
    <t>1433035113</t>
  </si>
  <si>
    <t>101,5*1,02 'Přepočtené koeficientem množství</t>
  </si>
  <si>
    <t>Úpravy povrchů, podlahy a osazování výplní</t>
  </si>
  <si>
    <t>47</t>
  </si>
  <si>
    <t>624631400.R</t>
  </si>
  <si>
    <t>Vyplnění dilatačních spár těsnicím provazcem dn 30 mm</t>
  </si>
  <si>
    <t>-1027028363</t>
  </si>
  <si>
    <t xml:space="preserve">Poznámka k položce:
V cenách těsnění spáry jsou započteny i náklady na vyplnění spáry PUR pěnou a vložení pásky do silikonového tmelu. V cenách tmelení spáry jsou započteny i náklady na očištění podkladu
</t>
  </si>
  <si>
    <t>VLNOLAM, výplň dilatačních spár</t>
  </si>
  <si>
    <t xml:space="preserve">176"m"                  </t>
  </si>
  <si>
    <t>Trubní vedení</t>
  </si>
  <si>
    <t>48</t>
  </si>
  <si>
    <t>89480000R3</t>
  </si>
  <si>
    <t>Zrušení kabelové trasy</t>
  </si>
  <si>
    <t>kpl</t>
  </si>
  <si>
    <t>496041829</t>
  </si>
  <si>
    <t>Poznámka k položce:
Jedná se o demontáž kabelů z podzemní trasy, předpokládaná hloubka uložení je 80 cm, délka v koruně hráze cca 150 m včetně úseku na mostě, pod schodištěm 80 m a pod přístupem ke strojovně uzávěrů 30 m. Kabely odkrýt, vyjmout a po rozdělení nebo jiné úpravě, která umožní přepravu odvézt k likvidaci. Nakládání se zeminou je zahrnuto v zemních pracích.</t>
  </si>
  <si>
    <t>Ostatní konstrukce a práce-bourání</t>
  </si>
  <si>
    <t>91</t>
  </si>
  <si>
    <t>Doplňující konstrukce a práce pozemních komunikací, letišť a ploch</t>
  </si>
  <si>
    <t>49</t>
  </si>
  <si>
    <t>916131213</t>
  </si>
  <si>
    <t>Osazení silničního obrubníku betonového stojatého s boční opěrou do lože z betonu prostého</t>
  </si>
  <si>
    <t>-335837048</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</si>
  <si>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</si>
  <si>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</si>
  <si>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osazení obrubníku do bet lože C12/15 - 0,05 m3/m</t>
  </si>
  <si>
    <t>276"m"</t>
  </si>
  <si>
    <t>50</t>
  </si>
  <si>
    <t>59217023</t>
  </si>
  <si>
    <t>obrubník betonový chodníkový 1000x150x250mm</t>
  </si>
  <si>
    <t>-1472403197</t>
  </si>
  <si>
    <t>276*1,03 'Přepočtené koeficientem množství</t>
  </si>
  <si>
    <t>93</t>
  </si>
  <si>
    <t>Různé dokončovací konstrukce a práce inženýrských staveb</t>
  </si>
  <si>
    <t>51</t>
  </si>
  <si>
    <t>931992121</t>
  </si>
  <si>
    <t>Výplň dilatačních spár z extrudovaného polystyrénu tl 20 mm</t>
  </si>
  <si>
    <t>689091501</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</si>
  <si>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</si>
  <si>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</si>
  <si>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 xml:space="preserve"> 0,9"m2"*44"ks"</t>
  </si>
  <si>
    <t>52</t>
  </si>
  <si>
    <t>931994132</t>
  </si>
  <si>
    <t>Těsnění dilatační spáry betonové konstrukce silikonovým tmelem do pl 4,0 cm2</t>
  </si>
  <si>
    <t>-807072259</t>
  </si>
  <si>
    <t>4,2*44"ks"</t>
  </si>
  <si>
    <t>53</t>
  </si>
  <si>
    <t>935112211.R</t>
  </si>
  <si>
    <t>Osazení příkopového žlabu do betonu tl 100 mm z betonových tvárnic š 800 mm</t>
  </si>
  <si>
    <t>816980567</t>
  </si>
  <si>
    <t>Osazení betonového příkopového žlabu s vyplněním a zatřením spár cementovou maltou s ložem tl. 100 mm z betonu prostého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</si>
  <si>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</si>
  <si>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osazení do betonu C25/30</t>
  </si>
  <si>
    <t xml:space="preserve">23,3"m"   </t>
  </si>
  <si>
    <t>54</t>
  </si>
  <si>
    <t>59227029</t>
  </si>
  <si>
    <t>žlabovka příkopová betonová 500x680x60mm</t>
  </si>
  <si>
    <t>270102096</t>
  </si>
  <si>
    <t>žlabovka betonová příkopová 500x680x60mm</t>
  </si>
  <si>
    <t>23,3*1,03 'Přepočtené koeficientem množství</t>
  </si>
  <si>
    <t>95</t>
  </si>
  <si>
    <t>Různé dokončovací konstrukce a práce pozemních staveb</t>
  </si>
  <si>
    <t>55</t>
  </si>
  <si>
    <t>953334118.R</t>
  </si>
  <si>
    <t>Bobtnavý pásek do pracovních spar betonových kcí bentonitový</t>
  </si>
  <si>
    <t>-1173545593</t>
  </si>
  <si>
    <t xml:space="preserve">ŽB ZAVAZOVACÍ ZEĎ VLNOLAMU, těsněná pracovní spára </t>
  </si>
  <si>
    <t>1,25</t>
  </si>
  <si>
    <t>96</t>
  </si>
  <si>
    <t>Bourání konstrukcí</t>
  </si>
  <si>
    <t>56</t>
  </si>
  <si>
    <t>962052211</t>
  </si>
  <si>
    <t>Bourání zdiva nadzákladového ze ŽB přes 1 m3</t>
  </si>
  <si>
    <t>-428145511</t>
  </si>
  <si>
    <t>Bourání zdiva železobetonového nadzákladového, objemu přes 1 m3</t>
  </si>
  <si>
    <t xml:space="preserve">Poznámka k souboru cen:
1. Bourání pilířů o průřezu přes 0,36 m2 se oceňuje cenami - 2210 a -2211 jako bourání zdiva nadzákladového železobetonového. </t>
  </si>
  <si>
    <t>Bourání stávající bet. kce (vlnolam)</t>
  </si>
  <si>
    <t>209,55"m3"</t>
  </si>
  <si>
    <t>997</t>
  </si>
  <si>
    <t>Přesun sutě</t>
  </si>
  <si>
    <t>57</t>
  </si>
  <si>
    <t>99701350.R01</t>
  </si>
  <si>
    <t>Likvidace suti zákonným způsobem vč. nakládky, dopravy, vykládky, skládkovného, apod. - SUŤ</t>
  </si>
  <si>
    <t>1502973553</t>
  </si>
  <si>
    <t>33,604"t"           "živice</t>
  </si>
  <si>
    <t>502,92"t"       "žb. vlnolamu</t>
  </si>
  <si>
    <t>58</t>
  </si>
  <si>
    <t>99701350.R03</t>
  </si>
  <si>
    <t>Likvidace suti zákonným způsobem vč. nakládky, dopravy, vykládky, skládkovného, apod. - KAMENIVO</t>
  </si>
  <si>
    <t>381414758</t>
  </si>
  <si>
    <t>15,888"t"   "dlažba</t>
  </si>
  <si>
    <t>99,441"t"  "vrstva stávající komunikace</t>
  </si>
  <si>
    <t>998</t>
  </si>
  <si>
    <t>Přesun hmot</t>
  </si>
  <si>
    <t>59</t>
  </si>
  <si>
    <t>998321011</t>
  </si>
  <si>
    <t>Přesun hmot pro hráze přehradní zemní a kamenité</t>
  </si>
  <si>
    <t>1015841655</t>
  </si>
  <si>
    <t>Přesun hmot pro objekty hráze přehradní zemní a kamenité  dopravní vzdálenost do 500 m</t>
  </si>
  <si>
    <t>60</t>
  </si>
  <si>
    <t>998321091</t>
  </si>
  <si>
    <t>Příplatek k přesunu hmot pro hráze přehradní zemní a kamenné za zvětšený přesun do 1000 m</t>
  </si>
  <si>
    <t>-1443740603</t>
  </si>
  <si>
    <t>Přesun hmot pro objekty hráze přehradní zemní a kamenité  Příplatek k ceně za zvětšený přesun přes vymezenou největší dopravní vzdálenost do 1 000 m</t>
  </si>
  <si>
    <t>PSV</t>
  </si>
  <si>
    <t>Práce a dodávky PSV</t>
  </si>
  <si>
    <t>711</t>
  </si>
  <si>
    <t>Izolace proti vodě, vlhkosti a plynům</t>
  </si>
  <si>
    <t>61</t>
  </si>
  <si>
    <t>711112001</t>
  </si>
  <si>
    <t>Provedení izolace proti zemní vlhkosti svislé za studena nátěrem penetračním</t>
  </si>
  <si>
    <t>-859729450</t>
  </si>
  <si>
    <t>Provedení izolace proti zemní vlhkosti natěradly a tmely za studena  na ploše svislé S nátěrem penetračním</t>
  </si>
  <si>
    <t xml:space="preserve">Poznámka k souboru cen:
1. Izolace plochy jednotlivě do 10 m2 se oceňují skladebně cenou příslušné izolace a cenou 711 19-9095 Příplatek za plochu do 10 m2. </t>
  </si>
  <si>
    <t>0,9"m"*2*130,0"m"+1,06"m2"</t>
  </si>
  <si>
    <t>1,0"m2"*2*44"ks"</t>
  </si>
  <si>
    <t>7,01"m2"*1,5+1,38"m"*0,6"m"+1,6"m"*0,6"m"</t>
  </si>
  <si>
    <t>62</t>
  </si>
  <si>
    <t>111631500</t>
  </si>
  <si>
    <t>lak penetrační asfaltový</t>
  </si>
  <si>
    <t>-666428483</t>
  </si>
  <si>
    <t>lak asfaltový PENETRAL ALP- 9 kg</t>
  </si>
  <si>
    <t>Poznámka k položce:
Spotřeba 0,3-0,4kg/m2 dle povrchu, ředidlo technický benzín</t>
  </si>
  <si>
    <t>335,363*0,00035 'Přepočtené koeficientem množství</t>
  </si>
  <si>
    <t>63</t>
  </si>
  <si>
    <t>71176000R</t>
  </si>
  <si>
    <t xml:space="preserve">Těsnění spar těsnící fólií Hypalon tl. 1,0mm v pásech šířky 150mm, upevněnou ke konstrukci epoxidovým lepidlem </t>
  </si>
  <si>
    <t>-1402012396</t>
  </si>
  <si>
    <t>1,85"m"*44"ks" + 1,0"m"*14"ks" + 130,0"m"</t>
  </si>
  <si>
    <t>64</t>
  </si>
  <si>
    <t>998711101</t>
  </si>
  <si>
    <t>Přesun hmot tonážní pro izolace proti vodě, vlhkosti a plynům v objektech výšky do 6 m</t>
  </si>
  <si>
    <t>-63946296</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</si>
  <si>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</si>
  <si>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</si>
  <si>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02 - Opevnění návodního svahu hráze</t>
  </si>
  <si>
    <t xml:space="preserve">odkaz na dokumentaci D.2.1 Technická zpráva D.2.2 Situace D.2.3 Vzorový příčný řez </t>
  </si>
  <si>
    <t>182151111</t>
  </si>
  <si>
    <t>Svahování v zářezech v hornině třídy těžitelnosti I, skupiny 1 až 3</t>
  </si>
  <si>
    <t>-887791017</t>
  </si>
  <si>
    <t>Svahování trvalých svahů do projektovaných profilů strojně s potřebným přemístěním výkopku při svahování v zářezech v hornině třídy těžitelnosti I, skupiny 1 až 3</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</si>
  <si>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</si>
  <si>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příloha D.2.3</t>
  </si>
  <si>
    <t>5676,667</t>
  </si>
  <si>
    <t>457532112</t>
  </si>
  <si>
    <t>Filtrační vrstvy z hrubého drceného kameniva se zhutněním frakce od 16 až 63 do 32 až 63 mm</t>
  </si>
  <si>
    <t>850253327</t>
  </si>
  <si>
    <t>Filtrační vrstvy jakékoliv tloušťky a sklonu  z hrubého drceného kameniva se zhutněním do 10 pojezdů/m3, frakce od 16-63 do 32-63 mm</t>
  </si>
  <si>
    <t>Drcené kamenivo 32 - 63 mm, tl. 150mm</t>
  </si>
  <si>
    <t>(5247*0,15)+(129,1*0,874)</t>
  </si>
  <si>
    <t>463212111</t>
  </si>
  <si>
    <t>Rovnanina z lomového kamene upraveného s vyklínováním spár úlomky kamene</t>
  </si>
  <si>
    <t>-204511528</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</si>
  <si>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</si>
  <si>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</si>
  <si>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Kamenná rovnanina s vyklínováním tl. 600 mm</t>
  </si>
  <si>
    <t>(5247*0,6+0,12*46)*1,08</t>
  </si>
  <si>
    <t>463212191</t>
  </si>
  <si>
    <t>Příplatek za vypracováni líce rovnaniny</t>
  </si>
  <si>
    <t>-1873253308</t>
  </si>
  <si>
    <t>Rovnanina z lomového kamene upraveného, tříděného  Příplatek k cenám za vypracování líce</t>
  </si>
  <si>
    <t>3406"m2"/0,6</t>
  </si>
  <si>
    <t>996352739</t>
  </si>
  <si>
    <t>SO 03 - Bezpečnostní přeliv a spadiště</t>
  </si>
  <si>
    <t xml:space="preserve">odkaz na dokumentaci D.3.1 Technická zpráva D.3.2 Situace D.3.3 Podélný profil D.3.4 Vzorový příčný řez D.3.5 Příčné řezy </t>
  </si>
  <si>
    <t xml:space="preserve">      94 - Lešení a stavební výtahy</t>
  </si>
  <si>
    <t xml:space="preserve">      98 - Demolice a sanace</t>
  </si>
  <si>
    <t xml:space="preserve">    767 - Konstrukce zámečnické</t>
  </si>
  <si>
    <t>131351206</t>
  </si>
  <si>
    <t>Hloubení jam zapažených v hornině třídy těžitelnosti II, skupiny 4 objem do 5000 m3 strojně</t>
  </si>
  <si>
    <t>-1088984551</t>
  </si>
  <si>
    <t>Hloubení zapažených jam a zářezů strojně s urovnáním dna do předepsaného profilu a spádu v hornině třídy těžitelnosti II skupiny 4 přes 1 000 do 5 000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</si>
  <si>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</si>
  <si>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507,79"m3"</t>
  </si>
  <si>
    <t>131551206</t>
  </si>
  <si>
    <t>Hloubení jam zapažených v hornině třídy těžitelnosti III, skupiny 6 objem do 5 000 m3 strojně</t>
  </si>
  <si>
    <t>-991542828</t>
  </si>
  <si>
    <t>Hloubení zapažených jam a zářezů strojně s urovnáním dna do předepsaného profilu a spádu v hornině třídy těžitelnosti III skupiny 6 přes 1 000 do 5 000 m3</t>
  </si>
  <si>
    <t>943,04"m3"</t>
  </si>
  <si>
    <t>15172111R</t>
  </si>
  <si>
    <t>Záporové pažení, v délce 2m, výška 5,5 m a v délce 53,3m, výška 2,5 až 3,3 m, zřízení a odstranění</t>
  </si>
  <si>
    <t>289205302</t>
  </si>
  <si>
    <t>2"m"*5,5"m"</t>
  </si>
  <si>
    <t>2,9"m"*53,3"m"</t>
  </si>
  <si>
    <t>162351124</t>
  </si>
  <si>
    <t>Vodorovné přemístění do 1000 m výkopku/sypaniny z hornin třídy těžitelnosti II, skupiny 4 a 5</t>
  </si>
  <si>
    <t>1703855319</t>
  </si>
  <si>
    <t>Vodorovné přemístění výkopku nebo sypaniny po suchu na obvyklém dopravním prostředku, bez naložení výkopku, avšak se složením bez rozhrnutí z horniny třídy těžitelnosti II na vzdálenost skupiny 4 a 5 na vzdálenost přes 500 do 1 000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</si>
  <si>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</si>
  <si>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vod. přem. na mezideponii a zpět, zemina se využije do zpětného zásypu</t>
  </si>
  <si>
    <t>(298,41+15,295)"m3"*2</t>
  </si>
  <si>
    <t>162651152</t>
  </si>
  <si>
    <t>Vodorovné přemístění do 5000 m výkopku/sypaniny z horniny třídy těžitelnosti III, skupiny 6 a 7</t>
  </si>
  <si>
    <t>377966041</t>
  </si>
  <si>
    <t>Vodorovné přemístění výkopku nebo sypaniny po suchu na obvyklém dopravním prostředku, bez naložení výkopku, avšak se složením bez rozhrnutí z horniny třídy těžitelnosti III na vzdálenost skupiny 6 a 7 na vzdálenost přes 4 000 do 5 000 m</t>
  </si>
  <si>
    <t xml:space="preserve">Poznámka k položce:
Akce bude prováděna v souběhu s akcí „odtěžení sedimentů“, kde investor předpokládá využití těchto materiálů. Jelikož jsou to oddělené stavby je nutné uložit materiál na mezideponii.
</t>
  </si>
  <si>
    <t>943,04"m3"    "přebytek výkopku hor. tř. 6</t>
  </si>
  <si>
    <t>16275113R</t>
  </si>
  <si>
    <t>Likvidace výkopku z hor. tř. 4 a 5 zákonným způsobem</t>
  </si>
  <si>
    <t>-1764581509</t>
  </si>
  <si>
    <t>Poznámka k položce:
Vodorovné přemístění na skládku s poplatkem, likvidace zákonným způsobem</t>
  </si>
  <si>
    <t>507,79"m3"       "výkop v hor. tř. 4</t>
  </si>
  <si>
    <t>-313,705"m3"    "odpočet, zpětný zásyp</t>
  </si>
  <si>
    <t>167151112</t>
  </si>
  <si>
    <t>Nakládání výkopku z hornin třídy těžitelnosti II, skupiny 4 a 5 přes 100 m3</t>
  </si>
  <si>
    <t>-675367136</t>
  </si>
  <si>
    <t>Nakládání, skládání a překládání neulehlého výkopku nebo sypaniny strojně nakládání, množství přes 100 m3, z hornin třídy těžitelnosti II, skpiny 4 a 5</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</si>
  <si>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</si>
  <si>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naložení na mezideponii, zemina se využije do zpětného zásypu</t>
  </si>
  <si>
    <t>298,41"m3"   "zpětný zásyp</t>
  </si>
  <si>
    <t>15,295"m3"   "obsyp potrubí</t>
  </si>
  <si>
    <t>171201201</t>
  </si>
  <si>
    <t>Uložení sypaniny na skládky nebo meziskládky</t>
  </si>
  <si>
    <t>79253758</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</si>
  <si>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</si>
  <si>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</si>
  <si>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943,04"m3"    "výkop</t>
  </si>
  <si>
    <t>1004903275</t>
  </si>
  <si>
    <t>298,41"m3"</t>
  </si>
  <si>
    <t>175151101</t>
  </si>
  <si>
    <t>Obsypání potrubí strojně sypaninou bez prohození, uloženou do 3 m</t>
  </si>
  <si>
    <t>566910846</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</si>
  <si>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</si>
  <si>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</si>
  <si>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potrubí dešťové kanalizace</t>
  </si>
  <si>
    <t>obsyp z nesoudržného materiálu</t>
  </si>
  <si>
    <t>0,35"m2"*43,7"m"</t>
  </si>
  <si>
    <t>181351003</t>
  </si>
  <si>
    <t>Rozprostření ornice tl vrstvy do 200 mm pl do 100 m2 v rovině nebo ve svahu do 1:5 strojně</t>
  </si>
  <si>
    <t>-1321972780</t>
  </si>
  <si>
    <t>Rozprostření a urovnání ornice v rovině nebo ve svahu sklonu do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</si>
  <si>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</si>
  <si>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rozprostření v tl. 100 mm</t>
  </si>
  <si>
    <t>90"m2"</t>
  </si>
  <si>
    <t>-127648216</t>
  </si>
  <si>
    <t>tl. 100 mm</t>
  </si>
  <si>
    <t>90"m2"*0,1"m"*1,6"t/m3"</t>
  </si>
  <si>
    <t>996739108</t>
  </si>
  <si>
    <t>862764446</t>
  </si>
  <si>
    <t>90*0,015 'Přepočtené koeficientem množství</t>
  </si>
  <si>
    <t>-102312042</t>
  </si>
  <si>
    <t>90"m2"    "odměřeno v modelu revit</t>
  </si>
  <si>
    <t>181951114</t>
  </si>
  <si>
    <t>Úprava pláně v hornině třídy těžitelnosti II, skupiny 4 a 5 se zhutněním</t>
  </si>
  <si>
    <t>-2051270540</t>
  </si>
  <si>
    <t>Úprava pláně vyrovnáním výškových rozdílů strojně v hornině třídy těžitelnosti II, skupiny 4 a 5 se zhutněním</t>
  </si>
  <si>
    <t xml:space="preserve">Úprava základové spáry pod žb. kcí </t>
  </si>
  <si>
    <t>428,4"m2"</t>
  </si>
  <si>
    <t>pod komunikací</t>
  </si>
  <si>
    <t>29,5"m2"   "odměřeno v modelu revit</t>
  </si>
  <si>
    <t>224210000R</t>
  </si>
  <si>
    <t>Injekční clona, rozteč vrtů a 1,5 m, pata vrtů na kotě 33,6 m n.m.</t>
  </si>
  <si>
    <t>-795887570</t>
  </si>
  <si>
    <t>Poznámka k položce:
spočítáno dohromady i za část SO03 a v SO 04</t>
  </si>
  <si>
    <t>224211116</t>
  </si>
  <si>
    <t>Vrty maloprofilové D do 93 mm úklon do 45° hl do 25 m hor. V a VI</t>
  </si>
  <si>
    <t>-947188807</t>
  </si>
  <si>
    <t>Maloprofilové vrty průběžným sacím vrtáním průměru přes 56 do 93 mm do úklonu 45° v hl 0 až 25 m v hornině tř. V a VI</t>
  </si>
  <si>
    <t>spočítáno dohromady i za část SO03 a v SO 04</t>
  </si>
  <si>
    <t xml:space="preserve">zajišťovací injektáž dl.6 m </t>
  </si>
  <si>
    <t>6*82"ks"</t>
  </si>
  <si>
    <t>26112191R</t>
  </si>
  <si>
    <t>Jílocementová injektážní směs</t>
  </si>
  <si>
    <t>-85463874</t>
  </si>
  <si>
    <t>492*0,28"m3/m"</t>
  </si>
  <si>
    <t>282601122</t>
  </si>
  <si>
    <t>Injektování vrtů vysokotlaké sestupné s jednoduchým obturátorem tlakem do 2 MPa</t>
  </si>
  <si>
    <t>hod</t>
  </si>
  <si>
    <t>-781465808</t>
  </si>
  <si>
    <t>Injektování  s jednoduchým obturátorem nebo bez obturátoru sestupné, tlakem přes 0,60 do 2,0 MPa</t>
  </si>
  <si>
    <t xml:space="preserve">Poznámka k souboru cen:
1. Ceny nelze použít pro injektování: a) mikropilot a kotev; toto injektování se oceňuje cenami souboru cen 28. 60-21 Injektování povrchové s dvojitým obturátorem mikropilot nebo kotev,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vrtů vzestupná. 2. Ceny nelze použít pro vysokotlaké injektování injekční stanicí s automatickou registrací parametrů; toto injektování se oceňuje cenami souboru cen 282 60-31 Injektování vysokotlaké s dvojitým obturátorem. 3. Rozhodující pro volbu ceny podle výšky tlaku je maximální tlak na jednom vrtu. 4. Cena -1129 Příplatek za injektování organickými pryskyřicemi nelze použít pro vodní zkoušky vrtů. </t>
  </si>
  <si>
    <t>31920211R</t>
  </si>
  <si>
    <t>Injektáž spar nízkotlakou injektáží na bázi silikonové mikroemulze.</t>
  </si>
  <si>
    <t>1924115173</t>
  </si>
  <si>
    <t>321321115</t>
  </si>
  <si>
    <t>Konstrukce vodních staveb ze ŽB mrazuvzdorného tř. C 25/30</t>
  </si>
  <si>
    <t>1699324839</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</si>
  <si>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</si>
  <si>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158,75"m3"     "INJEKČNÍ BLOK</t>
  </si>
  <si>
    <t>-14899221</t>
  </si>
  <si>
    <t>ŽB polorámová kce koryta vývaru C30/37 XC4, XF3, odměřeno z modelu Revit</t>
  </si>
  <si>
    <t>223,61"m3"    "BLOK 01.1</t>
  </si>
  <si>
    <t>294,76"m3"     "BLOK 02</t>
  </si>
  <si>
    <t>350,00"m3"     "BLOK 03</t>
  </si>
  <si>
    <t>24,97"m3"       "BLOK 01.2 (ŽB ZAVAZOVACÍ KŘÍDLO)</t>
  </si>
  <si>
    <t>-14,3"m3"        "ŽB ŘÍMSA</t>
  </si>
  <si>
    <t>Mezisoučet</t>
  </si>
  <si>
    <t xml:space="preserve">TVAROVÉ KAMENY   </t>
  </si>
  <si>
    <t>betonový bloček C30/37: 0,023m3 *(35,6m+1,8m)</t>
  </si>
  <si>
    <t>0,023"m3" *(35,6"m"+1,8"m")</t>
  </si>
  <si>
    <t>693315869</t>
  </si>
  <si>
    <t>odměřeno CAD</t>
  </si>
  <si>
    <t>630"m2"       "bednění zdí a zavazovacího křídla</t>
  </si>
  <si>
    <t>10,5"m2"     "bednění injekčního bloku</t>
  </si>
  <si>
    <t>1755890501</t>
  </si>
  <si>
    <t>321222311</t>
  </si>
  <si>
    <t>Zdění obkladního zdiva vodních staveb kvádrového objem do 0,2 m3</t>
  </si>
  <si>
    <t>-1752773923</t>
  </si>
  <si>
    <t>Zdění obkladního zdiva vodních staveb  přehrad, jezů a plavebních komor, spodní stavby vodních elektráren, odběrných věží a výpustných zařízení, opěrných zdí, šachet, šachtic a ostatních konstrukcí kvádrového s vyspárováním na maltu cementovou MC30  kvádrů objemu do 0,2 m3</t>
  </si>
  <si>
    <t xml:space="preserve">Poznámka k souboru cen:
1. Ceny -2311, -2312 lze použít i pro: a) osazení kamenných desek největší tl. přes 300 mm, b) zdivo kvádrové z šablonových kvádrů. 2. Ceny neplatí pro obklady zdí kamennými deskami; tyto se oceňují cenami katalogu 800-782 – Obklady z kamene. 3. Pro volbu cen -2311 a -2312 je rozhodující objem nejmenšího pravoúhlého rovnoběžnostěnu opsaného jednotlivým šablonovým kvádrům. 4. V cenách jsou započteny i náklady na vypracování lícních ploch. 5. Objem se stanoví: a) u ceny -2111 v m3 zdiva s tím, že objem dutin do 0,20 m3 jednotlivě se neodečítá, b) u cen -2311, -2312 v m3 součinem skutečného objemu kvádru a součinitele 1,057. 6. V cenách nejsou započteny náklady na dodávku kamene a kvádrů. Tyto se oceňují ve specifikaci. Ztratné lze dohodnout u řádkového zdiva hrubého ve výši 8 %, u řádkového zdiva čistého ve výši 10 % a u zdiva kvádrového ve výši 0,75 %. </t>
  </si>
  <si>
    <t>Kamenný obklad přelivné hrany - tvarový kámen</t>
  </si>
  <si>
    <t>s vyspárováním na maltu cementovou MC30</t>
  </si>
  <si>
    <t>23,15"m3"   "příloha D.3.9</t>
  </si>
  <si>
    <t>R_4</t>
  </si>
  <si>
    <t xml:space="preserve">tvarové kameny </t>
  </si>
  <si>
    <t>-14553442</t>
  </si>
  <si>
    <t>676204448</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</si>
  <si>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t>
  </si>
  <si>
    <t>příloha D.3.6-3</t>
  </si>
  <si>
    <t xml:space="preserve">(236,6+986,8)"m3"/1000           "BLOK 01.1 a BLOK 01.2 </t>
  </si>
  <si>
    <t>(225+1017,1)"m3"/1000             "BLOK 02</t>
  </si>
  <si>
    <t>(232,6+1122,6)"m3"/1000          "BLOK 03</t>
  </si>
  <si>
    <t>321366112</t>
  </si>
  <si>
    <t>Výztuž železobetonových konstrukcí vodních staveb z oceli 10 505 D do 32 mm</t>
  </si>
  <si>
    <t>-491528486</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</si>
  <si>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</si>
  <si>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 xml:space="preserve">(14804,8+2416,6)"m3"/1000         "BLOK 01.1 a BLOK 01.2 </t>
  </si>
  <si>
    <t>(14380,2+2146,4)"m3"/1000          "BLOK 02</t>
  </si>
  <si>
    <t>(15415,1+2387,6)"m3"/1000          "BLOK 03</t>
  </si>
  <si>
    <t>34810121R</t>
  </si>
  <si>
    <t>Branka uzamčená k přístupu k žebříku- montáž, dodávka a osazení</t>
  </si>
  <si>
    <t>623784781</t>
  </si>
  <si>
    <t>příloha D.3.10.2</t>
  </si>
  <si>
    <t>ocelová branka jednokřídlá,  rozměr 1100/1100mm</t>
  </si>
  <si>
    <t>kotvení branky, chem kotvy M14, hl. vrtu 150mm</t>
  </si>
  <si>
    <t>451311521</t>
  </si>
  <si>
    <t>Podklad pod dlažbu z betonu prostého pro prostředí s mrazovými cykly C 25/30 tl přes 100 do 150 mm</t>
  </si>
  <si>
    <t>542754414</t>
  </si>
  <si>
    <t>Podklad z prostého betonu pod dlažbu pro prostředí s mrazovými cykly tř. C 25/30, ve vrstvě tl. přes 100 do 150 mm</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</si>
  <si>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</si>
  <si>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Odměřeno z modelu Revit</t>
  </si>
  <si>
    <t>170,54"m2"</t>
  </si>
  <si>
    <t>451573111</t>
  </si>
  <si>
    <t>Lože pod potrubí otevřený výkop ze štěrkopísku</t>
  </si>
  <si>
    <t>-979802680</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</si>
  <si>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</si>
  <si>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</si>
  <si>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 xml:space="preserve">"ochranný obsyp ŠP FR. 0-22 - za rubem zdi" </t>
  </si>
  <si>
    <t>0,31"m2"*33"m"</t>
  </si>
  <si>
    <t xml:space="preserve">"ŠP lože potrubí" </t>
  </si>
  <si>
    <t>0,11"m2"*43,7"m"</t>
  </si>
  <si>
    <t>45157311R</t>
  </si>
  <si>
    <t>746832909</t>
  </si>
  <si>
    <t>Lože pod potrubí, stoky a drobné objekty v otevřeném výkopu z písku a štěrkopísku fr.4-8 mm</t>
  </si>
  <si>
    <t>drenážní potrubí PE d160</t>
  </si>
  <si>
    <t xml:space="preserve">"ochranný obsyp ŠP fr. 4-8 mm - pode dnem spadiště" </t>
  </si>
  <si>
    <t>0,16"m2"*2*29"m"</t>
  </si>
  <si>
    <t xml:space="preserve">"ochranný obsyp ŠP FR. 4-8 - za rubem zdi" </t>
  </si>
  <si>
    <t>0,17"m2"*33"m"</t>
  </si>
  <si>
    <t>888493804</t>
  </si>
  <si>
    <t>Podkladní beton, průměrná tl. 250 mm, odměřeno z modelu Revit</t>
  </si>
  <si>
    <t>13,87"m3"    "BLOK 01.1</t>
  </si>
  <si>
    <t>27,14"m3"    "BLOK 02</t>
  </si>
  <si>
    <t>29,82"m3"    "BLOK 03</t>
  </si>
  <si>
    <t>podkladní beton C12/15 pod drenážní potrubí dn 160 mm- sklonová vrstva za rubem zdi</t>
  </si>
  <si>
    <t>0,24"m2"*33"m"</t>
  </si>
  <si>
    <t>465513427.R</t>
  </si>
  <si>
    <t>Dlažba z lomového kamene na cementovou maltu s vyspárováním tl 350 mm pro hydromeliorace</t>
  </si>
  <si>
    <t>-1199528408</t>
  </si>
  <si>
    <t>Dlažba z lomového kamene lomařsky upraveného  na cementovou maltu, s vyspárováním cementovou maltou, tl. kamene 350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</si>
  <si>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</si>
  <si>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-1707322665</t>
  </si>
  <si>
    <t>22,8"m2"</t>
  </si>
  <si>
    <t>1464830798</t>
  </si>
  <si>
    <t>23,6"m2"</t>
  </si>
  <si>
    <t>1449505646</t>
  </si>
  <si>
    <t>29,5"m2"</t>
  </si>
  <si>
    <t>2060466687</t>
  </si>
  <si>
    <t>-275135580</t>
  </si>
  <si>
    <t>žb bloky, výplň dilatačních spár</t>
  </si>
  <si>
    <t>7,3"m"                    "dilatace B01.1-B01.2</t>
  </si>
  <si>
    <t>25,8"m"                   "dilatace B01.1-B02</t>
  </si>
  <si>
    <t>28,3"m"                   "dilatace B02-B03</t>
  </si>
  <si>
    <t>33,9"m"                   "dilatace B03-B04</t>
  </si>
  <si>
    <t>87123811.R</t>
  </si>
  <si>
    <t>Kladení drenážního potrubí dn 160 mm vč. dodávky</t>
  </si>
  <si>
    <t>-480983410</t>
  </si>
  <si>
    <t>"drenážní potrubí PE d160 - pode dnem spadiště" 2*29"m"</t>
  </si>
  <si>
    <t>"drenážní potrubí PE d160 - za rubem zdi" 33"m"</t>
  </si>
  <si>
    <t>87135041R</t>
  </si>
  <si>
    <t>Montáž a dodávka potrubí potrubí PE d160</t>
  </si>
  <si>
    <t>-483344071</t>
  </si>
  <si>
    <t>1,95"m"+1,64"m"+1,63"m"</t>
  </si>
  <si>
    <t>87136042R</t>
  </si>
  <si>
    <t>Montáž a dodávka potrubí potrubí PE d250</t>
  </si>
  <si>
    <t>856220422</t>
  </si>
  <si>
    <t>23,53"m"+14,94"m"</t>
  </si>
  <si>
    <t>891365321</t>
  </si>
  <si>
    <t>Montáž zpětných klapek DN 250</t>
  </si>
  <si>
    <t>793431533</t>
  </si>
  <si>
    <t>Montáž vodovodních armatur na potrubí zpětných klapek DN 250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</si>
  <si>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</si>
  <si>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4228442R</t>
  </si>
  <si>
    <t>klapka zpětná  DN 250</t>
  </si>
  <si>
    <t>1891356301</t>
  </si>
  <si>
    <t>8944113R.31</t>
  </si>
  <si>
    <t>Šachta Š3.1 s prefabrikovaných dílců - montáž a dodávka</t>
  </si>
  <si>
    <t>1250150990</t>
  </si>
  <si>
    <t xml:space="preserve">Poznámka k položce:
šachtové dno 1000/1000 1 ks
skruž 1000/250/120 1 ks
deska 625/200/120  1 ks
vyrovnávací prstence 625/100/120 2 ks
litinový poklop D400 1 ks 
těsnění pro DN 1000 Q1 1 ks 
podkladní beton C12/15: 1,77m2*0,05m 0,09 m3 
obetonávka poklopu C30/37:2,11m2*0,9m-1,21m2*0,52m-0,54m2*0,36m 1,08 m3
krystalizující nátěr 2x: 4,08m*1,61m+2,72m*0,36m 7,55 m2 
</t>
  </si>
  <si>
    <t>89594131R</t>
  </si>
  <si>
    <t xml:space="preserve">Zřízení vpusti kanalizační uliční z betonových dílců </t>
  </si>
  <si>
    <t>-2115284291</t>
  </si>
  <si>
    <t xml:space="preserve">Zřízení vpusti kanalizační  uliční z betonových dílců </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</si>
  <si>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</si>
  <si>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dešťové vpusti V3.1;V3.2;V3.3</t>
  </si>
  <si>
    <t>příloha D.3.7.2</t>
  </si>
  <si>
    <t>5922385R</t>
  </si>
  <si>
    <t>dno pro uliční vpusť s kalovou prohlubní betonové 450x300</t>
  </si>
  <si>
    <t>-903035095</t>
  </si>
  <si>
    <t>59223864</t>
  </si>
  <si>
    <t>prstenec pro uliční vpusť vyrovnávací betonový 390x60x130mm</t>
  </si>
  <si>
    <t>-2007880595</t>
  </si>
  <si>
    <t>5922386R</t>
  </si>
  <si>
    <t>skruž 450/350 s otvorem pro PE d160</t>
  </si>
  <si>
    <t>-1358576636</t>
  </si>
  <si>
    <t>5922387R</t>
  </si>
  <si>
    <t>skruž  450/555</t>
  </si>
  <si>
    <t>-504928022</t>
  </si>
  <si>
    <t>89920411R</t>
  </si>
  <si>
    <t xml:space="preserve">Osazení mříží litinových včetně rámů a košů na bahno </t>
  </si>
  <si>
    <t>2120245052</t>
  </si>
  <si>
    <t xml:space="preserve">Poznámka k souboru cen:
1. V cenách nejsou započteny náklady na dodání mříží, rámů a košů na bahno; tyto náklady se oceňují ve specifikaci. </t>
  </si>
  <si>
    <t>5524232R</t>
  </si>
  <si>
    <t>vtoková mříž s kalovým košem</t>
  </si>
  <si>
    <t>-329890137</t>
  </si>
  <si>
    <t>911334122</t>
  </si>
  <si>
    <t>Svodidlo ocelové zábradelní zádržnosti H2 kotvené do římsy s výplní ze svislých tyčí</t>
  </si>
  <si>
    <t>-1963670895</t>
  </si>
  <si>
    <t>Zábradelní svodidla ocelová s osazením sloupků kotvením do římsy, se svodnicí úrovně zádržnosti H2 s výplní ze svislých tyčí</t>
  </si>
  <si>
    <t xml:space="preserve">Poznámka k souboru cen:
1. Ceny zábradelních svodidel obsahují i náklady na přišroubování patního sloupku s roztečí 2 m do betonové nebo ocelové římsy mostu, dotažení patní desky ke konstrukci a dodávku kompletní svodidlové sady (sloupku, svodnice, zábradelní výplně, distančních dílů, madla, spojovacího materiálu, chemických kotev atd.). 2. Ceny dilatace zábradelní výplně obsahují i dodávku dilatační svodnice a spojovacího materiálu. 3. Ceny dilatace madel obsahují i dodávku dilatační manžety madla a spojovacího materiálu. 4. Ceny neobsahují pružný nátěr spáry mezi betonem a sloupkem, tyto se oceňují souborem cen 628 61-11.. Nátěr mostních betonových konstrukcí akrylátový na siloxanové a plasticko-elastické bázi. </t>
  </si>
  <si>
    <t>příloha D.3.2, D.3.4.1</t>
  </si>
  <si>
    <t>33,2"m"+2,8"m"</t>
  </si>
  <si>
    <t>911334411</t>
  </si>
  <si>
    <t>Ukončení ocelového zábradelního madla</t>
  </si>
  <si>
    <t>-1804639925</t>
  </si>
  <si>
    <t>Zábradelní svodidla ocelová ukončení zábradelních madel</t>
  </si>
  <si>
    <t>příloha D.3.2</t>
  </si>
  <si>
    <t>3"ks"</t>
  </si>
  <si>
    <t>91613121.R01</t>
  </si>
  <si>
    <t>1088695436</t>
  </si>
  <si>
    <t>osazení obrubníku do bet lože C12/15 - 0,07m3/m</t>
  </si>
  <si>
    <t>8"m"</t>
  </si>
  <si>
    <t>-1376736997</t>
  </si>
  <si>
    <t>8*1,03 'Přepočtené koeficientem množství</t>
  </si>
  <si>
    <t>-1692363723</t>
  </si>
  <si>
    <t>4,1"m2"                    "dilatace B01.1-B01.2</t>
  </si>
  <si>
    <t>23,8"m2"                   "dilatace B01.1-B02</t>
  </si>
  <si>
    <t>26,4"m2"                   "dilatace B02-B03</t>
  </si>
  <si>
    <t>44,4"m2"                   "dilatace B03-B04</t>
  </si>
  <si>
    <t>931994106.R</t>
  </si>
  <si>
    <t>Těsnění dilatační spáry betonové konstrukce vnitřním těsnicím pásem</t>
  </si>
  <si>
    <t>-186100597</t>
  </si>
  <si>
    <t>Těsnění dilatační spáry betonové konstrukce vnitřním pásem "waterstop"</t>
  </si>
  <si>
    <t>dilatační pás PVC š. 400mm</t>
  </si>
  <si>
    <t>3,1"m"                    "dilatace B01.1-B01.2</t>
  </si>
  <si>
    <t>19,4"m"                   "dilatace B01.1-B02</t>
  </si>
  <si>
    <t>20,9"m"                   "dilatace B02-B03</t>
  </si>
  <si>
    <t>24,3"m"                   "dilatace B03-B04</t>
  </si>
  <si>
    <t>-2033117380</t>
  </si>
  <si>
    <t>715269698</t>
  </si>
  <si>
    <t>33"m"   "odměřeno z modelu Revit</t>
  </si>
  <si>
    <t>1855391934</t>
  </si>
  <si>
    <t>33*1,03 'Přepočtené koeficientem množství</t>
  </si>
  <si>
    <t>94</t>
  </si>
  <si>
    <t>Lešení a stavební výtahy</t>
  </si>
  <si>
    <t>941111111</t>
  </si>
  <si>
    <t>Montáž lešení řadového trubkového lehkého s podlahami zatížení do 200 kg/m2 š do 0,9 m v do 10 m</t>
  </si>
  <si>
    <t>2071208221</t>
  </si>
  <si>
    <t>Montáž lešení řadového trubkového lehkého pracovního s podlahami  s provozním zatížením tř. 3 do 200 kg/m2 šířky tř. W06 od 0,6 do 0,9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</si>
  <si>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</si>
  <si>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 xml:space="preserve">630"m2"  </t>
  </si>
  <si>
    <t>941111211</t>
  </si>
  <si>
    <t>Příplatek k lešení řadovému trubkovému lehkému s podlahami š 0,9 m v 10 m za první a ZKD den použití</t>
  </si>
  <si>
    <t>11640968</t>
  </si>
  <si>
    <t>Montáž lešení řadového trubkového lehkého pracovního s podlahami  s provozním zatížením tř. 3 do 200 kg/m2 Příplatek za první a každý další den použití lešení k ceně -1111</t>
  </si>
  <si>
    <t>předpokládá se doba použití 1,5 měsíc/blok</t>
  </si>
  <si>
    <t>630"m2"*45    "plocha pro bednění</t>
  </si>
  <si>
    <t>65</t>
  </si>
  <si>
    <t>941111811</t>
  </si>
  <si>
    <t>Demontáž lešení řadového trubkového lehkého s podlahami zatížení do 200 kg/m2 š do 0,9 m v do 10 m</t>
  </si>
  <si>
    <t>1196056654</t>
  </si>
  <si>
    <t>Demontáž lešení řadového trubkového lehkého pracovního s podlahami  s provozním zatížením tř. 3 do 200 kg/m2 šířky tř. W06 od 0,6 do 0,9 m, výšky do 10 m</t>
  </si>
  <si>
    <t xml:space="preserve">Poznámka k souboru cen:
1. Demontáž lešení řadového trubkového lehkého výšky přes 25 m se oceňuje individuálně. </t>
  </si>
  <si>
    <t>66</t>
  </si>
  <si>
    <t>95333441R</t>
  </si>
  <si>
    <t xml:space="preserve">Těsnící plech do pracovních spar </t>
  </si>
  <si>
    <t>-1607859844</t>
  </si>
  <si>
    <t>67</t>
  </si>
  <si>
    <t>95396111.R1</t>
  </si>
  <si>
    <t>Chemické kotvení kotevních prvků s vyvrtáním otvoru hl. 150mm</t>
  </si>
  <si>
    <t>-1800733022</t>
  </si>
  <si>
    <t>kotvení tvarových kamenů</t>
  </si>
  <si>
    <t>56"ks"</t>
  </si>
  <si>
    <t>68</t>
  </si>
  <si>
    <t>95396111.R2</t>
  </si>
  <si>
    <t>Chemické kotvení kotevních prvků s vyvrtáním otvoru hl. 230mm</t>
  </si>
  <si>
    <t>97433103</t>
  </si>
  <si>
    <t>112"ks"</t>
  </si>
  <si>
    <t>69</t>
  </si>
  <si>
    <t>13021011</t>
  </si>
  <si>
    <t>tyč ocelová žebírková jakost BSt 500S výztuž do betonu D 8mm</t>
  </si>
  <si>
    <t>-328224824</t>
  </si>
  <si>
    <t>příloha D.3.9</t>
  </si>
  <si>
    <t>kotevní prvky - tvarové kameny</t>
  </si>
  <si>
    <t>30,82"kg"/1000</t>
  </si>
  <si>
    <t>70</t>
  </si>
  <si>
    <t>13021011R</t>
  </si>
  <si>
    <t>tyč nerez 1.4301 D 8mm</t>
  </si>
  <si>
    <t>1982365343</t>
  </si>
  <si>
    <t>43"kg"/1000</t>
  </si>
  <si>
    <t>71</t>
  </si>
  <si>
    <t>13021012</t>
  </si>
  <si>
    <t>tyč ocelová žebírková jakost BSt 500S výztuž do betonu D 10mm</t>
  </si>
  <si>
    <t>1767799002</t>
  </si>
  <si>
    <t>41,84"kg"/1000</t>
  </si>
  <si>
    <t>72</t>
  </si>
  <si>
    <t>-2090688918</t>
  </si>
  <si>
    <t>Bourání stávající bet kce</t>
  </si>
  <si>
    <t>699,28"m3"</t>
  </si>
  <si>
    <t>98</t>
  </si>
  <si>
    <t>Demolice a sanace</t>
  </si>
  <si>
    <t>73</t>
  </si>
  <si>
    <t>98542221R</t>
  </si>
  <si>
    <t>Iinjektáž spar tlaková injektáž na bázi polyuretanu.</t>
  </si>
  <si>
    <t>1084063506</t>
  </si>
  <si>
    <t>74</t>
  </si>
  <si>
    <t>1976504992</t>
  </si>
  <si>
    <t>1678,272"t"    "železobeton</t>
  </si>
  <si>
    <t>75</t>
  </si>
  <si>
    <t>99701350.R02</t>
  </si>
  <si>
    <t>Likvidace suti zákonným způsobem vč. nakládky, dopravy, vykládky, apod. - OCEL</t>
  </si>
  <si>
    <t>1253558719</t>
  </si>
  <si>
    <t>56"m"*30"kg/m"/1000   "zábradlí</t>
  </si>
  <si>
    <t>76</t>
  </si>
  <si>
    <t>-1717763124</t>
  </si>
  <si>
    <t>77</t>
  </si>
  <si>
    <t>1617443878</t>
  </si>
  <si>
    <t>78</t>
  </si>
  <si>
    <t>1418334641</t>
  </si>
  <si>
    <t>2x penetrační nátěr plochy spáry</t>
  </si>
  <si>
    <t>4,1"m2"*2                    "dilatace B01.1-B01.2</t>
  </si>
  <si>
    <t>23,8"m2"*2                   "dilatace B01.1-B02</t>
  </si>
  <si>
    <t>26,4"m2"*2                   "dilatace B02-B03</t>
  </si>
  <si>
    <t>44,4"m2"*2                   "dilatace B03-B04</t>
  </si>
  <si>
    <t>79</t>
  </si>
  <si>
    <t>1828622593</t>
  </si>
  <si>
    <t>197,4*0,00035 'Přepočtené koeficientem množství</t>
  </si>
  <si>
    <t>80</t>
  </si>
  <si>
    <t>128937791</t>
  </si>
  <si>
    <t>767</t>
  </si>
  <si>
    <t>Konstrukce zámečnické</t>
  </si>
  <si>
    <t>81</t>
  </si>
  <si>
    <t>767161814</t>
  </si>
  <si>
    <t>Demontáž zábradlí rovného nerozebíratelného hmotnosti 1m zábradlí přes 20 kg do suti</t>
  </si>
  <si>
    <t>-654906669</t>
  </si>
  <si>
    <t>Demontáž zábradlí rovného nerozebíratelný spoj hmotnosti 1 m zábradlí přes 20 kg</t>
  </si>
  <si>
    <t>82</t>
  </si>
  <si>
    <t>76783210R</t>
  </si>
  <si>
    <t>Revizní žebřík (sklopný) - nerez ocel, štěříny z trubek 50/3 mm a stupadly z nerezového plechu s protiskluzovou úpravou - montáž, výroba a dodávka - montáž, výroba a dodávka</t>
  </si>
  <si>
    <t>-945450394</t>
  </si>
  <si>
    <t xml:space="preserve">Poznámka k položce:
Revizní žebřík - nerez ocel, štěříny z trubek 50/3 mm a stupadly z nerezového plechu s protiskluzovou úpravou. Štěříny budou vytaženy do výškové úrovně 1.100 mm nad korunu zdi </t>
  </si>
  <si>
    <t>příloha D.3.10.1</t>
  </si>
  <si>
    <t>ocelový žebřík - 79,31kg</t>
  </si>
  <si>
    <t>kotvení žebříku, chem kotvy M10, hl. vrtu 100mm-16ks</t>
  </si>
  <si>
    <t>83</t>
  </si>
  <si>
    <t>998767101</t>
  </si>
  <si>
    <t>Přesun hmot tonážní pro zámečnické konstrukce v objektech v do 6 m</t>
  </si>
  <si>
    <t>-373575202</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</si>
  <si>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</si>
  <si>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</si>
  <si>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SO 04 - Skluz</t>
  </si>
  <si>
    <t>Soupis:</t>
  </si>
  <si>
    <t>SO 04.1 - Výlomové a zabezpečovací práce</t>
  </si>
  <si>
    <t xml:space="preserve">    789 - Povrchové úpravy ocelových konstrukcí a technologických zařízení</t>
  </si>
  <si>
    <t>155211122</t>
  </si>
  <si>
    <t>Očištění skalních ploch ručními nástroji (motykami, páčidly) horolezeckou technikou</t>
  </si>
  <si>
    <t>1307153850</t>
  </si>
  <si>
    <t>Očištění skalních ploch horolezeckou technikou očištění ručními nástroji motykami, páčidly</t>
  </si>
  <si>
    <t xml:space="preserve">Poznámka k souboru cen:
1. Množství měrných jednotek u ceny -1122 Očištění ručními nástroji se určuje v m3 materiálu odstraněného ze skalní stěny. 2.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3. Štěpkování se oceňuje cenou 111 25-1111 Drcení ořezaných větví strojně (štěpkování) části A02 katalogu 823-1 Plochy a úprava území. 4. Přesun odstraněné vegetace na vzdálenost větší než 50 m se oceňuje cenou 162 30-1501 Vodorovné přemístění smýcených křovin části A01 katalogu 800-1 Zemní práce. </t>
  </si>
  <si>
    <t xml:space="preserve">Soubor 03 - Odtěžení skalního masívu   </t>
  </si>
  <si>
    <t xml:space="preserve">"základní a druhotné očištění před pokládkou sítí, plocha zásahu, hloubka zásahu"1100*0,25   </t>
  </si>
  <si>
    <t>155211311</t>
  </si>
  <si>
    <t>Odtěžení nestabilních hornin ze skalních stěn horolezeckou technikou sbíječkou</t>
  </si>
  <si>
    <t>1974202154</t>
  </si>
  <si>
    <t>Odtěžení nestabilních hornin ze skalních stěn horolezeckou technikou s přehozením na vzdálenost do 3 m nebo s naložením na dopravní prostředek s použitím pneumatického nářadí</t>
  </si>
  <si>
    <t xml:space="preserve">Poznámka k souboru cen:
1.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2. V ceně -1313 Odtěžení hornin hydraulickými klíny jsou započteny i náklady na provedení vrtů. 3. Odvoz odtěžených hornin se oceňuje cenami souboru cen 162 .1-11 Vodorovné přemístění výkopku nebo sypaniny po suchu části A01 katalogu 800-1 Zemní práce. </t>
  </si>
  <si>
    <t>2130"m3"</t>
  </si>
  <si>
    <t>155211313</t>
  </si>
  <si>
    <t>Odtěžení nestabilních hornin ze skalních stěn horolezeckou technikou hydraulickými klíny</t>
  </si>
  <si>
    <t>362013896</t>
  </si>
  <si>
    <t>Odtěžení nestabilních hornin ze skalních stěn horolezeckou technikou s přehozením na vzdálenost do 3 m nebo s naložením na dopravní prostředek hydraulickými klíny</t>
  </si>
  <si>
    <t>530"m3"</t>
  </si>
  <si>
    <t>155211314.R</t>
  </si>
  <si>
    <t xml:space="preserve">Odtěžení nestabilních hornin ze skalních stěn horolezeckou technikou s přehozením na vzdálenost 3 m nebo naložením na dopravní prostředek, rozpojování neexplosivní technologií   </t>
  </si>
  <si>
    <t>-1245880571</t>
  </si>
  <si>
    <t>3190"m3"</t>
  </si>
  <si>
    <t>155212112</t>
  </si>
  <si>
    <t>Vrty do skalních stěn vrtacími kladivy D 56 mm hor. tř. I a II prováděné horolezeckou technikou</t>
  </si>
  <si>
    <t>-1939909501</t>
  </si>
  <si>
    <t>Vrty do skalních stěn prováděné horolezeckou technikou hloubky do 5 m přenosnými vrtacími kladivy průměru do 56 mm, v hornině tř. I a II</t>
  </si>
  <si>
    <t xml:space="preserve">Poznámka k souboru cen:
1. Vrty větších průměrů a hloubek se oceňují individuálně. 2. Zatřídění hornim podle vrtatelnosti je uvedeno v příloze č. 2 Všeobecných podmínek tohoto katalogu. </t>
  </si>
  <si>
    <t xml:space="preserve">Soubor 04 - Zajištění skalního masívu   </t>
  </si>
  <si>
    <t xml:space="preserve">"celková délka vrtů pro kotevní prvky 751 m, 15% v dané třídě horniny"751*0,15   </t>
  </si>
  <si>
    <t>155212114</t>
  </si>
  <si>
    <t>Vrty do skalních stěn vrtacími kladivy D 56 mm hor. tř. III a IV prováděné horolezeckou technikou</t>
  </si>
  <si>
    <t>251116496</t>
  </si>
  <si>
    <t>Vrty do skalních stěn prováděné horolezeckou technikou hloubky do 5 m přenosnými vrtacími kladivy průměru do 56 mm, v hornině tř. III a IV</t>
  </si>
  <si>
    <t xml:space="preserve">"celková délka vrtů pro kotevní prvky 751 m, 45% v dané třídě horniny"751*0,45   </t>
  </si>
  <si>
    <t>155212116</t>
  </si>
  <si>
    <t>Vrty do skalních stěn vrtacími kladivy D 56 mm hor. tř. V a VI prováděné horolezeckou technikou</t>
  </si>
  <si>
    <t>-1780647717</t>
  </si>
  <si>
    <t>Vrty do skalních stěn prováděné horolezeckou technikou hloubky do 5 m přenosnými vrtacími kladivy průměru do 56 mm, v hornině tř. V a VI</t>
  </si>
  <si>
    <t xml:space="preserve">"celková délka vrtů pro kotevní prvky 751 m, 40% v dané třídě horniny"751*0,4   </t>
  </si>
  <si>
    <t>155213112</t>
  </si>
  <si>
    <t>Trn z oceli pro sítě bez oka D 26 mm l 3 m zainjektovaný cementovou maltou prováděný horolezecky</t>
  </si>
  <si>
    <t>-2069151711</t>
  </si>
  <si>
    <t>Trny z oceli prováděné horolezeckou technikou bez oka z celozávitové oceli pro uchycení sítí zainjektované cementovou maltou délky do 3 m, průměru přes 20 do 26 mm</t>
  </si>
  <si>
    <t xml:space="preserve">Poznámka k souboru cen:
1. V cenách jsou započteny i náklady na dodávku trnů a injektážní malty nebo lepicích ampulí. 2. V cenách -3111 až -3213 Trny bez oka jsou započteny i náklady na dodávku podložek a matic. 3. V cenách nejsou započteny náklady na: a) vrty pro trny; tyto se oceňují cenami souboru cen 155 21-2 Vrty do skalních stěn prováděné horolezeckou technikou, b) provedení antikorozní úpravy; tyto náklady se oceňují cenami katalogu 800-789 Povrchové úpravy ocelových konstrukcí a technologických zařízení. </t>
  </si>
  <si>
    <t xml:space="preserve">"plocha zajištění, zatížení kotevního prvku, množství prvků v ploše v %, profilace a doplnění"(1100*0,2)/6,25*1,15+0,52"zaokrouhlení položky"   </t>
  </si>
  <si>
    <t>155213122</t>
  </si>
  <si>
    <t>Trn z oceli pro sítě bez oka D 26 mm l 5 m zainjektovaný cementovou maltou prováděný horolezecky</t>
  </si>
  <si>
    <t>-539653850</t>
  </si>
  <si>
    <t>Trny z oceli prováděné horolezeckou technikou bez oka z celozávitové oceli pro uchycení sítí zainjektované cementovou maltou délky přes 3 do 5 m, průměru přes 20 do 26 mm</t>
  </si>
  <si>
    <t xml:space="preserve">"plocha zajištění, zatížení kotevního prvku, množství prvků v ploše v %, profilace a doplnění"(1100*0,2)/6,25-0,2"zaokrouhlení položky"     </t>
  </si>
  <si>
    <t>155213612</t>
  </si>
  <si>
    <t>Trn z injekčních zavrtávacích tyčí D 32 mm l 3 m včetně vrtu D 51 mm prováděný horolezecky</t>
  </si>
  <si>
    <t>691854880</t>
  </si>
  <si>
    <t>Trny z injekčních zavrtávacích tyčí prováděné horolezeckou technikou zainjektované cementovou maltou průměru 32 mm včetně vrtů přenosnými vrtacími kladivy na ztracenou korunku průměru 51 mm, délky přes 2 do 3 m</t>
  </si>
  <si>
    <t xml:space="preserve">Poznámka k souboru cen:
1. V cenách jsou započteny i náklady na provedení vrtu kotevní tyčí se ztracenou korunkou, injektáž cementouvou maltou včetně dodávky injektážní hmoty, korunky, kotevních tyčí, spojníků, podložek a matic. </t>
  </si>
  <si>
    <t xml:space="preserve">"plocha zajištění, zatížení kotevního prvku, množství prvků v ploše v %, profilace a doplnění"(1100*0,3)/4*1,1+0,25"zaokrouhlení položky"   </t>
  </si>
  <si>
    <t>155214111</t>
  </si>
  <si>
    <t>Montáž ocelové sítě na skalní stěnu prováděná horolezeckou technikou</t>
  </si>
  <si>
    <t>-143954944</t>
  </si>
  <si>
    <t>Síťování skalních stěn prováděné horolezeckou technikou montáž pásů ocelové sítě</t>
  </si>
  <si>
    <t xml:space="preserve">Poznámka k souboru cen:
1. V cenách -4111 a -4112 Montáž pásů sítě a geomříže jsou započteny i náklady na rozvinutí a vytažení pásů na skalní stěnu, jejich spojení předepsaným spojovacím materiálem včetně jeho dodávky a přitažení podložek a matic na ocelové trny. 2. V cenách -4211 a -4212 jsou započteny i náklady na manipulaci s lanem, montáž a dodávku spojovacího materiálu (svorky). 3. V cenách nejsou započteny náklady na: a) dodání sítě nebo lana; tyto náklady se oceňují ve specifikaci. Ztratné lze stanovit ve výši 20 %, b) vrty; tyto náklady se oceňují cenami souboru cen 155 21-2 Vrty do skalních stěn prováděné horolezeckou technikou, c) trny; tyto náklady se oceňují cenami souboru cen 155 21-3 Trny z oceli nebo 155 21-36 Trny z injekčních zavrtávacích tyčí prováděné horolezeckou technikou, d) dočasné ochranné sítě pro zajištění bezpečnosti horolezců a provozu na pozemních komunikacích a železnici; tyto náklady se oceňují cenami souborů cen 944 51-1111, -1211 a -1811 Montáž, příplatek za každý den použití a demontáž ochranné sítě katalogu 800-3 Lešení. </t>
  </si>
  <si>
    <t xml:space="preserve">"zajištění nového skalního svahu sítěmi v nové ploše dle modelu"1100   </t>
  </si>
  <si>
    <t>31319104</t>
  </si>
  <si>
    <t>síť na skálu s oky 80x100mm s vpleteným lanem po 500mm 2,2x25m</t>
  </si>
  <si>
    <t>328155299</t>
  </si>
  <si>
    <t xml:space="preserve">"Soubor 04 - Zajištění skalního masívu   </t>
  </si>
  <si>
    <t>1100"m2"*1,2</t>
  </si>
  <si>
    <t>155214112</t>
  </si>
  <si>
    <t>Montáž geomříže na skalní stěnu prováděná horolezeckou technikou</t>
  </si>
  <si>
    <t>-1173914269</t>
  </si>
  <si>
    <t>Síťování skalních stěn prováděné horolezeckou technikou montáž pásů geomříže</t>
  </si>
  <si>
    <t xml:space="preserve">"plošné podložení geomatracemi"1100   </t>
  </si>
  <si>
    <t>69321112</t>
  </si>
  <si>
    <t>geomatrace trojrozměrné protierozní/vegetační PE ultra vysokomolekulární</t>
  </si>
  <si>
    <t>-1269062348</t>
  </si>
  <si>
    <t>1100*1,2 'Přepočtené koeficientem množství</t>
  </si>
  <si>
    <t>155214212</t>
  </si>
  <si>
    <t>Montáž ocelového lana D přes 10 mm pro uchycení sítí prováděná horolezeckou technikou</t>
  </si>
  <si>
    <t>-277963151</t>
  </si>
  <si>
    <t>Síťování skalních stěn prováděné horolezeckou technikou montáž ocelového lana pro uchycení sítě průměru přes 10 mm</t>
  </si>
  <si>
    <t xml:space="preserve">"obvodová lana, obvod sítí včetně profilace"650+2*12"ochranné prvky během dolamování a přesunu"   </t>
  </si>
  <si>
    <t>31452113</t>
  </si>
  <si>
    <t>lano ocelové šestipramenné Pz+PVC 6x19 drátů D 12,5/14,5mm</t>
  </si>
  <si>
    <t>1359218059</t>
  </si>
  <si>
    <t>674*1,2 'Přepočtené koeficientem množství</t>
  </si>
  <si>
    <t>31452183</t>
  </si>
  <si>
    <t>svorka lanová Pz D 13mm</t>
  </si>
  <si>
    <t>-1164200806</t>
  </si>
  <si>
    <t xml:space="preserve">"lanová svorka cca 2 ks na 20 bm"(650/20)*2+11   </t>
  </si>
  <si>
    <t>31319130</t>
  </si>
  <si>
    <t>kroužky spojovací na sítě pro ochranu skal</t>
  </si>
  <si>
    <t>-276921102</t>
  </si>
  <si>
    <t xml:space="preserve">"zajištění ohybu sítí horní a spodní, pletivo 4 ks na 0,2m"((495)/0,2)*4   </t>
  </si>
  <si>
    <t xml:space="preserve">"zajištění ohybů vpletených lan, 5 ks na ohyb lan"(495*2)*5   </t>
  </si>
  <si>
    <t xml:space="preserve">"spojování pásů sítí po 0,1 m"((28/3)*11)/0,1+3,333 "zaokrouhlení na celé desítky ks"   </t>
  </si>
  <si>
    <t>-320936850</t>
  </si>
  <si>
    <t>přebytek výkopku hor. tř. 6</t>
  </si>
  <si>
    <t xml:space="preserve">"celkový objem hmot * třída zeminy v %"(275+2130+530+3190)*0,55   </t>
  </si>
  <si>
    <t>1838826696</t>
  </si>
  <si>
    <t xml:space="preserve">"celkový objem hmot * třída zeminy v %"(275+2130+530+3190)*0,45   </t>
  </si>
  <si>
    <t>167151122</t>
  </si>
  <si>
    <t>Skládání nebo překládání výkopku z horniny třídy těžitelnosti II, skupiny 4 a 5</t>
  </si>
  <si>
    <t>2064779953</t>
  </si>
  <si>
    <t>Nakládání, skládání a překládání neulehlého výkopku nebo sypaniny strojně skládání nebo překládání, z hornin třídy těžitelnosti II, skupiny 4 a 5</t>
  </si>
  <si>
    <t>hor. tř. 4</t>
  </si>
  <si>
    <t>167151123</t>
  </si>
  <si>
    <t>Skládání nebo překládání výkopku z horniny třídy těžitelnosti III, skupiny 6 a 7</t>
  </si>
  <si>
    <t>634317477</t>
  </si>
  <si>
    <t>Nakládání, skládání a překládání neulehlého výkopku nebo sypaniny strojně skládání nebo překládání, z hornin třídy těžitelnosti III, skupiny 6 a 7</t>
  </si>
  <si>
    <t>hor. tř. 6</t>
  </si>
  <si>
    <t>-453120224</t>
  </si>
  <si>
    <t>998004011</t>
  </si>
  <si>
    <t>Přesun hmot pro injektování, kotvy a mikropiloty</t>
  </si>
  <si>
    <t>-650130340</t>
  </si>
  <si>
    <t>Přesun hmot  pro injektování, mikropiloty nebo kotvy</t>
  </si>
  <si>
    <t xml:space="preserve">Poznámka k souboru cen:
1. Přesunu hmot lze použít bez omezení největší dopravní vzdálenosti. 2. Ceny přesunu hmot - 1011 jsou určeny i pro výplně z kameniva. </t>
  </si>
  <si>
    <t>789</t>
  </si>
  <si>
    <t>Povrchové úpravy ocelových konstrukcí a technologických zařízení</t>
  </si>
  <si>
    <t>789324211</t>
  </si>
  <si>
    <t>Zhotovení nátěru ocelových konstrukcí třídy IV dvousložkového základního tl do 80 µm</t>
  </si>
  <si>
    <t>797765586</t>
  </si>
  <si>
    <t>Zhotovení nátěru ocelových konstrukcí  třídy IV dvousložkového základního, tloušťky do 80 μm</t>
  </si>
  <si>
    <t xml:space="preserve">"základní nátěr všech kotevních prvků včetně matek a podložek"(0,2*0,2*2+0,01+0,0125)*(41+35+91)   </t>
  </si>
  <si>
    <t>24629111</t>
  </si>
  <si>
    <t>hmota nátěrová PUR základní na ocelové konstrukce</t>
  </si>
  <si>
    <t>2081319633</t>
  </si>
  <si>
    <t>789324221</t>
  </si>
  <si>
    <t>Zhotovení nátěru ocelových konstrukcí třídy IV dvousložkového krycího (vrchního) tl do 80 µm</t>
  </si>
  <si>
    <t>-777877007</t>
  </si>
  <si>
    <t>Zhotovení nátěru ocelových konstrukcí  třídy IV dvousložkového krycího (vrchního), tloušťky do 80 μm</t>
  </si>
  <si>
    <t>31319150</t>
  </si>
  <si>
    <t>síť na skálu s oky 60x80mm pozinkovaná drát D 2,2mm 50x2m</t>
  </si>
  <si>
    <t>-466818916</t>
  </si>
  <si>
    <t xml:space="preserve">"dočasné ochranné prvky během přesunu vybouraných hmot, šířka závěsu 8 m, celkem 4 m, dvojí výměna 2 souborů"8*4*2*2   </t>
  </si>
  <si>
    <t>24613582</t>
  </si>
  <si>
    <t>hmota nátěrová PUR krycí (email) na kovy</t>
  </si>
  <si>
    <t>-1097988236</t>
  </si>
  <si>
    <t>SO 04.2 - Skluz</t>
  </si>
  <si>
    <t>122251101</t>
  </si>
  <si>
    <t>Odkopávky a prokopávky nezapažené v hornině třídy těžitelnosti I, skupiny 3 objem do 20 m3 strojně</t>
  </si>
  <si>
    <t>190241856</t>
  </si>
  <si>
    <t>Odkopávky a prokopávky nezapažené strojně v hornině třídy těžitelnosti I skupiny 3 do 20 m3</t>
  </si>
  <si>
    <t>příloha D.4.2.9.2</t>
  </si>
  <si>
    <t>Sejmutí konstrukční vrstvy stávající krajnice v tl. 100mm</t>
  </si>
  <si>
    <t>45"m2"*0,1</t>
  </si>
  <si>
    <t>131351205</t>
  </si>
  <si>
    <t>Hloubení jam zapažených v hornině třídy těžitelnosti II, skupiny 4 objem do 1000 m3 strojně</t>
  </si>
  <si>
    <t>357859218</t>
  </si>
  <si>
    <t>Hloubení zapažených jam a zářezů strojně s urovnáním dna do předepsaného profilu a spádu v hornině třídy těžitelnosti II skupiny 4 přes 500 do 1 000 m3</t>
  </si>
  <si>
    <t>příloha D.4.2.4.2</t>
  </si>
  <si>
    <t>871,156"m3"    "odměřeno z modelu Revit</t>
  </si>
  <si>
    <t>Pozn. ostatní výkopy zahrnuty v SO 04.1, pažení v SO 03</t>
  </si>
  <si>
    <t>308208697</t>
  </si>
  <si>
    <t>vod. přem. na mezideponii a zpět, zemina se využije do zpětného zásypu a obsypu</t>
  </si>
  <si>
    <t>(332,47+39,9)"m3"*2</t>
  </si>
  <si>
    <t>4,7"m3"*2   "násyp, rozšíření krajnice</t>
  </si>
  <si>
    <t>1193015019</t>
  </si>
  <si>
    <t>871,156"m3"    "výkop</t>
  </si>
  <si>
    <t>45"m2"*0,1"m"   "Sejmutí konstrukční vrstvy stávající krajnice</t>
  </si>
  <si>
    <t>-(332,47+39,9)"m3"    "odpočet, zpětný zásyp</t>
  </si>
  <si>
    <t>-4,7"m3"   "odpočet, rozšíření stávající krajnice – hutněný násyp</t>
  </si>
  <si>
    <t>-1593519137</t>
  </si>
  <si>
    <t>332,47"m3"</t>
  </si>
  <si>
    <t>naložení na mezideponii, zemina se využije do obsypu</t>
  </si>
  <si>
    <t>39,9"m3"</t>
  </si>
  <si>
    <t>naložení na mezideponii, zemina se využije do násypu, rozšíření krajnice</t>
  </si>
  <si>
    <t>4,7"m3"</t>
  </si>
  <si>
    <t>171151103</t>
  </si>
  <si>
    <t>Uložení sypaniny z hornin soudržných do násypů zhutněných</t>
  </si>
  <si>
    <t>1924522053</t>
  </si>
  <si>
    <t>Uložení sypanin do násypů s rozprostřením sypaniny ve vrstvách a s hrubým urovnáním zhutněných z hornin soudržných jakékoliv třídy těžitelnosti</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</si>
  <si>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</si>
  <si>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Rozšíření stávající krajnice – hutněný násyp</t>
  </si>
  <si>
    <t>0,1"m2"*47"m"</t>
  </si>
  <si>
    <t>-1238790042</t>
  </si>
  <si>
    <t xml:space="preserve">Zpětný hutněný zásyp </t>
  </si>
  <si>
    <t>332,47"m3"    "odměřeno z modelu Revit</t>
  </si>
  <si>
    <t>-759387182</t>
  </si>
  <si>
    <t>0,6"m2"*66,5"m"</t>
  </si>
  <si>
    <t>181351103</t>
  </si>
  <si>
    <t>Rozprostření ornice tl vrstvy do 200 mm pl do 500 m2 v rovině nebo ve svahu do 1:5 strojně</t>
  </si>
  <si>
    <t>-963353242</t>
  </si>
  <si>
    <t>Rozprostření a urovnání ornice v rovině nebo ve svahu sklonu do 1:5 strojně při souvislé ploše přes 100 do 500 m2, tl. vrstvy do 200 mm</t>
  </si>
  <si>
    <t>126,4"m2"    "odměřeno z modelu Revit</t>
  </si>
  <si>
    <t>-350063718</t>
  </si>
  <si>
    <t>126,4"m2"*0,1*1,6"t/m3"</t>
  </si>
  <si>
    <t>181411122</t>
  </si>
  <si>
    <t>Založení lučního trávníku výsevem plochy do 1000 m2 ve svahu do 1:2</t>
  </si>
  <si>
    <t>-977986378</t>
  </si>
  <si>
    <t>-256879960</t>
  </si>
  <si>
    <t>126,4*0,015 'Přepočtené koeficientem množství</t>
  </si>
  <si>
    <t>965877804</t>
  </si>
  <si>
    <t>1082,48"m2"   "odměřeno z modelu Revit</t>
  </si>
  <si>
    <t>856943504</t>
  </si>
  <si>
    <t>126,4"m2"   "odměřeno z modelu Revit</t>
  </si>
  <si>
    <t>221211115</t>
  </si>
  <si>
    <t>Vrty přenosnými kladivy D do 56 mm úklon do 90° hl do 10 m hor. V</t>
  </si>
  <si>
    <t>765022846</t>
  </si>
  <si>
    <t>Vrty přenosnými vrtacími kladivy v hloubce 0 až 10 m  průměru přes 13 do 56 mm, do úklonu 90° (úpadně až horizontálně ), v hornině tř. V</t>
  </si>
  <si>
    <t>vrt pr. 12 mm, hloubka vrtu 200mm, 500+30+360=890ks  (D.4.2.6.1, D.4.2.6.2.)</t>
  </si>
  <si>
    <t>(500+30+360)"ks"*0,2"m"</t>
  </si>
  <si>
    <t>vrt pr. 10, hloubka vrtu 125mm, 1197 ks (D.4.2.6.8)</t>
  </si>
  <si>
    <t>1197"ks"*0,125"m"</t>
  </si>
  <si>
    <t>vrt pr. 18, hloubka vrtu 300mm, 500+128 = 628ks (D.4.2.6.1, D.4.2.6.2.)</t>
  </si>
  <si>
    <t>(500+128)"ks"*0,3"m"</t>
  </si>
  <si>
    <t>28160000R</t>
  </si>
  <si>
    <t>Tlaková injektáž stávajcích betonových konstrukcí - vrty pr. 14 mm</t>
  </si>
  <si>
    <t>-945345050</t>
  </si>
  <si>
    <t>PRŮMĚRNĚ HL. VRTU 1.0m* 50ks/m2 * PLOCHA ZDI 175m2</t>
  </si>
  <si>
    <t>8750"m"</t>
  </si>
  <si>
    <t>1956034904</t>
  </si>
  <si>
    <t>367,27"m3"     "BLOK 04.1</t>
  </si>
  <si>
    <t>320,43"m3"     "BLOK 05</t>
  </si>
  <si>
    <t>327,89"m3"     "BLOK 06</t>
  </si>
  <si>
    <t>284,20"m3"     "BLOK 07</t>
  </si>
  <si>
    <t>285,99"m3"     "BLOK 08</t>
  </si>
  <si>
    <t>287,37"m3"     "BLOK 09</t>
  </si>
  <si>
    <t>270,86"m3"     "BLOK 10</t>
  </si>
  <si>
    <t>37,16"m3"      "BLOK 04.2</t>
  </si>
  <si>
    <t>-1864624134</t>
  </si>
  <si>
    <t>1435"m2"    "odečteno CAD</t>
  </si>
  <si>
    <t>-1620003157</t>
  </si>
  <si>
    <t>1463877192</t>
  </si>
  <si>
    <t>příloha D.4.2.6.1-7</t>
  </si>
  <si>
    <t>(283,4+1271+3360,5)"m3"/1000     "BLOK 04.1 a BLOK 04.2</t>
  </si>
  <si>
    <t>(121,9+792,7+3047,3)"m3"/1000    "BLOK 05</t>
  </si>
  <si>
    <t>(93,1+755,2+28,9)"m3"/1000           "BLOK 06</t>
  </si>
  <si>
    <t>(91,6+722,6+28,9)"m3"/1000           "BLOK 07</t>
  </si>
  <si>
    <t>(91,6+725,4+28,9)"m3"/1000           "BLOK 08</t>
  </si>
  <si>
    <t>(84,6+737+28,9)"m3"/1000               "BLOK 09</t>
  </si>
  <si>
    <t>(80,8+693,6+57,8)"m3"/1000           "BLOK 10</t>
  </si>
  <si>
    <t>-2015670731</t>
  </si>
  <si>
    <t>(7117,8+10203,4)"m3"/1000        "BLOK 04.1 a BLOK 04.2</t>
  </si>
  <si>
    <t>(4589,9+8263,6)"m3"/1000          "BLOK 05</t>
  </si>
  <si>
    <t>(6375,2+12564,6)"m3"/1000        "BLOK 06</t>
  </si>
  <si>
    <t>(13245,5+2372,2)"m3"/1000        "BLOK 07</t>
  </si>
  <si>
    <t>(13311,3+2403)"m3"/1000            "BLOK 08</t>
  </si>
  <si>
    <t>(13391,4+2493,6)"m3"/1000        "BLOK 09</t>
  </si>
  <si>
    <t>(12364+2625,3)"m3"/1000            "BLOK 10</t>
  </si>
  <si>
    <t>338171123</t>
  </si>
  <si>
    <t>Osazování sloupků a vzpěr plotových ocelových v do 2,60 m se zabetonováním</t>
  </si>
  <si>
    <t>-626211613</t>
  </si>
  <si>
    <t>Montáž sloupků a vzpěr plotových ocelových trubkových nebo profilovaných výšky do 2,60 m se zabetonováním do 0,08 m3 do připravených jamek</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</si>
  <si>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</si>
  <si>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příloha D.4.2.2</t>
  </si>
  <si>
    <t>30"ks"</t>
  </si>
  <si>
    <t>55342263</t>
  </si>
  <si>
    <t>sloupek plotový koncový Pz a komaxitový 2500/48x1,5mm</t>
  </si>
  <si>
    <t>-1586141273</t>
  </si>
  <si>
    <t>33817112R</t>
  </si>
  <si>
    <t>Osazování sloupků a vzpěr plotových ocelových v do 2,60 m do vrtu jádrového dn  90 mm</t>
  </si>
  <si>
    <t>1527855628</t>
  </si>
  <si>
    <t>Montáž sloupků a vzpěr plotových ocelových trubkových nebo profilovaných výšky do 2,60 m do jádrového vrtu dn 90 mm</t>
  </si>
  <si>
    <t xml:space="preserve">Poznámka k položce:
patky budou provedeny do jádrového vrtu dn 90mm, hl. 500 mm ve skále </t>
  </si>
  <si>
    <t>1020077414</t>
  </si>
  <si>
    <t>348101230</t>
  </si>
  <si>
    <t>Osazení vrat a vrátek k oplocení na ocelové sloupky do 6 m2</t>
  </si>
  <si>
    <t>-1695553978</t>
  </si>
  <si>
    <t>Osazení vrat a vrátek k oplocení na sloupky ocelové, plochy jednotlivě přes 4 do 6 m2</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</si>
  <si>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</si>
  <si>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2"ks"</t>
  </si>
  <si>
    <t>5534233R</t>
  </si>
  <si>
    <t>brána plotová dvoukřídlá  š=3000mm</t>
  </si>
  <si>
    <t>-194396360</t>
  </si>
  <si>
    <t>348401130</t>
  </si>
  <si>
    <t>Montáž oplocení ze strojového pletiva s napínacími dráty výšky do 2,0 m</t>
  </si>
  <si>
    <t>-890286532</t>
  </si>
  <si>
    <t>Montáž oplocení z pletiva strojového s napínacími dráty přes 1,6 do 2,0 m</t>
  </si>
  <si>
    <t xml:space="preserve">Poznámka k souboru cen:
1. V cenách nejsou započteny náklady na dodávku pletiva a drátů, tyto se oceňují ve specifikaci. </t>
  </si>
  <si>
    <t>140"m"</t>
  </si>
  <si>
    <t>31327515</t>
  </si>
  <si>
    <t>pletivo drátěné plastifikované se čtvercovými oky 55/2,5mm v 2000mm</t>
  </si>
  <si>
    <t>-1179121687</t>
  </si>
  <si>
    <t>15619100</t>
  </si>
  <si>
    <t>drát poplastovaný kruhový napínací 2,5/3,5mm</t>
  </si>
  <si>
    <t>486478337</t>
  </si>
  <si>
    <t>1375130568</t>
  </si>
  <si>
    <t>CHRÁNIČKA  - uložená v kci zdi DN 50</t>
  </si>
  <si>
    <t>(14,2+4,6+1,8)*1</t>
  </si>
  <si>
    <t>1917637851</t>
  </si>
  <si>
    <t>CHRÁNIČKA  - uložená v kci zdi DN 75</t>
  </si>
  <si>
    <t>(14,2+5,0+5,0+0,85+0,85+0,85+0,85+0,89"m")*1"ks"</t>
  </si>
  <si>
    <t>38899521.R03</t>
  </si>
  <si>
    <t>Chránička kabelů z trub HDPE DN 110</t>
  </si>
  <si>
    <t>-1071077529</t>
  </si>
  <si>
    <t>CHRÁNIČKA  - uložená v kci zdi DN 110</t>
  </si>
  <si>
    <t>(8,5+12,8+12,9+13,3+13,6+4,7+2,5"m")*4"ks"</t>
  </si>
  <si>
    <t>R.1.2</t>
  </si>
  <si>
    <t>elektroinstalační kabelová chránička - průměr 110 mm</t>
  </si>
  <si>
    <t>406299868</t>
  </si>
  <si>
    <t>CHRÁNIČKA KOPOFLEX 110, uložená mimo zeď</t>
  </si>
  <si>
    <t>9"m"*4"ks"</t>
  </si>
  <si>
    <t>-458660453</t>
  </si>
  <si>
    <t>ŠP lože potrubí</t>
  </si>
  <si>
    <t>0,1"m2"*66,5"m"</t>
  </si>
  <si>
    <t>2012555913</t>
  </si>
  <si>
    <t>29,35"m3"    "BLOKY 04</t>
  </si>
  <si>
    <t>25,29"m3"    "BLOK 05</t>
  </si>
  <si>
    <t>44,29"m3"    "BLOK 06</t>
  </si>
  <si>
    <t>42,95"m3"    "BLOK 07</t>
  </si>
  <si>
    <t>43,15"m3"    "BLOK 08</t>
  </si>
  <si>
    <t>42,79"m3"    "BLOK 09</t>
  </si>
  <si>
    <t>42,80"m3"    "BLOK 10</t>
  </si>
  <si>
    <t>569931132</t>
  </si>
  <si>
    <t>Zpevnění krajnic asfaltovým recyklátem tl 100 mm</t>
  </si>
  <si>
    <t>-817437847</t>
  </si>
  <si>
    <t>Zpevnění krajnic nebo komunikací pro pěší  s rozprostřením a zhutněním, po zhutnění asfaltovým recyklátem tl. 100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</si>
  <si>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</si>
  <si>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45"m2"</t>
  </si>
  <si>
    <t>-19476265</t>
  </si>
  <si>
    <t>26,4"m"                  "dilatace B04.1-B04.2</t>
  </si>
  <si>
    <t>18,6"m"                   "dilatace B04.1-B05</t>
  </si>
  <si>
    <t>25,5"m"                   "dilatace B05-B06</t>
  </si>
  <si>
    <t>22,9"m"                   "dilatace B06-B07</t>
  </si>
  <si>
    <t>22,7"m"                   "dilatace B07-B08</t>
  </si>
  <si>
    <t>22,7"m"                   "dilatace B08-B09</t>
  </si>
  <si>
    <t>21,8"m"                   "dilatace B09-B10</t>
  </si>
  <si>
    <t>19,6"m2"                   "dilatace B10-B11</t>
  </si>
  <si>
    <t>430662501</t>
  </si>
  <si>
    <t>potrubí PE d160 (zabetonované v kci dna skluzu)</t>
  </si>
  <si>
    <t>87135043R</t>
  </si>
  <si>
    <t>Montáž a dodávka potrubí potrubí PE d315</t>
  </si>
  <si>
    <t>-880902601</t>
  </si>
  <si>
    <t>20,04"m"+18,86+19,49+6,0+2,11"m"</t>
  </si>
  <si>
    <t>89137532R</t>
  </si>
  <si>
    <t>Montáž zpětných klapek DN 315</t>
  </si>
  <si>
    <t>984068247</t>
  </si>
  <si>
    <t>Montáž vodovodních armatur na potrubí zpětných klapek DN 315</t>
  </si>
  <si>
    <t>5512808R</t>
  </si>
  <si>
    <t>klapka zpětná DN 315</t>
  </si>
  <si>
    <t>-793418659</t>
  </si>
  <si>
    <t>klapka uzavírací mezipřírubová PN 16 T 120°C disk litina DN 250</t>
  </si>
  <si>
    <t>8944113R.4</t>
  </si>
  <si>
    <t>Šachta Š4.1;Š4.2;Š4.3;Š4.4;Š4.5 z prefabrikovaných dílců - montáž a dodávka</t>
  </si>
  <si>
    <t>444292384</t>
  </si>
  <si>
    <t xml:space="preserve">Poznámka k položce:
šachtové dno 1000/1000 5 ks
skruž 1000/1000/120 3 ks
skruž 1000/250/120 1 ks 
deska 625/200/120  5 ks
vyrovnávací prstence 625/100/120 10 ks
litinový poklop D400  5 ks
těsnění pro DN 1000 Q1  5 ks
podkladní beton C12/15: (1,77m2*0,05m)*5ks 0,44 m3 
obetonávka poklopu C30/37:(2,11m2*0,9m-1,21m2*0,52m-0,54m2*0,36)*2ks  2,15 m3
krystalizující nátěr 2x: (4,08m*(2,36m+1,36+1,36+2,62+2,36)+(2,72m*0,36)*5ks 45,94 m2 
</t>
  </si>
  <si>
    <t>příloha D.4.2.7.1</t>
  </si>
  <si>
    <t>89481111R</t>
  </si>
  <si>
    <t>Trubní spadiště PE d315 - montáž a dodávka</t>
  </si>
  <si>
    <t>2030863367</t>
  </si>
  <si>
    <t>911331123</t>
  </si>
  <si>
    <t>Svodidlo ocelové jednostranné zádržnosti N2 se zaberaněním sloupků v rozmezí do 4 m</t>
  </si>
  <si>
    <t>1025465991</t>
  </si>
  <si>
    <t>Silniční svodidlo s osazením sloupků zaberaněním ocelové úroveň zádržnosti N2 vzdálenosti sloupků přes 2 do 4 m jednostranné</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</si>
  <si>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</si>
  <si>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příloha  D.4.2.9.2</t>
  </si>
  <si>
    <t>56"m"</t>
  </si>
  <si>
    <t>-1673154085</t>
  </si>
  <si>
    <t>příloha D.4.2.2, D.4.2.4.1</t>
  </si>
  <si>
    <t>6,6"m"</t>
  </si>
  <si>
    <t>912211121</t>
  </si>
  <si>
    <t>Montáž směrového sloupku z plastických hmot na svodidlo</t>
  </si>
  <si>
    <t>638454559</t>
  </si>
  <si>
    <t>Montáž směrového sloupku  plastového s odrazkou přišroubováním na svodidlo</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</si>
  <si>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</si>
  <si>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1"ks"   "červený"</t>
  </si>
  <si>
    <t>4"ks"   "bílé"</t>
  </si>
  <si>
    <t>40445158</t>
  </si>
  <si>
    <t>sloupek směrový silniční plastový 1,2m</t>
  </si>
  <si>
    <t>172906206</t>
  </si>
  <si>
    <t>-1411843322</t>
  </si>
  <si>
    <t>22,8"m2"                  "dilatace B04.1-B04.2</t>
  </si>
  <si>
    <t>27,7"m2"                   "dilatace B04.1-B05</t>
  </si>
  <si>
    <t>34,0"m2"                   "dilatace B05-B06</t>
  </si>
  <si>
    <t>30,1"m2"                   "dilatace B06-B07</t>
  </si>
  <si>
    <t>29,8"m2"                   "dilatace B07-B08</t>
  </si>
  <si>
    <t>29,7"m2"                   "dilatace B08-B09</t>
  </si>
  <si>
    <t>28,5"m2"                   "dilatace B09-B10</t>
  </si>
  <si>
    <t>27,8"m2"                   "dilatace B10-B11</t>
  </si>
  <si>
    <t>164029440</t>
  </si>
  <si>
    <t>14,2"m"    "dilatace B04.1-B04.2</t>
  </si>
  <si>
    <t>15,2"m"    "dilatace B04.1-B05</t>
  </si>
  <si>
    <t>10,9"m"    "dilatace B04.2-B05</t>
  </si>
  <si>
    <t>19,9"m"    "dilatace B05-B06</t>
  </si>
  <si>
    <t>17,9"m"    "dilatace B06-B07</t>
  </si>
  <si>
    <t>17,70"m"    "dilatace B07-B08</t>
  </si>
  <si>
    <t>17,00"m"    "dilatace B08-B09</t>
  </si>
  <si>
    <t>15,20"m"    "dilatace B10-B11</t>
  </si>
  <si>
    <t>-674181346</t>
  </si>
  <si>
    <t>-1942309964</t>
  </si>
  <si>
    <t xml:space="preserve">82"m"   "odměřeno z modelu Revit   </t>
  </si>
  <si>
    <t>-48125475</t>
  </si>
  <si>
    <t>82*1,03 'Přepočtené koeficientem množství</t>
  </si>
  <si>
    <t>440885203</t>
  </si>
  <si>
    <t xml:space="preserve">1435"m2"  </t>
  </si>
  <si>
    <t>217606619</t>
  </si>
  <si>
    <t>1435"m2"*45    "plocha pro bednění</t>
  </si>
  <si>
    <t>1345138259</t>
  </si>
  <si>
    <t>95333332R</t>
  </si>
  <si>
    <t>Dilatační pás PVC 200, jednostraně kotvený</t>
  </si>
  <si>
    <t>1219947023</t>
  </si>
  <si>
    <t>7,9"m"   "mezi bloky B03 a B04.1</t>
  </si>
  <si>
    <t>6,5"m"    "mezi bloky B05 a B06</t>
  </si>
  <si>
    <t>1878350757</t>
  </si>
  <si>
    <t>těsnění pracovních spar</t>
  </si>
  <si>
    <t>7,7*2+7,9+12,2*3+6,9+1,4+5,3+10+10     "BLOK 04.1</t>
  </si>
  <si>
    <t>5,3*3                                                                    "BLOK 04.2</t>
  </si>
  <si>
    <t>10,5*2+11,3*2+10,5*2                                   "BLOK 05</t>
  </si>
  <si>
    <t>13,3*4     "BLOK 06</t>
  </si>
  <si>
    <t>13,4*4     "BLOK 07</t>
  </si>
  <si>
    <t>13,6*4     "BLOK 08</t>
  </si>
  <si>
    <t>14*4        "BLOK 09</t>
  </si>
  <si>
    <t>13*4        "BLOK 10</t>
  </si>
  <si>
    <t>95394311R</t>
  </si>
  <si>
    <t>Osazování trnů do vrtu se zalitím</t>
  </si>
  <si>
    <t>-444250003</t>
  </si>
  <si>
    <t>Dodávka trnů je vykázána ve výztuži</t>
  </si>
  <si>
    <t>příloha D.4.2.6.1, D.4.2.6.2.</t>
  </si>
  <si>
    <t>(500+30+360)"ks"</t>
  </si>
  <si>
    <t>příloha D.4.2.6.8</t>
  </si>
  <si>
    <t>1197"ks"</t>
  </si>
  <si>
    <t>(500+128)"ks"</t>
  </si>
  <si>
    <t>96105511R.1</t>
  </si>
  <si>
    <t>Bourání železobetonových konstrukcí - hydrodemolice</t>
  </si>
  <si>
    <t>347625958</t>
  </si>
  <si>
    <t>BOURÁNÍ POMOCÍ TECHNOLOGIE HYDRODEMOLICE  vč. všech prací s tím spojených. V ceně je zahrnuto ruční dobourání detailů a obtížně přístupných míst v rozsahu max. do 10 % celkové výměry. Součástí dodávky jsou veškeré pomocné  podpůrné konstrukce, zajištění zdroje vody a její případná úprava, a zajištění odtoku vody ze stavby, viz D.4.1, kap. 5.6.2. Důvodem použití technologie je požadavek na minimalizaci vibrací při demoličních pracech u relativně subtilních konstrukcích pilířů.</t>
  </si>
  <si>
    <t xml:space="preserve">10"m3"        </t>
  </si>
  <si>
    <t>-258439752</t>
  </si>
  <si>
    <t>Bourání zdiva železobetonového  nadzákladového, objemu přes 1 m3</t>
  </si>
  <si>
    <t>1061,73"m3"-10</t>
  </si>
  <si>
    <t>966005311</t>
  </si>
  <si>
    <t>Rozebrání a odstranění silničního svodidla s jednou pásnicí</t>
  </si>
  <si>
    <t>-659291143</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</si>
  <si>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</si>
  <si>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</si>
  <si>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4,8"m"</t>
  </si>
  <si>
    <t>966005921</t>
  </si>
  <si>
    <t>Příplatek za odstranění směrového sloupku ze svodidla</t>
  </si>
  <si>
    <t>-1057198395</t>
  </si>
  <si>
    <t>Rozebrání a odstranění silničního zábradlí a ocelových svodidel s přemístěním hmot na skládku na vzdálenost do 10 m nebo s naložením na dopravní prostředek, se zásypem jam po odstraněných sloupcích a s jeho zhutněním Příplatek k ceně za odstranění směrového sloupku ze svodidla</t>
  </si>
  <si>
    <t>985131111</t>
  </si>
  <si>
    <t>Očištění ploch stěn, rubu kleneb a podlah tlakovou vodou</t>
  </si>
  <si>
    <t>893684826</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</si>
  <si>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</si>
  <si>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Sanace líce stávající zdi</t>
  </si>
  <si>
    <t>39"m2"</t>
  </si>
  <si>
    <t>Nadzemní část rubu zdi</t>
  </si>
  <si>
    <t>100,78</t>
  </si>
  <si>
    <t>985311112</t>
  </si>
  <si>
    <t>Reprofilace stěn cementovými sanačními maltami tl 20 mm</t>
  </si>
  <si>
    <t>-909492939</t>
  </si>
  <si>
    <t>Reprofilace betonu sanačními maltami na cementové bázi ručně stěn, tloušťky přes 10 do 20 mm</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</si>
  <si>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</si>
  <si>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nadzemní část rubu zdi</t>
  </si>
  <si>
    <t>985324022R</t>
  </si>
  <si>
    <t xml:space="preserve">Sjednocující hydrofobizační nátěr </t>
  </si>
  <si>
    <t>296639354</t>
  </si>
  <si>
    <t>1270545252</t>
  </si>
  <si>
    <t xml:space="preserve">2548,152"t"      </t>
  </si>
  <si>
    <t>-253241763</t>
  </si>
  <si>
    <t>0,202"t"      "svodidlo</t>
  </si>
  <si>
    <t>678718118</t>
  </si>
  <si>
    <t>-423748786</t>
  </si>
  <si>
    <t>-1060832875</t>
  </si>
  <si>
    <t>22,8"m2"*2                  "dilatace B04.1-B04.2</t>
  </si>
  <si>
    <t>27,7"m2"*2                   "dilatace B04.1-B05</t>
  </si>
  <si>
    <t>34,0"m2"*2                   "dilatace B05-B06</t>
  </si>
  <si>
    <t>30,1"m2"*2                   "dilatace B06-B07</t>
  </si>
  <si>
    <t>29,8"m2"*2                   "dilatace B07-B08</t>
  </si>
  <si>
    <t>29,7"m2"*2                   "dilatace B08-B09</t>
  </si>
  <si>
    <t>28,5"m2"*2                   "dilatace B09-B10</t>
  </si>
  <si>
    <t>27,8"m2"*2                   "dilatace B10-B11</t>
  </si>
  <si>
    <t>-2059295058</t>
  </si>
  <si>
    <t>460,8*0,00035 'Přepočtené koeficientem množství</t>
  </si>
  <si>
    <t>-400415384</t>
  </si>
  <si>
    <t>76764640R</t>
  </si>
  <si>
    <t>Montáž dvířek  s rámem 600x600</t>
  </si>
  <si>
    <t>-248089970</t>
  </si>
  <si>
    <t xml:space="preserve">Poznámka k položce:
Typová ocelová dvířka včetně rámu 600x600 (protahovací nika P4.1 až P4.6), provedení nerez opatřená zámkem FAB, osazení a dodávka </t>
  </si>
  <si>
    <t>Příloha D.4.2.12</t>
  </si>
  <si>
    <t>6"ks"</t>
  </si>
  <si>
    <t>5624570R</t>
  </si>
  <si>
    <t>ocelová dvířka včetně rámu 600x600, provedení nerez opatřená zámkem FAB</t>
  </si>
  <si>
    <t>1193950716</t>
  </si>
  <si>
    <t>1713273888</t>
  </si>
  <si>
    <t>SO 05 - Přemostění skluzu</t>
  </si>
  <si>
    <t xml:space="preserve">    9 - Ostatní konstrukce a práce, bourání</t>
  </si>
  <si>
    <t>M - Práce a dodávky M</t>
  </si>
  <si>
    <t xml:space="preserve">    22-M - Montáže technologických zařízení pro dopravní stavby</t>
  </si>
  <si>
    <t>113107184</t>
  </si>
  <si>
    <t>Odstranění podkladu živičného tl 200 mm strojně pl přes 50 do 200 m2</t>
  </si>
  <si>
    <t>1896707891</t>
  </si>
  <si>
    <t>Odstranění podkladů nebo krytů strojně plochy jednotlivě přes 50 m2 do 200 m2 s přemístěním hmot na skládku na vzdálenost do 20 m nebo s naložením na dopravní prostředek živičných, o tl. vrstvy přes 150 do 200 mm</t>
  </si>
  <si>
    <t>příloha D.5.3, D.5.4</t>
  </si>
  <si>
    <t>18"m"*3,7"m"</t>
  </si>
  <si>
    <t>131251102</t>
  </si>
  <si>
    <t>Hloubení jam nezapažených v hornině třídy těžitelnosti I, skupiny 3 objem do 50 m3 strojně</t>
  </si>
  <si>
    <t>1032530112</t>
  </si>
  <si>
    <t>Hloubení nezapažených jam a zářezů strojně s urovnáním dna do předepsaného profilu a spádu v hornině třídy těžitelnosti I skupiny 3 přes 20 do 50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</si>
  <si>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</si>
  <si>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příloha D.5.4</t>
  </si>
  <si>
    <t>2*5"m2"*5"m"</t>
  </si>
  <si>
    <t>-115707708</t>
  </si>
  <si>
    <t>50"m3"    "přebytek výkopku hor. tř. 3</t>
  </si>
  <si>
    <t>317171126</t>
  </si>
  <si>
    <t>Kotvení monolitického betonu římsy do mostovky kotvou do vývrtu</t>
  </si>
  <si>
    <t>2033225308</t>
  </si>
  <si>
    <t>Kotvení monolitického betonu římsy do mostovky  kotvou do vývrtu</t>
  </si>
  <si>
    <t xml:space="preserve">Poznámka k souboru cen: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</si>
  <si>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příloha D.5.8</t>
  </si>
  <si>
    <t>2*12"ks"</t>
  </si>
  <si>
    <t>5487920R</t>
  </si>
  <si>
    <t>kotva do vývrtu pro kotvení mostní  římsy</t>
  </si>
  <si>
    <t>471766196</t>
  </si>
  <si>
    <t>317321118</t>
  </si>
  <si>
    <t>Mostní římsy ze ŽB C 30/37</t>
  </si>
  <si>
    <t>45789137</t>
  </si>
  <si>
    <t>Římsy ze železového betonu  C 30/37</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</si>
  <si>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</si>
  <si>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výkres D.5.5, D.5.8</t>
  </si>
  <si>
    <t>beton C 30/37 XC4 XD3 XF4</t>
  </si>
  <si>
    <t>0,38"m2"*(12,1+12,3)"m"      "pohledová plocha * (součet délek)</t>
  </si>
  <si>
    <t>317353121</t>
  </si>
  <si>
    <t>Bednění mostních říms všech tvarů - zřízení</t>
  </si>
  <si>
    <t>493376782</t>
  </si>
  <si>
    <t>Bednění mostní římsy  zřízení všech tvarů</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</si>
  <si>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</si>
  <si>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(0,3+0,8+0,3)*2*(12,1+12,3)"m"</t>
  </si>
  <si>
    <t>317353221</t>
  </si>
  <si>
    <t>Bednění mostních říms všech tvarů - odstranění</t>
  </si>
  <si>
    <t>-322799120</t>
  </si>
  <si>
    <t>Bednění mostní římsy  odstranění všech tvarů</t>
  </si>
  <si>
    <t>31735331R</t>
  </si>
  <si>
    <t>Letopočet výstavby mostu, vyznačen pomocí matrice vložené do bednění římsy mostu</t>
  </si>
  <si>
    <t>-35452042</t>
  </si>
  <si>
    <t>Bednění mostní římsy  vložení matrice do bednění</t>
  </si>
  <si>
    <t>317361116</t>
  </si>
  <si>
    <t>Výztuž mostních říms z betonářské oceli 10 505</t>
  </si>
  <si>
    <t>-611875506</t>
  </si>
  <si>
    <t>Výztuž mostních železobetonových říms  z betonářské oceli 10 505 (R) nebo BSt 500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</si>
  <si>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</si>
  <si>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výkres D.5.8</t>
  </si>
  <si>
    <t>937,9"kg"/1000</t>
  </si>
  <si>
    <t>334323118</t>
  </si>
  <si>
    <t>Mostní opěry a úložné prahy ze ŽB C 30/37</t>
  </si>
  <si>
    <t>971949469</t>
  </si>
  <si>
    <t>Mostní opěry a úložné prahy z betonu železového C 30/37</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</si>
  <si>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</si>
  <si>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příloha D.5.4, D.5.6</t>
  </si>
  <si>
    <t xml:space="preserve">"OP1"          1,1"m2"*4,7"m"+(1,2+1,65)"m2"*0,3      </t>
  </si>
  <si>
    <t xml:space="preserve">"OP2"         0,68"m2"*4,7"m"+(0,91+0,95)"m2"*0,3 </t>
  </si>
  <si>
    <t>33435000R</t>
  </si>
  <si>
    <t xml:space="preserve">Příplatek za zkosení hran betonových konstrukcí </t>
  </si>
  <si>
    <t>-1401159621</t>
  </si>
  <si>
    <t>4*(12,1+12,3)"m"</t>
  </si>
  <si>
    <t>334351112</t>
  </si>
  <si>
    <t>Bednění systémové mostních opěr a úložných prahů z překližek pro ŽB - zřízení</t>
  </si>
  <si>
    <t>479029683</t>
  </si>
  <si>
    <t>Bednění mostních opěr a úložných prahů ze systémového bednění  zřízení z překližek, pro železobeton</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</si>
  <si>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</si>
  <si>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 xml:space="preserve">"OP1"        2,26"m"*4,84"m"+(1,2+1,65+0,28*2)"m2 "  </t>
  </si>
  <si>
    <t>"OP2"        2*0,7"m"*4,84"m"+(0,91+0,95+0,28*2)"m2"</t>
  </si>
  <si>
    <t>334351211</t>
  </si>
  <si>
    <t>Bednění systémové mostních opěr a úložných prahů z překližek - odstranění</t>
  </si>
  <si>
    <t>-164911220</t>
  </si>
  <si>
    <t>Bednění mostních opěr a úložných prahů ze systémového bednění  odstranění z překližek</t>
  </si>
  <si>
    <t>388995212</t>
  </si>
  <si>
    <t>Chránička kabelů z trub HDPE v římse DN 110</t>
  </si>
  <si>
    <t>1322147520</t>
  </si>
  <si>
    <t>Chránička kabelů v římse z trub HDPE  přes DN 80 do DN 110</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</si>
  <si>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</si>
  <si>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příloha D.5.4, D.5.5</t>
  </si>
  <si>
    <t>2*3*12,3"m"</t>
  </si>
  <si>
    <t>421331131</t>
  </si>
  <si>
    <t>Mostní předpjaté betonové nosné konstrukce deskové z betonu C 30/37</t>
  </si>
  <si>
    <t>-1573214280</t>
  </si>
  <si>
    <t>Mostní předpjaté betonové nosné konstrukce deskové, klenbové, trámové,  komorové  deskové, z betonu C 30/37</t>
  </si>
  <si>
    <t xml:space="preserve">Poznámka k souboru cen:
1. Vylehčenou konstrukcí je míněno použití kruhového průlezného profilu ztraceného bednění kotveného do konstrukce s odvodněním dna. Toto ztracené bednění je započteno v ceně 423 35-53. 2. V cenách jsou započteny náklady na kontrolu bednění, kontrolu uložení betonářské výztuže s požadovanou krycí vrstvou a trubek předpínacích kabelů, vlastní betonáž zejména čerpadlem betonu, rozhrnutí a hutnění betonu požadované konzistence bez ohledu na hustotu výztuže, uhlazení betonu horního povrchu konstrukce, ošetření a ochranu čerstvě uloženého certifikovaného betonu. 3. Příplatek k ceně betonáže lze použít, pokud je nutná manipulace s prodloužením hadice na beton mimo dosah čerpadla betonu. 4. V cenách nejsou započteny náklady na rovinnost povrchu mostní konstrukce, tyto se oceňují cenou 457 31-1191 Příplatek k ceně za rovinnost. </t>
  </si>
  <si>
    <t>příloha D.5.4-D.5.6</t>
  </si>
  <si>
    <t>beton C 30/37 – XC4, XD1, XF3</t>
  </si>
  <si>
    <t>2,83"m2"*11,27"m"</t>
  </si>
  <si>
    <t>421351111</t>
  </si>
  <si>
    <t>Bednění přesahu spřažené mostovky š do 600 mm - zřízení</t>
  </si>
  <si>
    <t>1386041665</t>
  </si>
  <si>
    <t>Bednění deskových konstrukcí mostů z betonu železového nebo předpjatého  zřízení přesahu spřažené mostovky šíře do 600 mm</t>
  </si>
  <si>
    <t xml:space="preserve">Poznámka k souboru cen: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95-5112 a -5113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b) únosné pracovní podlahy a bednění spodního podhledu desky nosné konstrukce na skruži, tyto se oceňují souborem cen 421 95-3. Dřevěné podlahy mostní dočasné, c) podkladní vrstvu pod přechodovou deskou, tato vrstva se oceňuje souborem cen 451 31-51 Podkladní a výplňové vrstvy z betonu prostého. </t>
  </si>
  <si>
    <t>11,27*0,6*2+4,7*0,6*2+11,27*4,7</t>
  </si>
  <si>
    <t>421351211</t>
  </si>
  <si>
    <t>Bednění přesahu spřažené mostovky š do 600 mm - odstranění</t>
  </si>
  <si>
    <t>2046514553</t>
  </si>
  <si>
    <t>Bednění deskových konstrukcí mostů z betonu železového nebo předpjatého  odstranění přesahu spřažené mostovky šíře do 600 mm</t>
  </si>
  <si>
    <t>421361226</t>
  </si>
  <si>
    <t>Výztuž ŽB deskového mostu z betonářské oceli 10 505</t>
  </si>
  <si>
    <t>714615301</t>
  </si>
  <si>
    <t>Výztuž deskových konstrukcí z betonářské oceli 10 505 (R) nebo BSt 500 deskového mostu</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</si>
  <si>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</si>
  <si>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příloha D.5.7</t>
  </si>
  <si>
    <t>výztuž opěr a nosné konstrukce</t>
  </si>
  <si>
    <t>3826,1"kg"/1000</t>
  </si>
  <si>
    <t>428381312</t>
  </si>
  <si>
    <t>Zřízení vrubového kloubu mostního rámu ze ŽB</t>
  </si>
  <si>
    <t>-1856350506</t>
  </si>
  <si>
    <t>Vrubový a pérový kloub železobetonový  zřízení vrubového kloubu mostního rámu</t>
  </si>
  <si>
    <t xml:space="preserve">Poznámka k souboru cen:
1. Klouby vrubové a kyvné trny zahrnují pouze zhotovení kloubu, nařezání a osazení desky z extrudovaného polystyrenu do bednění, tmelení spáry kloubu, antikorozní nátěr a uložení výztuže v místě vrubu nebo u kyvných trnů v rozteči po cca 0,5 m do přechodové desky (m závěrné zídky). 2. Klouby pérové zahrnují pouze zhotovení [Mesnagerova] kloubu spojujícího bezdilatačně dvě tuhé spřahující desky nosné konstrukce, antikorozní nátěr a uložení výztuže v místě zkřížení prutů (m běžné šířky mostu), uložení separační desky [Cetris] nad spárou v místě dobetonávky pružné desky, uložení polystyrenu do čel bez dilatačního spojení, tmelení spáry pružné desky. 3. Kloub ze železobetonu vrubový samostatný (jako ložisko 0,1 m3) zahrnuje betonáž jeřábem s bedněním, ukládku trubek z PE jako bednění trnů (cca 3 trny/1 kloub), osazení polystyrenu, nátěr a ukládku výztuže s antikorozním nátěrem, zálivku trnů plastbetonem, tmelení spáry vrubu. 4. Kloub ze železobetonového dílce zahrnuje osazení betonového dílce do konstrukce jeřábem, osazení trnů výztuže a jejich zalití, tmelení spáry. Rozprostření vrstvy plastmalty na dosedací ploše samostatného kloubu se oceňuje souborem cen 451 47- . 1 Podkladní vrstva plastbetonová. Prefabrikovaný dílec vrubového kloubu se oceňuje ve specifikaci. 5. Cena samostatné výztuže se uplatní v případě, pokud je uplatněna samostatně a není zahrnuta v příslušné části výztuže. 6. V cenách kloubů nejsou započteny náklady na beton a výztuž kloubů, tyto se zahrnují do příslušných částí konstrukce. </t>
  </si>
  <si>
    <t>2*4,7"m"</t>
  </si>
  <si>
    <t>462511112</t>
  </si>
  <si>
    <t>Zához prostoru z drenážního betonu</t>
  </si>
  <si>
    <t>-1720536259</t>
  </si>
  <si>
    <t>Zához prostoru  z drenážního betonu</t>
  </si>
  <si>
    <t xml:space="preserve">Poznámka k souboru cen:
1. Drenážní beton může být použit k záhozu drenážních trub. 2. V cenách jsou započteny náklady na rozprostření záhozu bez zhutnění po vrstvách tak, aby zásyp tvořil pevný celek, případně v poslední vrstvě s urovnáním povrchu, náklady na manipulaci ručně kolečkem a odstranění záhozu ručně mezi pilotami pro odbourání hlav železobetonových vrtaných pilot nebo z prostoru mimo piloty ručně. 3. V cenách nejsou započteny náklady na nutné zemní práce. </t>
  </si>
  <si>
    <t>Drenážní beton C08/10</t>
  </si>
  <si>
    <t>(2+2,2)"m2"*5,3"m"    "pohledová plocha*délka</t>
  </si>
  <si>
    <t>564811111</t>
  </si>
  <si>
    <t>Podklad ze štěrkodrtě ŠD tl 50 mm</t>
  </si>
  <si>
    <t>-1669550640</t>
  </si>
  <si>
    <t>Podklad ze štěrkodrti ŠD  s rozprostřením a zhutněním, po zhutnění tl. 50 mm, ŠD 0/32 mm</t>
  </si>
  <si>
    <t>Konstrukce vozovky mimo most</t>
  </si>
  <si>
    <t>12"m2"+44"m2"    "ŠD 0/32 mm</t>
  </si>
  <si>
    <t>-2143016422</t>
  </si>
  <si>
    <t>Podklad z mechanicky zpevněného kameniva MZK (minerální beton)  s rozprostřením a s hutněním, po zhutnění tl. 150 mm,  MZK 0/32 mm</t>
  </si>
  <si>
    <t>12"m2"+44"m2"    "MZK 0/32 mm</t>
  </si>
  <si>
    <t>2091881610</t>
  </si>
  <si>
    <t>12"m2"+44"m2"</t>
  </si>
  <si>
    <t>573231109</t>
  </si>
  <si>
    <t>Postřik živičný spojovací ze silniční emulze v množství 0,60 kg/m2</t>
  </si>
  <si>
    <t>1094789354</t>
  </si>
  <si>
    <t>Postřik spojovací PS bez posypu kamenivem ze silniční emulze, v množství 0,60 kg/m2</t>
  </si>
  <si>
    <t>Konstrukce vozovky na mostě</t>
  </si>
  <si>
    <t>(11,35"m"*3,7"m")*2    "plocha*2vrstvy</t>
  </si>
  <si>
    <t>57613332.R01</t>
  </si>
  <si>
    <t>Asfaltový koberec mastixový MA 16 tl 45 mm š přes 3 m</t>
  </si>
  <si>
    <t>290329821</t>
  </si>
  <si>
    <t>Asfaltový koberec mastixový MA 16  s rozprostřením a se zhutněním v pruhu šířky přes 3 m, po zhutnění tl. 45 mm</t>
  </si>
  <si>
    <t>(11,35"m"*3,7"m")</t>
  </si>
  <si>
    <t>577134141</t>
  </si>
  <si>
    <t>Asfaltový beton vrstva obrusná ACO 11 (ABS) tř. I tl 40 mm š přes 3 m z modifikovaného asfaltu</t>
  </si>
  <si>
    <t>243359498</t>
  </si>
  <si>
    <t>Asfaltový beton vrstva obrusná ACO 11 (ABS)  s rozprostřením a se zhutněním z modifikovaného asfaltu v pruhu šířky přes 3 m tl. 40 mm</t>
  </si>
  <si>
    <t>11,35"m"*3,7"m"</t>
  </si>
  <si>
    <t>577135142</t>
  </si>
  <si>
    <t>Asfaltový beton vrstva ložní ACL 16 (ABH) tl 40 mm š přes 3 m z modifikovaného asfaltu</t>
  </si>
  <si>
    <t>-348801081</t>
  </si>
  <si>
    <t>Asfaltový beton vrstva ložní ACL 16 (ABH)  s rozprostřením a zhutněním z modifikovaného asfaltu v pruhu šířky přes 3 m, po zhutnění tl. 40 mm</t>
  </si>
  <si>
    <t xml:space="preserve">Poznámka k souboru cen:
1. ČSN EN 13108-1 připouští pro ACL 16 pouze tl. 50 až 70 mm. </t>
  </si>
  <si>
    <t>577155142</t>
  </si>
  <si>
    <t>Asfaltový beton vrstva ložní ACL 16 (ABH) tl 60 mm š přes 3 m z modifikovaného asfaltu</t>
  </si>
  <si>
    <t>1845553972</t>
  </si>
  <si>
    <t>Asfaltový beton vrstva ložní ACL 16 (ABH)  s rozprostřením a zhutněním z modifikovaného asfaltu v pruhu šířky přes 3 m, po zhutnění tl. 60 mm</t>
  </si>
  <si>
    <t>Ostatní konstrukce a práce, bourání</t>
  </si>
  <si>
    <t>91355000R</t>
  </si>
  <si>
    <t>Evidenční číslo mostu-osazení a dodání vč. sloupku</t>
  </si>
  <si>
    <t>1707934708</t>
  </si>
  <si>
    <t>-891557684</t>
  </si>
  <si>
    <t>12,4"m"+13,1"m"</t>
  </si>
  <si>
    <t>-886308704</t>
  </si>
  <si>
    <t>příloha D.5.9</t>
  </si>
  <si>
    <t>91133441.R01</t>
  </si>
  <si>
    <t>Napojení na silniční svodidlo</t>
  </si>
  <si>
    <t>-2018498234</t>
  </si>
  <si>
    <t>Napojení na silniční svodidlo SO 04</t>
  </si>
  <si>
    <t>91133441.R02</t>
  </si>
  <si>
    <t>Napojení na zábradelní svodidlo</t>
  </si>
  <si>
    <t>1527498743</t>
  </si>
  <si>
    <t>1"ks"</t>
  </si>
  <si>
    <t>919122121</t>
  </si>
  <si>
    <t>Těsnění spár zálivkou za tepla pro komůrky š 15 mm hl 25 mm s těsnicím profilem</t>
  </si>
  <si>
    <t>-226260644</t>
  </si>
  <si>
    <t>Utěsnění dilatačních spár zálivkou za tepla  v cementobetonovém nebo živičném krytu včetně adhezního nátěru s těsnicím profilem pod zálivkou, pro komůrky šířky 15 mm, hloubky 25 mm</t>
  </si>
  <si>
    <t xml:space="preserve">Poznámka k souboru cen:
1. V cenách jsou započteny i náklady na vyčištění spár před těsněním a zalitím a náklady na impregnaci, těsnění a zalití spár včetně dodání hmot. </t>
  </si>
  <si>
    <t>2*3,8"m"</t>
  </si>
  <si>
    <t>919735114</t>
  </si>
  <si>
    <t>Řezání stávajícího živičného krytu hl do 200 mm</t>
  </si>
  <si>
    <t>387482440</t>
  </si>
  <si>
    <t>Řezání stávajícího živičného krytu nebo podkladu  hloubky přes 150 do 200 mm</t>
  </si>
  <si>
    <t xml:space="preserve">Poznámka k souboru cen:
1. V cenách jsou započteny i náklady na spotřebu vody. </t>
  </si>
  <si>
    <t>93694212R</t>
  </si>
  <si>
    <t>Mostní odvodňovač komplet</t>
  </si>
  <si>
    <t>-361278061</t>
  </si>
  <si>
    <t>Poznámka k položce:
Mostní odvodňovač komplet, montáž a dodávka - položka zahrnuje
- odvodňovač LABE F - nízký
- tvarovka F - litina
- trubka PVC dn 200 mm
- drenážní plastbeton
- těsnící zálivka š. min 10 mm s předtěsněním
- modif. zálivka š min. 15mm s předtěsněním
- litý asfalt tl. 3 mm
- penetrační nátěr pro zvýšení přilnavosti</t>
  </si>
  <si>
    <t>93694611R</t>
  </si>
  <si>
    <t>Ochranné vodivé propojení mostního vybavení - zemnící svod bludných proudů</t>
  </si>
  <si>
    <t>224544790</t>
  </si>
  <si>
    <t>Ochranné vodivé propojení mostního vybavení  zemnící svod bludných proudů</t>
  </si>
  <si>
    <t xml:space="preserve">Poznámka k souboru cen:
1. V cenách bleskosvodu jsou započteny náklady na zřízení jiskřiště mezi nosnou konstrukcí a spodní stavbou, nastavení vzdálenosti pro přeskok jiskry náboje (cca 30 mm), tvarové propojení jiskřiště se svodem včetně osazení úchytek do hmoždinek k uzemnění spodní části jiskřiště, v horní části jiskřiště propojení s objímkou ocelového sloupku (zábradlí, svodidla, protihlukového rámu, stožárů) a propojení kompletu ochranného zařízení mostu (zábradlí, svodidla) přes dilatační spoje, napojení svodu jiskřiště na zemnící desku, kontrolu odporu elektrickým měřením a zápis do protokolu měření hodnot. 2. V cenách jsou započteny i náklady na propojení kabelem od měřícího místa do měřící skříně. 3. V cenách nejsou započteny náklady na vrtání a osazení hmoždinek do betonu pro úchytky drátu svodu, tyto se oceňují souborem cen 953 99-14 Osazení hmoždinek do betonu. </t>
  </si>
  <si>
    <t>946231111</t>
  </si>
  <si>
    <t>Montáž zavěšeného lešení pod bednění mostních říms s vyložením do 0,9 m</t>
  </si>
  <si>
    <t>1012433540</t>
  </si>
  <si>
    <t>Zavěšené lešení pod bednění mostních říms  pracovní a podpěrné s vyložením do 0,90 m montáž</t>
  </si>
  <si>
    <t xml:space="preserve">Poznámka k souboru cen:
1. V ceně -1111 jsou započteny i náklady na použití lešení. </t>
  </si>
  <si>
    <t>(12,1+12,3)"m"</t>
  </si>
  <si>
    <t>946231121</t>
  </si>
  <si>
    <t>Demontáž zavěšeného lešení podpěrného pod bednění mostní římsy</t>
  </si>
  <si>
    <t>-2047686872</t>
  </si>
  <si>
    <t>Zavěšené lešení pod bednění mostních říms  pracovní a podpěrné s vyložením do 0,90 m demontáž</t>
  </si>
  <si>
    <t>948411111</t>
  </si>
  <si>
    <t>Zřízení podpěrné skruže dočasné kovové z věží výšky do 10 m</t>
  </si>
  <si>
    <t>-967330675</t>
  </si>
  <si>
    <t>Podpěrné skruže a podpěry dočasné kovové  zřízení skruží z věží výšky do 10 m</t>
  </si>
  <si>
    <t xml:space="preserve">Poznámka k souboru cen:
1. V cenách podpěných skruží jsou započteny náklady na sestavení a zavětrování věží,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a podpěr Pižmo jsou pouze informativní, je nutné je posoudit s ohledem na konkrétní podmínky stavby. 4. Měsíční nájemné podpěr ŽP 16 a P35, které je uvedené s nulovou hodnotou, se stanoví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</si>
  <si>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5,3*9,93*6,2</t>
  </si>
  <si>
    <t>948411211</t>
  </si>
  <si>
    <t>Odstranění podpěrné skruže dočasné kovové z věží výšky do 10 m</t>
  </si>
  <si>
    <t>1633283872</t>
  </si>
  <si>
    <t>Podpěrné skruže a podpěry dočasné kovové  odstranění skruží z věží výšky do 10 m</t>
  </si>
  <si>
    <t>948411911</t>
  </si>
  <si>
    <t>Měsíční nájemné podpěrné skruže dočasné kovové z věží výšky do 10 m</t>
  </si>
  <si>
    <t>1000518447</t>
  </si>
  <si>
    <t>Podpěrné skruže a podpěry dočasné kovové  měsíční nájemné skruží z věží výšky do 10 m</t>
  </si>
  <si>
    <t>(5,3*9,93*6,2)*6"měsíců"</t>
  </si>
  <si>
    <t>963051111</t>
  </si>
  <si>
    <t>Bourání mostní nosné konstrukce z ŽB</t>
  </si>
  <si>
    <t>1925150299</t>
  </si>
  <si>
    <t>Bourání mostních konstrukcí nosných konstrukcí ze železového betonu</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</si>
  <si>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</si>
  <si>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9,5"m"*2,65"m2"</t>
  </si>
  <si>
    <t>966075211</t>
  </si>
  <si>
    <t>Demontáž částí ocelového zábradlí mostů do 50 kg</t>
  </si>
  <si>
    <t>-228952784</t>
  </si>
  <si>
    <t>Demontáž částí ocelového zábradlí mostů svařovaného nebo šroubovaného, hmotnosti do 50 kg</t>
  </si>
  <si>
    <t>2*10"m"*30"kg/m"  "odhad</t>
  </si>
  <si>
    <t>427461264</t>
  </si>
  <si>
    <t>příloha D.5.3,  D.5.4</t>
  </si>
  <si>
    <t>očištění pod izolací</t>
  </si>
  <si>
    <t>4,7"m"*12"m"</t>
  </si>
  <si>
    <t>-2044060103</t>
  </si>
  <si>
    <t>60,42"t"      "Bourání stávající bet kce - přemostění</t>
  </si>
  <si>
    <t>29,97"t"       "vrstva stávající komunikace, asfalt</t>
  </si>
  <si>
    <t>1109263267</t>
  </si>
  <si>
    <t>20"m"*30"kg/m"/1000   "zábradlí</t>
  </si>
  <si>
    <t>998212111</t>
  </si>
  <si>
    <t>Přesun hmot pro mosty zděné, monolitické betonové nebo ocelové v do 20 m</t>
  </si>
  <si>
    <t>378562292</t>
  </si>
  <si>
    <t>Přesun hmot pro mosty zděné, betonové monolitické, spřažené ocelobetonové nebo kovové  vodorovná dopravní vzdálenost do 100 m výška mostu do 20 m</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</si>
  <si>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</si>
  <si>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2095755692</t>
  </si>
  <si>
    <t>betonové plochy ve styku se zeminou natřené, křídla</t>
  </si>
  <si>
    <t>"OP1"  1,2+1,65+0,28*2</t>
  </si>
  <si>
    <t>"OP2"0,91+0,95+0,28*2</t>
  </si>
  <si>
    <t>11163150</t>
  </si>
  <si>
    <t>1060903273</t>
  </si>
  <si>
    <t>5,83*0,00035 'Přepočtené koeficientem množství</t>
  </si>
  <si>
    <t>711112002</t>
  </si>
  <si>
    <t>Provedení izolace proti zemní vlhkosti svislé za studena lakem asfaltovým</t>
  </si>
  <si>
    <t>636777187</t>
  </si>
  <si>
    <t>Provedení izolace proti zemní vlhkosti natěradly a tmely za studena  na ploše svislé S nátěrem lakem asfaltovým</t>
  </si>
  <si>
    <t>11163152</t>
  </si>
  <si>
    <t>lak hydroizolační asfaltový</t>
  </si>
  <si>
    <t>1521940667</t>
  </si>
  <si>
    <t>5,83*0,0008 'Přepočtené koeficientem množství</t>
  </si>
  <si>
    <t>711141559</t>
  </si>
  <si>
    <t>Provedení izolace proti zemní vlhkosti pásy přitavením vodorovné NAIP</t>
  </si>
  <si>
    <t>-1986339762</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</si>
  <si>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</si>
  <si>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</si>
  <si>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Ochranná izolace mostovky</t>
  </si>
  <si>
    <t>4,7"m"*15"m"</t>
  </si>
  <si>
    <t>62832001</t>
  </si>
  <si>
    <t>pás asfaltový natavitelný oxidovaný tl 3,5mm typu V60 S35 s vložkou ze skleněné rohože, s jemnozrnným minerálním posypem</t>
  </si>
  <si>
    <t>354572061</t>
  </si>
  <si>
    <t>pás asfaltový natavitelný oxidovaný tl. 3,5mm typu V60 S35 s vložkou ze skleněné rohože, s jemnozrnným minerálním posypem</t>
  </si>
  <si>
    <t>70,5*1,15 'Přepočtené koeficientem množství</t>
  </si>
  <si>
    <t>-1305002401</t>
  </si>
  <si>
    <t>Práce a dodávky M</t>
  </si>
  <si>
    <t>22-M</t>
  </si>
  <si>
    <t>Montáže technologických zařízení pro dopravní stavby</t>
  </si>
  <si>
    <t>22086020R</t>
  </si>
  <si>
    <t>Montáž a dodávka - silniční závora dl. 4 m</t>
  </si>
  <si>
    <t>1949984773</t>
  </si>
  <si>
    <t>Poznámka k položce:
Požaduje se dodávka silniční závory v původním technologickém stupni – ručně ovládaná, uzamykatelná. Barevné řešení – červenobílé pruhy, červené odrazky. Výška nad vozovkou 75 cm při sklopené poloze, technické řešení detailů zpracuje zhotovitel v rámci své dílenské PD. Nevyžaduje se schopnost fyzicky zadržet vozidlo, materiálově bude řešena jako ocelová, závora bude sklopná a vyvážená, ukotvená tak, aby odolala běžným provozním nárokům a vandalům.</t>
  </si>
  <si>
    <t>příloha D.5.3</t>
  </si>
  <si>
    <t>SO 06 - Vývar</t>
  </si>
  <si>
    <t xml:space="preserve">odkaz na dokumentaci D.6.1 Technická zpráva D.6.2 Situace D.6.3 Podélný profil D.6.4 Vzorový příčný řez D.6.5 Příčné řezy </t>
  </si>
  <si>
    <t>114203103</t>
  </si>
  <si>
    <t>Rozebrání dlažeb z lomového kamene nebo betonových tvárnic do cementové malty</t>
  </si>
  <si>
    <t>-594492030</t>
  </si>
  <si>
    <t>Rozebrání dlažeb nebo záhozů s naložením na dopravní prostředek dlažeb z lomového kamene nebo betonových tvárnic do cementové malty se spárami zalitými cementovou maltou</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</si>
  <si>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</si>
  <si>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 xml:space="preserve">Vybourání stávající dlažby </t>
  </si>
  <si>
    <t>125,05*0,3</t>
  </si>
  <si>
    <t>114203202</t>
  </si>
  <si>
    <t>Očištění lomového kamene nebo betonových tvárnic od malty</t>
  </si>
  <si>
    <t>1625574497</t>
  </si>
  <si>
    <t>Očištění lomového kamene nebo betonových tvárnic získaných při rozebrání dlažeb, záhozů, rovnanin a soustřeďovacích staveb od malty</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</si>
  <si>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</si>
  <si>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-11928438</t>
  </si>
  <si>
    <t>příloha D.6.4.2</t>
  </si>
  <si>
    <t>783,48"m3"    "odměřeno z modelu Revit</t>
  </si>
  <si>
    <t>Pozn. ostatní výkopy zahrnuty v SO 04.1</t>
  </si>
  <si>
    <t>Záporové pažení, v délce 20m, výška 2,8 až 3 m, zřízení a odstranění</t>
  </si>
  <si>
    <t>-1049180538</t>
  </si>
  <si>
    <t>Poznámka k položce:
ZÁPOROVÉ PAŽENÍ
V DÉLCE 20,0M, NA VÝŠKU 2,8 AŽ 3,0M, KOTVENÉ DOČASNÝMI KOTVAMI, zápory HEB140 osazeny do předvrtů D160mm( délka zápor i předvrtů = výška pažení + 2,0m)</t>
  </si>
  <si>
    <t>20"m"*2,9</t>
  </si>
  <si>
    <t>-1422837273</t>
  </si>
  <si>
    <t>vod. přem. na mezideponii, zemina se využije do zpětného zásypu</t>
  </si>
  <si>
    <t>783,48"m3"</t>
  </si>
  <si>
    <t>vod. přem. z mezideponie, zemina se využije do zpětného zásypu a obsypu</t>
  </si>
  <si>
    <t>(758,2+12,67)"m3"</t>
  </si>
  <si>
    <t>pozn. část zeminy se využije z výkopků z SO 04</t>
  </si>
  <si>
    <t xml:space="preserve">R-položka </t>
  </si>
  <si>
    <t>1044787869</t>
  </si>
  <si>
    <t>783,48"m3"    "výkop v hor. 4</t>
  </si>
  <si>
    <t>-(758,2+12,67)"m3"    "odpočet, zpětný zásyp a obsyp</t>
  </si>
  <si>
    <t>1284676287</t>
  </si>
  <si>
    <t>758,2"m3"</t>
  </si>
  <si>
    <t>12,67"m3"</t>
  </si>
  <si>
    <t>-1226882366</t>
  </si>
  <si>
    <t>příloha D.6.4.1, D.6.4.2</t>
  </si>
  <si>
    <t>zpětný hutněný zásyp, odměřeno z modelu Revit</t>
  </si>
  <si>
    <t>167969499</t>
  </si>
  <si>
    <t>0,35"m2"*36,2"m"</t>
  </si>
  <si>
    <t>-83140731</t>
  </si>
  <si>
    <t>247,2"m2"    "odměřeno z modelu Revit</t>
  </si>
  <si>
    <t>1886789336</t>
  </si>
  <si>
    <t>247,2"m2"*0,1*1,6"t/m3"</t>
  </si>
  <si>
    <t>181411123</t>
  </si>
  <si>
    <t>Založení lučního trávníku výsevem plochy do 1000 m2 ve svahu do 1:1</t>
  </si>
  <si>
    <t>-100529390</t>
  </si>
  <si>
    <t>Založení trávníku na půdě předem připravené plochy do 1000 m2 výsevem včetně utažení lučního na svahu přes 1:2 do 1:1</t>
  </si>
  <si>
    <t>-1281689547</t>
  </si>
  <si>
    <t>247,2*0,015 'Přepočtené koeficientem množství</t>
  </si>
  <si>
    <t>-1166576181</t>
  </si>
  <si>
    <t>Úprava základové spáry pod žb. kcí, odměřeno z modelu Revit</t>
  </si>
  <si>
    <t>462,08"m2"</t>
  </si>
  <si>
    <t>1754897075</t>
  </si>
  <si>
    <t>pod ohumusování, odměřeno z modelu Revit</t>
  </si>
  <si>
    <t>247,2"m2"</t>
  </si>
  <si>
    <t>-1416601646</t>
  </si>
  <si>
    <t>252,27"m3"       "BLOK 11</t>
  </si>
  <si>
    <t>308,79"m3"       "BLOK 12</t>
  </si>
  <si>
    <t>301,71"m3"       "BLOK 13</t>
  </si>
  <si>
    <t>305,51"m3"       "BLOK 14</t>
  </si>
  <si>
    <t>726648274</t>
  </si>
  <si>
    <t xml:space="preserve">892"m2"   </t>
  </si>
  <si>
    <t>-1743132904</t>
  </si>
  <si>
    <t>768295788</t>
  </si>
  <si>
    <t>příloha D.6.6.1-4</t>
  </si>
  <si>
    <t>(88,1+792,3+187,8)"kg"/1000      "BLOK 11</t>
  </si>
  <si>
    <t>(99,2+1004,5)"kg"/1000                 "BLOK 12</t>
  </si>
  <si>
    <t>(88+996,2)"kg"/1000                       "BLOK 13</t>
  </si>
  <si>
    <t>(91,4+892,3+4,6)"kg"/1000          "BLOK 14</t>
  </si>
  <si>
    <t>1566729293</t>
  </si>
  <si>
    <t>(5727,0+9771,8)"kg"/1000           "BLOK 11</t>
  </si>
  <si>
    <t>(8085,2+9724,9)"kg"/1000           "BLOK 12</t>
  </si>
  <si>
    <t>(7797,2+9698,0)"kg"/1000           "BLOK 13</t>
  </si>
  <si>
    <t>(8332,6+11489,5)"kg"/1000          "BLOK 14</t>
  </si>
  <si>
    <t>-1407418939</t>
  </si>
  <si>
    <t>0,66"m2"*27"m"</t>
  </si>
  <si>
    <t>obsyp dešťové kanalizace</t>
  </si>
  <si>
    <t>0,11"m2"*36,2"m"</t>
  </si>
  <si>
    <t>-112577653</t>
  </si>
  <si>
    <t>"ochranný obsyp ŠP FR. 4-8 - za rubem zdi"</t>
  </si>
  <si>
    <t>0,17"m2"*27"m"</t>
  </si>
  <si>
    <t>2086241048</t>
  </si>
  <si>
    <t>27,17"m3"    "BLOK 11</t>
  </si>
  <si>
    <t>27,27"m3"    "BLOK 12</t>
  </si>
  <si>
    <t>27,96"m3"    "BLOK 13</t>
  </si>
  <si>
    <t>33,12"m3"    "BLOK 14</t>
  </si>
  <si>
    <t>282300352</t>
  </si>
  <si>
    <t>32,6"m"       "dilatace B11-B12</t>
  </si>
  <si>
    <t>34,7"m2"       "dilatace B12-B13</t>
  </si>
  <si>
    <t>35,2"m2"       "dilatace B13-B14</t>
  </si>
  <si>
    <t>748760610</t>
  </si>
  <si>
    <t>"drenážní potrubí PE d160 - za rubem zdi" 27"m"</t>
  </si>
  <si>
    <t>-668331294</t>
  </si>
  <si>
    <t>1,4"m"+0,64"m"</t>
  </si>
  <si>
    <t>778804178</t>
  </si>
  <si>
    <t>31,66"m"+2,5"m"</t>
  </si>
  <si>
    <t>8944113R.6</t>
  </si>
  <si>
    <t>Šachta Š6.1 s prefabrikovaných dílců - montáž a dodávka</t>
  </si>
  <si>
    <t>565161078</t>
  </si>
  <si>
    <t xml:space="preserve">Poznámka k položce:
šachtové dno 1000/1000 1 ks 
skruž 1000/1000/120 1 ks 
skruž 1000/250/120 1 ks 
deska 625/200/120  1 ks
vyrovnávací prstence 625/100/120 2 ks
litinový poklop D400  1 ks
těsnění pro DN 1000 Q1  1 ks
podkladní beton C12/15: (1,77m2*0,05m)  0,09 m3 
obetonávka poklopu C30/37:(2,11m2*0,9m-1,21m2*0,52m-0,54m2*0,36) 1,08 m3
krystalizující nátěr 2x: (4,08m*2,62m)+(2,72m*0,36) 11,67 m2 
</t>
  </si>
  <si>
    <t>příloha D.6.7.1</t>
  </si>
  <si>
    <t>-1742716075</t>
  </si>
  <si>
    <t>dešťové vpusti HV6.1; V6.2; V6.3</t>
  </si>
  <si>
    <t>příloha D.6.7.2</t>
  </si>
  <si>
    <t>985321419</t>
  </si>
  <si>
    <t>816632818</t>
  </si>
  <si>
    <t>1008346178</t>
  </si>
  <si>
    <t>-1317521215</t>
  </si>
  <si>
    <t>28612253</t>
  </si>
  <si>
    <t>vložka šachtová kanalizační DN 315</t>
  </si>
  <si>
    <t>13431230</t>
  </si>
  <si>
    <t>dešťová vpust HV6.1</t>
  </si>
  <si>
    <t>-204490797</t>
  </si>
  <si>
    <t>-1043717771</t>
  </si>
  <si>
    <t>89920411R1</t>
  </si>
  <si>
    <t>Osazení a dodávka ocelová vtoková mříž ATYP 1180/570 - nerez 1.4301</t>
  </si>
  <si>
    <t>953833718</t>
  </si>
  <si>
    <t>1533657792</t>
  </si>
  <si>
    <t>39,9"m2"       "dilatace B11-B12</t>
  </si>
  <si>
    <t>38,3"m2"       "dilatace B12-B13</t>
  </si>
  <si>
    <t>38,6"m2"       "dilatace B13-B14</t>
  </si>
  <si>
    <t>573544353</t>
  </si>
  <si>
    <t>24,1"m"    "dilatace B11-B12</t>
  </si>
  <si>
    <t>24,3"m"    "dilatace B12-B13</t>
  </si>
  <si>
    <t>24,6"m"     "dilatace B13-B14</t>
  </si>
  <si>
    <t>-842525481</t>
  </si>
  <si>
    <t>34,7"m"       "dilatace B12-B13</t>
  </si>
  <si>
    <t>35,2"m"       "dilatace B13-B14</t>
  </si>
  <si>
    <t>2104764089</t>
  </si>
  <si>
    <t>35,6"m"</t>
  </si>
  <si>
    <t>1541250854</t>
  </si>
  <si>
    <t>35,6*1,03 'Přepočtené koeficientem množství</t>
  </si>
  <si>
    <t>235495712</t>
  </si>
  <si>
    <t xml:space="preserve">892"m2"  </t>
  </si>
  <si>
    <t>1599332354</t>
  </si>
  <si>
    <t>892"m2"*45    "plocha pro bednění</t>
  </si>
  <si>
    <t>220116204</t>
  </si>
  <si>
    <t>172241831</t>
  </si>
  <si>
    <t>53,8"m"      "BLOK 11</t>
  </si>
  <si>
    <t>56,4"m"      "BLOK 12</t>
  </si>
  <si>
    <t>56,4"m"      "BLOK 13</t>
  </si>
  <si>
    <t>68,0"m"      "BLOK 14</t>
  </si>
  <si>
    <t>-383719507</t>
  </si>
  <si>
    <t>769"m3"</t>
  </si>
  <si>
    <t>-717316407</t>
  </si>
  <si>
    <t>71,279       "dlažba</t>
  </si>
  <si>
    <t>1845,6     "beton"</t>
  </si>
  <si>
    <t>199572052</t>
  </si>
  <si>
    <t>1042248578</t>
  </si>
  <si>
    <t>1751970220</t>
  </si>
  <si>
    <t>39,9"m2"*2       "dilatace B11-B12</t>
  </si>
  <si>
    <t>38,3"m2"*2       "dilatace B12-B13</t>
  </si>
  <si>
    <t>38,6"m2"*2       "dilatace B13-B14</t>
  </si>
  <si>
    <t>1317930910</t>
  </si>
  <si>
    <t>233,6*0,00035 'Přepočtené koeficientem množství</t>
  </si>
  <si>
    <t>-939389554</t>
  </si>
  <si>
    <t>SO 07 - Opevnění odpadního koryta za vývarem</t>
  </si>
  <si>
    <t xml:space="preserve">odkaz na dokumentaci D.7 SO 07 Opevnění odpadního koryta za vývarem D.7.1 Technická zpráva D.7.2 Situace D.7.3 Vzorové příčné řezy D.7.4 Příčné řezy D.7.5 Podélný profil </t>
  </si>
  <si>
    <t>-658398644</t>
  </si>
  <si>
    <t>příloha D.7.4</t>
  </si>
  <si>
    <t>1762,38"m3"</t>
  </si>
  <si>
    <t>151101201</t>
  </si>
  <si>
    <t>Zřízení příložného pažení stěn výkopu hl do 4 m</t>
  </si>
  <si>
    <t>-922276528</t>
  </si>
  <si>
    <t>Zřízení pažení stěn výkopu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</si>
  <si>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</si>
  <si>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příloha D.7.3</t>
  </si>
  <si>
    <t>394,79"m2"</t>
  </si>
  <si>
    <t>151101211</t>
  </si>
  <si>
    <t>Odstranění příložného pažení stěn hl do 4 m</t>
  </si>
  <si>
    <t>-429530209</t>
  </si>
  <si>
    <t>Odstranění pažení stěn výkopu  s uložením pažin na vzdálenost do 3 m od okraje výkopu příložné, hloubky do 4 m</t>
  </si>
  <si>
    <t>151101401</t>
  </si>
  <si>
    <t>Zřízení vzepření stěn při pažení příložném hl do 4 m</t>
  </si>
  <si>
    <t>-323557705</t>
  </si>
  <si>
    <t>Zřízení vzepření zapažených stěn výkopů  s potřebným přepažováním při roubení příložném, hloubky do 4 m</t>
  </si>
  <si>
    <t xml:space="preserve">Poznámka k souboru cen:
1. Ceny nelze použít pro kotvení zapažených stěn zvenku; toto kotvení se oceňuje příslušnými cenami katalogu 800-2 Zvláštní zakládání objektů. </t>
  </si>
  <si>
    <t>151101411</t>
  </si>
  <si>
    <t>Odstranění vzepření stěn při pažení příložném hl do 4 m</t>
  </si>
  <si>
    <t>548116830</t>
  </si>
  <si>
    <t>Odstranění vzepření stěn výkopů  s uložením materiálu na vzdálenost do 3 m od kraje výkopu při roubení příložném, hloubky do 4 m</t>
  </si>
  <si>
    <t>829449641</t>
  </si>
  <si>
    <t>205,79"m3"*2</t>
  </si>
  <si>
    <t>1904997998</t>
  </si>
  <si>
    <t>1762,38"m3"    "výkop v hor. tř. 4</t>
  </si>
  <si>
    <t>-205,79"m3"    "odpočet, zpětný zásyp</t>
  </si>
  <si>
    <t>-1068673302</t>
  </si>
  <si>
    <t>205,79"m3"</t>
  </si>
  <si>
    <t>1357352456</t>
  </si>
  <si>
    <t>1816218206</t>
  </si>
  <si>
    <t>374,8"m2"   "tl. 100 mm</t>
  </si>
  <si>
    <t>1338515809</t>
  </si>
  <si>
    <t>374,8"m2"*0,1*1,6"t/m3"</t>
  </si>
  <si>
    <t>-836953761</t>
  </si>
  <si>
    <t>374,8"m2"</t>
  </si>
  <si>
    <t>-217610835</t>
  </si>
  <si>
    <t>374,8*0,015 'Přepočtené koeficientem množství</t>
  </si>
  <si>
    <t>-1273113854</t>
  </si>
  <si>
    <t>Úprava pláně dna koryta</t>
  </si>
  <si>
    <t>1096,1"m2"</t>
  </si>
  <si>
    <t>-578046533</t>
  </si>
  <si>
    <t>úprava svahu  pod ohumusování</t>
  </si>
  <si>
    <t>182151112</t>
  </si>
  <si>
    <t>Svahování v zářezech v hornině třídy těžitelnosti II, skupiny 4 a 5</t>
  </si>
  <si>
    <t>-741952397</t>
  </si>
  <si>
    <t>Svahování trvalých svahů do projektovaných profilů strojně s potřebným přemístěním výkopku při svahování v zářezech v hornině třídy těžitelnosti II, skupiny 4 a 5</t>
  </si>
  <si>
    <t>svahy koryta</t>
  </si>
  <si>
    <t>614,95"m2"</t>
  </si>
  <si>
    <t>211971121</t>
  </si>
  <si>
    <t>Zřízení opláštění žeber nebo trativodů geotextilií v rýze nebo zářezu sklonu přes 1:2 š do 2,5 m</t>
  </si>
  <si>
    <t>-1102629197</t>
  </si>
  <si>
    <t>Zřízení opláštění výplně z geotextilie odvodňovacích žeber nebo trativodů  v rýze nebo zářezu se stěnami svislými nebo šikmými o sklonu přes 1:2 při rozvinuté šířce opláštění do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</si>
  <si>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</si>
  <si>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geotextílie po obvodu filtrační vrstvy</t>
  </si>
  <si>
    <t>196,85"m2"</t>
  </si>
  <si>
    <t>69311068</t>
  </si>
  <si>
    <t>geotextilie netkaná separační, ochranná, filtrační, drenážní PP 300g/m2</t>
  </si>
  <si>
    <t>-1973420446</t>
  </si>
  <si>
    <t>196,85*1,03 'Přepočtené koeficientem množství</t>
  </si>
  <si>
    <t>21279221R</t>
  </si>
  <si>
    <t>Odvodnění PEHD DN 80 mm</t>
  </si>
  <si>
    <t>350914597</t>
  </si>
  <si>
    <t>Odvodnění PEHD DN 80 mm, montáž a dodávka</t>
  </si>
  <si>
    <t>Odvodnění podloží dlažby PEHD tr. DN 80 mm dl. cca 1,5m a  2,4m</t>
  </si>
  <si>
    <t>38"m"</t>
  </si>
  <si>
    <t>213311142</t>
  </si>
  <si>
    <t>Polštáře zhutněné pod základy ze štěrkopísku netříděného</t>
  </si>
  <si>
    <t>1315622547</t>
  </si>
  <si>
    <t>Polštáře zhutněné pod základy  ze štěrkopísku netříděného</t>
  </si>
  <si>
    <t xml:space="preserve">Poznámka k souboru cen:
1. Ceny jsou určeny pro jakoukoliv míru zhutnění. 2. V cenách jsou započteny i náklady na urovnání povrchu polštáře. </t>
  </si>
  <si>
    <t>příloha D.7.2-D.7.4</t>
  </si>
  <si>
    <t>47,43"m3"</t>
  </si>
  <si>
    <t>1934860745</t>
  </si>
  <si>
    <t xml:space="preserve">kotevní trny </t>
  </si>
  <si>
    <t>1033"ks"*0,2"m"</t>
  </si>
  <si>
    <t>1353139298</t>
  </si>
  <si>
    <t>stabilizační práh beton C25/30 XC1, XA1, XF3</t>
  </si>
  <si>
    <t>410,17"m3"</t>
  </si>
  <si>
    <t>-172486377</t>
  </si>
  <si>
    <t>-1414496941</t>
  </si>
  <si>
    <t>321357110</t>
  </si>
  <si>
    <t>Bednění konstrukcí vodních staveb ztracené</t>
  </si>
  <si>
    <t>-559178884</t>
  </si>
  <si>
    <t>Bednění konstrukcí z betonu prostého nebo železového vodních staveb  přehrad, jezů a plavebních komor, spodní stavby vodních elektráren, jader přehrad, odběrných věží a výpustných zařízení, opěrných zdí, šachet, šachtic a ostatních konstrukcí bednění ztracené ploch rovinných, válcově zakřivených jinak zakřivených než válcově</t>
  </si>
  <si>
    <t>Ztracené bednění pro uložení štěrkopískového podsypu</t>
  </si>
  <si>
    <t>101"m2"</t>
  </si>
  <si>
    <t>25321084</t>
  </si>
  <si>
    <t>příloha D.7.7</t>
  </si>
  <si>
    <t>2794,06"kg"/1000</t>
  </si>
  <si>
    <t>1494905942</t>
  </si>
  <si>
    <t>5393,86"kg"/1000</t>
  </si>
  <si>
    <t>1308178884</t>
  </si>
  <si>
    <t>15411,61"kg"/1000</t>
  </si>
  <si>
    <t>45131510R</t>
  </si>
  <si>
    <t>Podkladní nebo vyrovnávací vrstva z betonu pod dlažbu tl 150 mm</t>
  </si>
  <si>
    <t>1049443890</t>
  </si>
  <si>
    <t>Podkladní nebo vyrovnávací vrstva z betonu prostého  ve vrstvě do 150 mm</t>
  </si>
  <si>
    <t xml:space="preserve">Poznámka k souboru cen:
1. V ceně nejsou započteny náklady na úpravu úložné spáry; tyto práce se oceňují cenou 967 04-1111 - úprava úložné spáry v části B 01 tohoto katalogu. </t>
  </si>
  <si>
    <t>tl. 15 cm</t>
  </si>
  <si>
    <t>143"m2"</t>
  </si>
  <si>
    <t>45131511R</t>
  </si>
  <si>
    <t>Podkladní nebo vyrovnávací vrstva z betonu pod dlažbu tl 50 mm</t>
  </si>
  <si>
    <t>474401504</t>
  </si>
  <si>
    <t>tl. 5 cm</t>
  </si>
  <si>
    <t>370,75"m2"</t>
  </si>
  <si>
    <t>-976168634</t>
  </si>
  <si>
    <t xml:space="preserve">Poznámka k souboru cen:
1. Ceny -1121 až -1191 a -1192 lze použít i pro ochrannou vrstvu pod železobetonové konstrukce. 2. Ceny -2121 až -2191 a -2192 jsou určeny pro jakékoliv úkosy sedel. </t>
  </si>
  <si>
    <t xml:space="preserve">Podkladní beton C12/15 tl. 10 cm </t>
  </si>
  <si>
    <t>81,24"m3"</t>
  </si>
  <si>
    <t>457532111R</t>
  </si>
  <si>
    <t>Filtrační vrstva ze ŠD fr. 8-16 mm</t>
  </si>
  <si>
    <t>-1072666196</t>
  </si>
  <si>
    <t>Filtrační vrstva ze ŠD fr. 8-16 mm se zhutněním, montáž a dodávka</t>
  </si>
  <si>
    <t>za rubem zdi, pozice D2 příloha D.7.4</t>
  </si>
  <si>
    <t>78,09"m3"</t>
  </si>
  <si>
    <t>457532112R</t>
  </si>
  <si>
    <t>Filtrační vrstva ze ŠD fr. 16-32 mm</t>
  </si>
  <si>
    <t>903268628</t>
  </si>
  <si>
    <t>Filtrační vrstva ze ŠD fr. 16-32 mm se zhutněním, montáž a dodávka</t>
  </si>
  <si>
    <t>za rubem zdi, pozice D1 příloha D.7.4</t>
  </si>
  <si>
    <t>63,14"m3"</t>
  </si>
  <si>
    <t>462512370</t>
  </si>
  <si>
    <t>Zához z lomového kamene s proštěrkováním z terénu hmotnost nad 200 do 500 kg</t>
  </si>
  <si>
    <t>897631514</t>
  </si>
  <si>
    <t>Zához z lomového kamene neupraveného záhozového  s proštěrkováním z terénu, hmotnosti jednotlivých kamenů přes 200 do 500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</si>
  <si>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</si>
  <si>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opevnění dna koryta</t>
  </si>
  <si>
    <t>175,9+803,66</t>
  </si>
  <si>
    <t>462519003</t>
  </si>
  <si>
    <t>Příplatek za urovnání ploch záhozu z lomového kamene hmotnost nad 200 do 500 kg</t>
  </si>
  <si>
    <t>352021738</t>
  </si>
  <si>
    <t>Zához z lomového kamene neupraveného záhozového  Příplatek k cenám za urovnání viditelných ploch záhozu z kamene, hmotnosti jednotlivých kamenů přes 200 do 500 kg</t>
  </si>
  <si>
    <t>opevnění  dna tl. 1000 mm</t>
  </si>
  <si>
    <t>1085,84 "m2"</t>
  </si>
  <si>
    <t>465513327</t>
  </si>
  <si>
    <t>Dlažba z lomového kamene na cementovou maltu s vyspárováním tl 300 mm pro hydromeliorace</t>
  </si>
  <si>
    <t>1882950567</t>
  </si>
  <si>
    <t>Dlažba z lomového kamene lomařsky upraveného  na cementovou maltu, s vyspárováním cementovou maltou, tl. kamene 300 mm</t>
  </si>
  <si>
    <t>Dlažba tl. 300 mm</t>
  </si>
  <si>
    <t>517,65"m2"</t>
  </si>
  <si>
    <t>-449178764</t>
  </si>
  <si>
    <t>Lešení - plocha bednění 2/3 z celkové plochy</t>
  </si>
  <si>
    <t>479m2/3*2</t>
  </si>
  <si>
    <t>319,3</t>
  </si>
  <si>
    <t>130610739</t>
  </si>
  <si>
    <t>předpokládá se doba použití 1,5 měsíc</t>
  </si>
  <si>
    <t>319,3"m2"*45   "plocha pro bednění</t>
  </si>
  <si>
    <t>913288387</t>
  </si>
  <si>
    <t xml:space="preserve">319,3"m2"  </t>
  </si>
  <si>
    <t>953943111</t>
  </si>
  <si>
    <t>Osazování výrobků do 1 kg/kus do vysekaných kapes zdiva</t>
  </si>
  <si>
    <t>-1424571347</t>
  </si>
  <si>
    <t>Osazování drobných kovových předmětů  výrobků ostatních jinde neuvedených do vynechaných či vysekaných kapes zdiva, se zajištěním polohy se zalitím maltou cementovou, hmotnosti do 1 kg/kus</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</si>
  <si>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</si>
  <si>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kotevní trny</t>
  </si>
  <si>
    <t>1033"ks"</t>
  </si>
  <si>
    <t>1330934237</t>
  </si>
  <si>
    <t>kotevní trny dl. 400 mm, dn 10 mm, 5ks/m2</t>
  </si>
  <si>
    <t>1033"ks"*0,4"m"*0,617"kg/m"/1000</t>
  </si>
  <si>
    <t>1079250045</t>
  </si>
  <si>
    <t>-1537742732</t>
  </si>
  <si>
    <t>76799510R</t>
  </si>
  <si>
    <t>Montáž a dodávka - trubkové zábradlí h=1,1 m</t>
  </si>
  <si>
    <t>1409476134</t>
  </si>
  <si>
    <t>Poznámka k položce:
Montáž a dodávka - trubkové zábradlí 
- montáž s dodávka ocel.kce
- ukotvení sloupků chemickými kotvami M12
- protikorozní ochrana: žárové pozinkování ponorem</t>
  </si>
  <si>
    <t>příloha D.7.8</t>
  </si>
  <si>
    <t>96"m"</t>
  </si>
  <si>
    <t>-1780571335</t>
  </si>
  <si>
    <t>SO 08 - Systém TBD</t>
  </si>
  <si>
    <t>SO 08.1 - Měření HPV</t>
  </si>
  <si>
    <t xml:space="preserve">    722 - Vnitřní armatury</t>
  </si>
  <si>
    <t xml:space="preserve">    734 - Ústřední vytápění - armatury</t>
  </si>
  <si>
    <t>OST - Ostatní</t>
  </si>
  <si>
    <t>131213101</t>
  </si>
  <si>
    <t>Hloubení jam v soudržných horninách třídy těžitelnosti I, skupiny 3 ručně</t>
  </si>
  <si>
    <t>789693448</t>
  </si>
  <si>
    <t>Hloubení jam ručně zapažených i nezapažených s urovnáním dna do předepsaného profilu a spádu v hornině třídy těžitelnosti I skupiny 3 soudržných</t>
  </si>
  <si>
    <t xml:space="preserve">Poznámka k souboru cen:
1. V cenách jsou započteny i náklady na přehození výkopku na přilehlém terénu na vzdálenost do 3 m od okraje jámy nebo naložení na dopravní prostředek. </t>
  </si>
  <si>
    <t>0.8*0.7*0.7*11    "venkovních vrty</t>
  </si>
  <si>
    <t>3106802</t>
  </si>
  <si>
    <t>4,312"m3"    "výkop</t>
  </si>
  <si>
    <t>225221114</t>
  </si>
  <si>
    <t>Vrty maloprofilové jádrové D do 93 mm úklon do 45° hl do 25 m hor. III a IV omezený prostor</t>
  </si>
  <si>
    <t>Maloprofilové vrty jádrové  průměru přes 56 do 93 mm v omezeném prostoru do úklonu 45° v hl 0 až 25 m v hornině tř. III a IV</t>
  </si>
  <si>
    <t>vztlakoměrné vrty ve štole</t>
  </si>
  <si>
    <t>13"m"</t>
  </si>
  <si>
    <t>224311114</t>
  </si>
  <si>
    <t>Vrty maloprofilové D do 156 mm úklon do 45° hl do 25 m hor. III a IV</t>
  </si>
  <si>
    <t>Maloprofilové vrty průběžným sacím vrtáním průměru přes 93 do 156 mm do úklonu 45° v hl 0 až 25 m v hornině tř. III a IV</t>
  </si>
  <si>
    <t>venkovní vrty</t>
  </si>
  <si>
    <t>248"m"</t>
  </si>
  <si>
    <t>242791111</t>
  </si>
  <si>
    <t>Zapuštění zárubnice z plastických hmot hl do 50 m DN do 200</t>
  </si>
  <si>
    <t>Zapuštění zárubnice z trub do studňového vrtu, z plastických hmot z plastických hmot hl. do 50 m DN do 200</t>
  </si>
  <si>
    <t>Vystrojení vrtů</t>
  </si>
  <si>
    <t>261"m"</t>
  </si>
  <si>
    <t>275311128</t>
  </si>
  <si>
    <t>Základové patky a bloky z betonu prostého C 30/37</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</si>
  <si>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</si>
  <si>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 xml:space="preserve">0.9*0.7*0.7*11    "obetonování venkovních vrtů </t>
  </si>
  <si>
    <t>R-8.1.06</t>
  </si>
  <si>
    <t>Výplň stejnozrnným pískem 0,5-1 mm</t>
  </si>
  <si>
    <t>Poznámka k položce:
v délce dle perforace u každého vrtu vystrojení vztlakoměrného vrtu</t>
  </si>
  <si>
    <t>R-8.1.07</t>
  </si>
  <si>
    <t>Bentonitové pelety v délce cca 0,3 m na vrt</t>
  </si>
  <si>
    <t>v délce 0,3 m u každého vrtu vystrojení vztlakoměrného vrtu</t>
  </si>
  <si>
    <t>13"ks"</t>
  </si>
  <si>
    <t>R-8.1.08</t>
  </si>
  <si>
    <t>Dodávka a montáž zátky potrubí PVC-U 1"</t>
  </si>
  <si>
    <t>Vystrojení vztlakoměrného vrtu</t>
  </si>
  <si>
    <t>4"ks"</t>
  </si>
  <si>
    <t>R-8.1.09</t>
  </si>
  <si>
    <t>Dodávka a montáž zátky potrubí PVC-U 2"</t>
  </si>
  <si>
    <t>22"ks"</t>
  </si>
  <si>
    <t>R-8.1.11</t>
  </si>
  <si>
    <t>trubka PVC-U 1"</t>
  </si>
  <si>
    <t>-19899286</t>
  </si>
  <si>
    <t xml:space="preserve">vystrojení vztlakoměrného vrtu </t>
  </si>
  <si>
    <t>11,2"m"</t>
  </si>
  <si>
    <t>R-8.1.12</t>
  </si>
  <si>
    <t>trubka PVC-U 2"</t>
  </si>
  <si>
    <t>-1031742884</t>
  </si>
  <si>
    <t>228,2"m"</t>
  </si>
  <si>
    <t>R-8.1.13a</t>
  </si>
  <si>
    <t>Výpažnice PVC-U se štěrbinovou perforací 0,2 až 0,5 mm - 1"</t>
  </si>
  <si>
    <t>3"m"</t>
  </si>
  <si>
    <t>R-8.1.13b</t>
  </si>
  <si>
    <t>Výpažnice PVC-U se štěrbinovou perforací 0,2 až 0,5 mm - 2"</t>
  </si>
  <si>
    <t>-1455851438</t>
  </si>
  <si>
    <t>55"m"</t>
  </si>
  <si>
    <t>R-8.1.14</t>
  </si>
  <si>
    <t>Vytvoření filtru obalením zárubnice filtračním návlekem v délce 3 m</t>
  </si>
  <si>
    <t>58"m"</t>
  </si>
  <si>
    <t>R-8.1.15</t>
  </si>
  <si>
    <t>Zálivka vrtu jílocementovou směsí.</t>
  </si>
  <si>
    <t>Zálivka pro vztlakoměrné vrty</t>
  </si>
  <si>
    <t>203"m"</t>
  </si>
  <si>
    <t>R-8.1.18</t>
  </si>
  <si>
    <t>Vodní tlakové zkoušky nízkotlaké vzestupné do 0,6 MPa</t>
  </si>
  <si>
    <t>Poznámka k položce:
Vodní tlakové zkoušky v měrné etáži, max. 60 min na měrnou etáž. Popis VTZ viz. SO 01 D.1 Technická zpráva.</t>
  </si>
  <si>
    <t>Vodní tlakové zkoušky v měrné etáži, max. 60 min na měrnou etáž. Popis VTZ viz. SO 01 D.1 Technická zpráva.</t>
  </si>
  <si>
    <t>13"hod"</t>
  </si>
  <si>
    <t>997002611</t>
  </si>
  <si>
    <t>Nakládání suti a vybouraných hmot</t>
  </si>
  <si>
    <t>1008350262</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</si>
  <si>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</si>
  <si>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</si>
  <si>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nakládání pro vnitrostav. přesun + přeložení pro odvoz na skládku</t>
  </si>
  <si>
    <t xml:space="preserve">10,964"t"       "odvoz vrtných jader a odpadu ze štoly na povrch" </t>
  </si>
  <si>
    <t>357558420</t>
  </si>
  <si>
    <t>546183320</t>
  </si>
  <si>
    <t>35037124</t>
  </si>
  <si>
    <t>722</t>
  </si>
  <si>
    <t>Vnitřní armatury</t>
  </si>
  <si>
    <t>R-8.1.19</t>
  </si>
  <si>
    <t>Plastové štítky s popisem a upevnění</t>
  </si>
  <si>
    <t>-25745816</t>
  </si>
  <si>
    <t>Poznámka k položce:
Dodávka a instalace PVC štítku o rozměrech (150 x 80 mm) s popisem včetně upevnění pomocí plastových hmoždinek a nerezových vrut.</t>
  </si>
  <si>
    <t>R-8.1.20</t>
  </si>
  <si>
    <t>snímač tlaku na principu vibrující struny s vnitřním snímačem teploty, měrný rozsah 0 - 0,35 MPa, citlivost 0,025% měrného rozsahu, přesnost ±0,1% měrného rozsahu, průměr snímače do 20 mm, teplotní rozsah -20 °C až + 80 °C, použití ve hvězdicové síti</t>
  </si>
  <si>
    <t>534719408</t>
  </si>
  <si>
    <t>R-8.1.20a</t>
  </si>
  <si>
    <t xml:space="preserve">Snímač tlaku na principu vibrující struny s vnitřním snímačem teploty, měrný rozsah 0 - 0,07 MPa, citlivost 0,025% měrného rozsahu, </t>
  </si>
  <si>
    <t>-694210874</t>
  </si>
  <si>
    <t>Snímač tlaku na principu vibrující struny s vnitřním snímačem teploty, měrný rozsah 0 - 0,07 MPa, citlivost 0,025% měrného rozsahu, přesnost ±0,1% měrného rozsahu, teplotní rozsah -20 °C až + 80 °C, použití ve hvězdicové síti, v ochranné trubce na zdi strojovny</t>
  </si>
  <si>
    <t>R-8.1.21</t>
  </si>
  <si>
    <t>sklolaminátová fixační tyč 4 mm</t>
  </si>
  <si>
    <t>R-8.1.22</t>
  </si>
  <si>
    <t>stíněný metalický datový kabel – 2 kroucené páry (2x2x0,5 mm2) - od nových snímačů do multiplexerů</t>
  </si>
  <si>
    <t>R-8.1.23</t>
  </si>
  <si>
    <t>Nerezové zhlaví vrtů - montáž včetně dodávky materiálu</t>
  </si>
  <si>
    <t>-496545218</t>
  </si>
  <si>
    <t>Poznámka k položce:
Sestava včetně fitinků, uzávěrů, vlnovce, manometru, odvzdušňovacího ventilu, upevňovacích objímek atd.</t>
  </si>
  <si>
    <t>R-8.1.24</t>
  </si>
  <si>
    <t>Ocelové zhlaví vrtů, žárově zinkované - montáž včetně dodávky materiálu</t>
  </si>
  <si>
    <t>-1227905530</t>
  </si>
  <si>
    <t>734</t>
  </si>
  <si>
    <t>Ústřední vytápění - armatury</t>
  </si>
  <si>
    <t>998734101</t>
  </si>
  <si>
    <t>Přesun hmot tonážní pro armatury v objektech v do 6 m</t>
  </si>
  <si>
    <t>Přesun hmot pro armatury stanovený z hmotnosti přesunovaného materiálu vodorovná dopravní vzdálenost do 50 m v objektech výšky do 6 m</t>
  </si>
  <si>
    <t>R-8.1.25</t>
  </si>
  <si>
    <t>Výroba a montáž  převlečné nerezové ochranné trubky</t>
  </si>
  <si>
    <t>Trubka nerez. 40x2  (vnější průměr x síla stěny), dl. 0,3 m</t>
  </si>
  <si>
    <t>Přesun hmot pro zámečnické konstrukce stanovený z hmotnosti přesunovaného materiálu vodorovná dopravní vzdálenost do 50 m v objektech výšky do 6 m</t>
  </si>
  <si>
    <t xml:space="preserve">Poznámka k souboru cen:
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</si>
  <si>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OST</t>
  </si>
  <si>
    <t>Ostatní</t>
  </si>
  <si>
    <t>R-8.1.01</t>
  </si>
  <si>
    <t>Dokumentace vrtných prací a jádra</t>
  </si>
  <si>
    <t>Poznámka k položce:
dokumentace vrtů</t>
  </si>
  <si>
    <t>dokumentace vrtů,</t>
  </si>
  <si>
    <t>261</t>
  </si>
  <si>
    <t>R-8.1.02</t>
  </si>
  <si>
    <t>Dokumentace polohy osazení snímačů určení nadmořské výšky snímače ve vrtu</t>
  </si>
  <si>
    <t>ks</t>
  </si>
  <si>
    <t>R-8.1.03</t>
  </si>
  <si>
    <t>Dokumentace polohy zhlaví (určení nadmořské výšky zhlaví vrtu)</t>
  </si>
  <si>
    <t>R-8.1.04</t>
  </si>
  <si>
    <t>Vytýčení vrtů před zahájením prací</t>
  </si>
  <si>
    <t>Poznámka k položce:
Vytýčení všech vrtů</t>
  </si>
  <si>
    <t xml:space="preserve">Vytýčení všech vrtů </t>
  </si>
  <si>
    <t>1"kpl"</t>
  </si>
  <si>
    <t>R-8.1.05</t>
  </si>
  <si>
    <t>Kamerový průzkum vrtu</t>
  </si>
  <si>
    <t>SO 08.2 - Měření deformací</t>
  </si>
  <si>
    <t>131313101</t>
  </si>
  <si>
    <t>Hloubení jam v soudržných horninách třídy těžitelnosti II, skupiny 4 ručně</t>
  </si>
  <si>
    <t>-1075747550</t>
  </si>
  <si>
    <t>Hloubení jam ručně zapažených i nezapažených s urovnáním dna do předepsaného profilu a spádu v hornině třídy těžitelnosti II skupiny 4 soudržných</t>
  </si>
  <si>
    <t>162211211</t>
  </si>
  <si>
    <t>Vodorovné přemístění do 10 m nošením výkopku z horniny třídy těžitelnosti II, skupiny 4 a 5</t>
  </si>
  <si>
    <t>527721030</t>
  </si>
  <si>
    <t>Vodorovné přemístění výkopku nebo sypaniny nošením s naložením a vyprázdněním nádoby na hromady nebo do dopravního prostředku na vzdálenost do 10 m z horniny třídy těžitelnosti II, skupiny 4 a 5</t>
  </si>
  <si>
    <t>na mezideponii a zpět</t>
  </si>
  <si>
    <t>4,631*2</t>
  </si>
  <si>
    <t>2010881827</t>
  </si>
  <si>
    <t>9,923"m3"    "výkop v hor. tř. 4</t>
  </si>
  <si>
    <t>-4,631"m3"    "odpočet, zpětný zásyp</t>
  </si>
  <si>
    <t>167151102</t>
  </si>
  <si>
    <t>Nakládání výkopku z hornin třídy těžitelnosti II, skupiny 4 a 5 do 100 m3</t>
  </si>
  <si>
    <t>-1029454037</t>
  </si>
  <si>
    <t>Nakládání, skládání a překládání neulehlého výkopku nebo sypaniny strojně nakládání, množství do 100 m3, z horniny třídy těžitelnosti II, skupiny 4 a 5</t>
  </si>
  <si>
    <t>naložení na mezideponii</t>
  </si>
  <si>
    <t>4,631"m3"</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</si>
  <si>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</si>
  <si>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894411311</t>
  </si>
  <si>
    <t>Osazení betonových nebo železobetonových dílců pro šachty skruží rovných</t>
  </si>
  <si>
    <t>Osazení železobetonových dílců pro šachty skruží rovných</t>
  </si>
  <si>
    <t xml:space="preserve">Poznámka k souboru cen:
1. V cenách nejsou započteny náklady na dodání železobetonových dílců; dodání těchto dílců se oceňuje ve specifikaci. </t>
  </si>
  <si>
    <t>592254R0</t>
  </si>
  <si>
    <t xml:space="preserve">skruž betonová šachetní 80/50 D800x50x9 cm bez stupadel  </t>
  </si>
  <si>
    <t>-1206849066</t>
  </si>
  <si>
    <t xml:space="preserve">skruž betonová šachetní 80/50 D800x50x9 cm bez stupadel   </t>
  </si>
  <si>
    <t>59225R1</t>
  </si>
  <si>
    <t>skruž betonová šachetní 120/50 D120x50 cm</t>
  </si>
  <si>
    <t>381461663</t>
  </si>
  <si>
    <t>59225R2</t>
  </si>
  <si>
    <t>skruž betonová šachetní 120/25</t>
  </si>
  <si>
    <t>161242259</t>
  </si>
  <si>
    <t>R-8.2.01</t>
  </si>
  <si>
    <t>Zrušení stávajících bodů</t>
  </si>
  <si>
    <t>R-8.2.02</t>
  </si>
  <si>
    <t>Osazení nivelační značky</t>
  </si>
  <si>
    <t>R-8.2.03</t>
  </si>
  <si>
    <t>hřebová nivelační značka průměr 10 mm délka 100 mm</t>
  </si>
  <si>
    <t>-1815577534</t>
  </si>
  <si>
    <t>R-8.2.04</t>
  </si>
  <si>
    <t>čepová nivelační značka průměr 20 mm , délka 120 mm</t>
  </si>
  <si>
    <t>-643243924</t>
  </si>
  <si>
    <t>R-8.2.05</t>
  </si>
  <si>
    <t>Zřízení hloubkové nivelační značky na koruně hráze</t>
  </si>
  <si>
    <t>R-8.2.06</t>
  </si>
  <si>
    <t>Dodávka a osazení centrační zděře - nerez</t>
  </si>
  <si>
    <t>R-8.2.07</t>
  </si>
  <si>
    <t>Dodávka a osazení krytu zhlaví pilíře z plechu tl. 3 mm</t>
  </si>
  <si>
    <t>R-8.2.08</t>
  </si>
  <si>
    <t>Dodávka a osazení pochůzného krytu sklolaminat</t>
  </si>
  <si>
    <t>1306030231</t>
  </si>
  <si>
    <t>R-8.2.09</t>
  </si>
  <si>
    <t>Dodávka a osazení I profilu 100 mm, délka 1,3 m, s navařenou pásovinou a úpravou pro montáž nivelační značky</t>
  </si>
  <si>
    <t>119416779</t>
  </si>
  <si>
    <t>R-8.2.10</t>
  </si>
  <si>
    <t>Dodávka a montáž extensometru</t>
  </si>
  <si>
    <t>309402704</t>
  </si>
  <si>
    <t xml:space="preserve">Poznámka k položce:
- popis extensometru je v TZ str. 6 („Extenzometry budou provedeny s laminátovou či nerezovou tyčí se snímačem posunu o rozsahu 15 mm. „) a příloha č. D8.17. 
Další specifikace:
- délka extenosometru 5 m
- kotva pro ukotvení do jílovitého materiálu (s fixací roztažením ve vrtu)
- snímač extensometru na principu vibrující struny s rozsahem 15 mm
- přesnost snímače &lt;0.025% FS
- rozsah snímače &lt;0.5% FS
</t>
  </si>
  <si>
    <t>R-8.2.11</t>
  </si>
  <si>
    <t>Dodávka a montáž náklonoměru</t>
  </si>
  <si>
    <t>1366621661</t>
  </si>
  <si>
    <t xml:space="preserve">Poznámka k položce:
- popis náklonoměru je v TZ str. 6 („Náklonoměry budou použity příložné na instalovanou základnu, s ručním odečtem“) a příloha č. D8.17. 
Další specifikace:
- instalována bude základna pro příložný náklonoměr, 
parametry náklonoměru:
- dvouosý náklonoměr
- rozlišení +-5  arcsec
- rozsah +-15°
</t>
  </si>
  <si>
    <t>R-8.2.12</t>
  </si>
  <si>
    <t>Dodávka a montáž klínometricék základny</t>
  </si>
  <si>
    <t>-728741961</t>
  </si>
  <si>
    <t xml:space="preserve">Poznámka k položce:
- popis klinometrické základny je v TZ str. 6 („Klínometrické základny budou osazeny pro měření stávajícím přístrojem Huggenberger, s roztečí měrných čepů 1000 mm. „) a příloha č. D8.4. 
Další specifikace:
- pro měření náklonu bude použit klínometr horizontální Huggenberger  s roztečí základny 1000 mm
</t>
  </si>
  <si>
    <t>1093628011</t>
  </si>
  <si>
    <t>-2118249287</t>
  </si>
  <si>
    <t>SO 08.3 - Měření průsaků</t>
  </si>
  <si>
    <t xml:space="preserve">      9 - Ostatní konstrukce a práce, bourání</t>
  </si>
  <si>
    <t>113107142</t>
  </si>
  <si>
    <t>Odstranění podkladu živičného tl 100 mm ručně</t>
  </si>
  <si>
    <t>1947388408</t>
  </si>
  <si>
    <t>Odstranění podkladů nebo krytů ručně s přemístěním hmot na skládku na vzdálenost do 3 m nebo s naložením na dopravní prostředek živičných, o tl. vrstvy přes 50 do 100 mm</t>
  </si>
  <si>
    <t>121112003</t>
  </si>
  <si>
    <t>Sejmutí ornice tl vrstvy do 200 mm ručně</t>
  </si>
  <si>
    <t>274531311</t>
  </si>
  <si>
    <t>Sejmutí ornice ručně při souvislé ploše, tl. vrstvy do 200 mm</t>
  </si>
  <si>
    <t xml:space="preserve">Poznámka k souboru cen:
1. V ceně jsou započteny i náklady na naložení sejmuté ornice na dopravní prostředek nebo odhození do 3 m. 2. Ceny lze použít i pro sejmutí podorničí. 3. V ceně není započteno vodorovné přemístění sejmuté ornice. </t>
  </si>
  <si>
    <t>3,3"m3"/0,15</t>
  </si>
  <si>
    <t>132254204</t>
  </si>
  <si>
    <t>Hloubení zapažených rýh š do 2000 mm v hornině třídy těžitelnosti I, skupiny 3 objem do 500 m3</t>
  </si>
  <si>
    <t>-1592061457</t>
  </si>
  <si>
    <t>Hloubení zapažených rýh šířky přes 800 do 2 000 mm strojně s urovnáním dna do předepsaného profilu a spádu v hornině třídy těžitelnosti I skupiny 3 přes 100 do 500 m3</t>
  </si>
  <si>
    <t>151101102</t>
  </si>
  <si>
    <t>Zřízení příložného pažení a rozepření stěn rýh hl do 4 m</t>
  </si>
  <si>
    <t>141180628</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</si>
  <si>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</si>
  <si>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</si>
  <si>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151101112</t>
  </si>
  <si>
    <t>Odstranění příložného pažení a rozepření stěn rýh hl do 4 m</t>
  </si>
  <si>
    <t>1046544758</t>
  </si>
  <si>
    <t>Odstranění pažení a rozepření stěn rýh pro podzemní vedení s uložením materiálu na vzdálenost do 3 m od kraje výkopu příložné, hloubky přes 2 do 4 m</t>
  </si>
  <si>
    <t>162351104</t>
  </si>
  <si>
    <t>Vodorovné přemístění do 1000 m výkopku/sypaniny z horniny třídy těžitelnosti I, skupiny 1 až 3</t>
  </si>
  <si>
    <t>-730975522</t>
  </si>
  <si>
    <t>Vodorovné přemístění výkopku nebo sypaniny po suchu na obvyklém dopravním prostředku, bez naložení výkopku, avšak se složením bez rozhrnutí z horniny třídy těžitelnosti I skupiny 1 až 3 na vzdálenost přes 500 do 1 000 m</t>
  </si>
  <si>
    <t>112"m3"*2</t>
  </si>
  <si>
    <t>-2097626104</t>
  </si>
  <si>
    <t>164"m3"    "výkop v hor. tř. 3</t>
  </si>
  <si>
    <t>-112"m3"    "odpočet, zpětný zásyp</t>
  </si>
  <si>
    <t>167151111</t>
  </si>
  <si>
    <t>Nakládání výkopku z hornin třídy těžitelnosti I, skupiny 1 až 3 přes 100 m3</t>
  </si>
  <si>
    <t>1956743188</t>
  </si>
  <si>
    <t>Nakládání, skládání a překládání neulehlého výkopku nebo sypaniny strojně nakládání, množství přes 100 m3, z hornin třídy těžitelnosti I, skupiny 1 až 3</t>
  </si>
  <si>
    <t>112"m3"</t>
  </si>
  <si>
    <t>1311410666</t>
  </si>
  <si>
    <t>175101201</t>
  </si>
  <si>
    <t>Obsypání objektu nad přilehlým původním terénem sypaninou bez prohození, uloženou do 3 m ručně</t>
  </si>
  <si>
    <t>-1046238710</t>
  </si>
  <si>
    <t>Obsypání objektů nad přilehlým původním terénem sypaninou z vhodných hornin 1 až 4 nebo materiálem uloženým ve vzdálenosti do 3 m od vnějšího kraje objektu pro jakoukoliv míru zhutnění bez prohození sypaniny sítem</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</si>
  <si>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A01 Parkové úpravy a krajinářství katalogu 823-1 Plochy a úprava území.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</si>
  <si>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Obsyp potrubí bez prohození sypaniny - fr. 0-22 mm</t>
  </si>
  <si>
    <t>28,4"m3"</t>
  </si>
  <si>
    <t>Obsyp potrubí bez prohození sypaniny - fr.  4-8 mm</t>
  </si>
  <si>
    <t>20,3"m3"</t>
  </si>
  <si>
    <t>58343810</t>
  </si>
  <si>
    <t>kamenivo drcené hrubé frakce 4/8</t>
  </si>
  <si>
    <t>460840057</t>
  </si>
  <si>
    <t>20,3"m3"*2</t>
  </si>
  <si>
    <t>58344155</t>
  </si>
  <si>
    <t>štěrkodrť frakce 0/22</t>
  </si>
  <si>
    <t>-228098446</t>
  </si>
  <si>
    <t>28,4"m3"*2</t>
  </si>
  <si>
    <t>1031623424</t>
  </si>
  <si>
    <t>tl. 150 mm</t>
  </si>
  <si>
    <t>54"m2"</t>
  </si>
  <si>
    <t>351438952</t>
  </si>
  <si>
    <t>54"m2"*0,15*1,6"t/m3"</t>
  </si>
  <si>
    <t>886514029</t>
  </si>
  <si>
    <t>-935555175</t>
  </si>
  <si>
    <t>54*0,015 'Přepočtené koeficientem množství</t>
  </si>
  <si>
    <t>380316231</t>
  </si>
  <si>
    <t>Kompletní konstrukce ČOV, nádrží nebo vodojemů z betonu mrazuvzdorného tř. C 25/30 tl do 150 mm</t>
  </si>
  <si>
    <t>1628907356</t>
  </si>
  <si>
    <t>Kompletní konstrukce čistíren odpadních vod, nádrží, vodojemů, kanálů z betonu prostého  pro prostředí s mrazovými cykly tř. C 25/30, tl. přes 80 do 150 mm</t>
  </si>
  <si>
    <t xml:space="preserve">Poznámka k souboru cen:
1. Ceny -1422, -1532 lze použít i pro jakoukoliv tloušťku betonu prostého obyčejného určeného: a) k vyplnění prostoru pod betonovými konstrukcemi nebo na nich (beton výplňový), b) k vytvoření spádů pod betonovými konstrukcemi nebo na nich (beton spádový), c) k vytvoření podkladu na základové spáře pro uložení jiných betonových konstrukcí (beton vyrovnávací), pokud povrch těchto konstrukcí je rovinný. </t>
  </si>
  <si>
    <t>539949405</t>
  </si>
  <si>
    <t>566901121</t>
  </si>
  <si>
    <t>Vyspravení podkladu po překopech ing sítí plochy do 15 m2 štěrkopískem tl. 100 mm</t>
  </si>
  <si>
    <t>1300492736</t>
  </si>
  <si>
    <t>Vyspravení podkladu po překopech inženýrských sítí plochy do 15 m2 s rozprostřením a zhutněním štěrkopískem tl. 100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</si>
  <si>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</si>
  <si>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4,9"m3"/0,15</t>
  </si>
  <si>
    <t>572131112</t>
  </si>
  <si>
    <t>Vyrovnání povrchu dosavadních krytů živičnou směsí pro asfaltový koberec otevřený AKO tl do 60 mm</t>
  </si>
  <si>
    <t>-1991397987</t>
  </si>
  <si>
    <t>Vyrovnání povrchu dosavadních krytů  s rozprostřením hmot a zhutněním živičnou směsí pro asfaltový koberec otevřený AKO tl. přes 40 do 60 mm</t>
  </si>
  <si>
    <t xml:space="preserve">Poznámka k souboru cen: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</si>
  <si>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572141112</t>
  </si>
  <si>
    <t>Vyrovnání povrchu dosavadních krytů asfaltovým betonem ACO (AB) tl do 60 mm</t>
  </si>
  <si>
    <t>-1777245411</t>
  </si>
  <si>
    <t>Vyrovnání povrchu dosavadních krytů  s rozprostřením hmot a zhutněním asfaltovým betonem ACO (AB) tl. přes 40 do 60 mm</t>
  </si>
  <si>
    <t>573911118</t>
  </si>
  <si>
    <t>Asfaltový regenerační postřik s posypem kameniva v množství 0,80 kg/m2</t>
  </si>
  <si>
    <t>1866117459</t>
  </si>
  <si>
    <t>Asfaltový postřik regenerační PR s posypem kameniva v množství 0,80 kg/m2</t>
  </si>
  <si>
    <t>89972211R</t>
  </si>
  <si>
    <t>Výstražná folie</t>
  </si>
  <si>
    <t>66128587</t>
  </si>
  <si>
    <t>91613121R</t>
  </si>
  <si>
    <t>Osazení obrubníku betonového do lože z betonu prostého</t>
  </si>
  <si>
    <t>-43632676</t>
  </si>
  <si>
    <t>434724812</t>
  </si>
  <si>
    <t>2,288"t"           "živice</t>
  </si>
  <si>
    <t>998276101</t>
  </si>
  <si>
    <t>Přesun hmot pro trubní vedení z trub z plastických hmot otevřený výkop</t>
  </si>
  <si>
    <t>497747743</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</si>
  <si>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</si>
  <si>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</si>
  <si>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R-8.3.01</t>
  </si>
  <si>
    <t>Roura prodlužovací 500/1000</t>
  </si>
  <si>
    <t>512</t>
  </si>
  <si>
    <t>-924240575</t>
  </si>
  <si>
    <t>R-8.3.02</t>
  </si>
  <si>
    <t>Těsnění R30</t>
  </si>
  <si>
    <t>357753701</t>
  </si>
  <si>
    <t>R-8.3.03</t>
  </si>
  <si>
    <t>Těsnící kroužek Forsheda F 910</t>
  </si>
  <si>
    <t>-2124013072</t>
  </si>
  <si>
    <t>R-8.3.04</t>
  </si>
  <si>
    <t>Hrdlové PVC trouby KGEM DN 300 vč. perforace</t>
  </si>
  <si>
    <t>1979667686</t>
  </si>
  <si>
    <t>R-8.3.05</t>
  </si>
  <si>
    <t>Plastový poklop B125</t>
  </si>
  <si>
    <t>1244578074</t>
  </si>
  <si>
    <t>R-8.3.06</t>
  </si>
  <si>
    <t>Betonový prstenec Kaczmarek</t>
  </si>
  <si>
    <t>-590336872</t>
  </si>
  <si>
    <t>R-8.3.07</t>
  </si>
  <si>
    <t>Teleskopický adaptér 1000/625</t>
  </si>
  <si>
    <t>-1906993064</t>
  </si>
  <si>
    <t>R-8.3.08</t>
  </si>
  <si>
    <t>Roura prodlužovací 1000/1000</t>
  </si>
  <si>
    <t>-1850258463</t>
  </si>
  <si>
    <t>R-8.3.09</t>
  </si>
  <si>
    <t>Dno slepé 1000</t>
  </si>
  <si>
    <t>-2086293422</t>
  </si>
  <si>
    <t>R-8.3.10</t>
  </si>
  <si>
    <t>Dno sběrné 1000</t>
  </si>
  <si>
    <t>-166465822</t>
  </si>
  <si>
    <t>R-8.3.11</t>
  </si>
  <si>
    <t xml:space="preserve">Parschalův žlab P1, D+M </t>
  </si>
  <si>
    <t>-2141690394</t>
  </si>
  <si>
    <t>R-8.3.12</t>
  </si>
  <si>
    <t>Nerez přepážka 400x200x200 s trojúhelníkovým přepadem</t>
  </si>
  <si>
    <t>-1014446620</t>
  </si>
  <si>
    <t>R-8.3.13</t>
  </si>
  <si>
    <t>Ultrazvukové čidlo s výstupem 485, rozsah 2 m</t>
  </si>
  <si>
    <t>1155936730</t>
  </si>
  <si>
    <t>R-8.3.14</t>
  </si>
  <si>
    <t xml:space="preserve">Stanovení Q/H charakteristiky </t>
  </si>
  <si>
    <t>-1726476015</t>
  </si>
  <si>
    <t>SO 08.4 - Sběr dat</t>
  </si>
  <si>
    <t>132251103</t>
  </si>
  <si>
    <t>Hloubení rýh nezapažených  š do 800 mm v hornině třídy těžitelnosti I, skupiny 3 objem do 100 m3 strojně</t>
  </si>
  <si>
    <t>-1720730203</t>
  </si>
  <si>
    <t>Hloubení nezapažených rýh šířky do 800 mm strojně s urovnáním dna do předepsaného profilu a spádu v hornině třídy těžitelnosti I skupiny 3 přes 50 do 100 m3</t>
  </si>
  <si>
    <t xml:space="preserve">Poznámka k souboru cen:
1. V cenách jsou započteny i náklady na přehození výkopku na přilehlém terénu na vzdálenost do 3 m od podélné osy rýhy nebo naložení na dopravní prostředek. </t>
  </si>
  <si>
    <t>-978836391</t>
  </si>
  <si>
    <t>72,36"m3"*2</t>
  </si>
  <si>
    <t>-279963207</t>
  </si>
  <si>
    <t>96,48"m3"      "výkop v hor. tř. 3</t>
  </si>
  <si>
    <t>-72,36"m3"    "odpočet, zpětný zásyp</t>
  </si>
  <si>
    <t>167151101</t>
  </si>
  <si>
    <t>Nakládání výkopku z hornin třídy těžitelnosti I, skupiny 1 až 3 do 100 m3</t>
  </si>
  <si>
    <t>519007978</t>
  </si>
  <si>
    <t>Nakládání, skládání a překládání neulehlého výkopku nebo sypaniny strojně nakládání, množství do 100 m3, z horniny třídy těžitelnosti I, skupiny 1 až 3</t>
  </si>
  <si>
    <t>72,36"m3"</t>
  </si>
  <si>
    <t>R-8.4.01</t>
  </si>
  <si>
    <t>Pískového lože</t>
  </si>
  <si>
    <t>R-8.4.02</t>
  </si>
  <si>
    <t>Dodávka a montáž chráničky DN63 mm</t>
  </si>
  <si>
    <t>899722114</t>
  </si>
  <si>
    <t>Krytí potrubí z plastů výstražnou fólií z PVC 40 cm</t>
  </si>
  <si>
    <t>Krytí potrubí z plastů výstražnou fólií z PVC šířky 40 cm</t>
  </si>
  <si>
    <t>R-8.4.03</t>
  </si>
  <si>
    <t>Zřízení kabelové šachtičky DN315 mm</t>
  </si>
  <si>
    <t>R-8.4.04</t>
  </si>
  <si>
    <t>Kabelový žlab nerez 100x80</t>
  </si>
  <si>
    <t>R-8.4.05</t>
  </si>
  <si>
    <t>Dodávka a osazení rozvaděče DTBD</t>
  </si>
  <si>
    <t>Poznámka k položce:
Rozvaděč DTBD02 - plastová skříň včetně vybavení</t>
  </si>
  <si>
    <t>R-8.4.06</t>
  </si>
  <si>
    <t>Vizualizace měření</t>
  </si>
  <si>
    <t>R-8.4.07</t>
  </si>
  <si>
    <t>Sw dataloggeru, program pro cyklické měření</t>
  </si>
  <si>
    <t>R-8.4.08</t>
  </si>
  <si>
    <t>Zajštění přenosu dat na dispečink Povodí Moravy s.p. včetně integrace do systému SCADA</t>
  </si>
  <si>
    <t>R-8.4.09</t>
  </si>
  <si>
    <t>Oživení systému, nastavení a kalibrace</t>
  </si>
  <si>
    <t>-990885238</t>
  </si>
  <si>
    <t>982412432</t>
  </si>
  <si>
    <t>SO 09 - Ostatní úpravy na vodním díle</t>
  </si>
  <si>
    <t>SO 09.1 - Úpravy na odběrné věži a přístupové lávce</t>
  </si>
  <si>
    <t xml:space="preserve">odkaz na dokumentaci D.9.1 Technická zpráva D.9.2.1 Situace D.9.2.2 Lávka a vzorový příčný řez </t>
  </si>
  <si>
    <t>113107182</t>
  </si>
  <si>
    <t>Odstranění podkladu živičného tl 100 mm strojně pl přes 50 do 200 m2</t>
  </si>
  <si>
    <t>-93862692</t>
  </si>
  <si>
    <t>Odstranění podkladů nebo krytů strojně plochy jednotlivě přes 50 m2 do 200 m2 s přemístěním hmot na skládku na vzdálenost do 20 m nebo s naložením na dopravní prostředek živičných, o tl. vrstvy přes 50 do 100 mm</t>
  </si>
  <si>
    <t>Poznámka k položce:
Při sejmutí se musí dbát na to, aby nedošlo k napadání suti do vody, následně se odpad vyveze na skládku NO</t>
  </si>
  <si>
    <t>Dvouvrstvý litý asfalt tl. 40 - 60mm</t>
  </si>
  <si>
    <t>sejmutí stávající pochozí vrstvy na lávce</t>
  </si>
  <si>
    <t>71"m2"</t>
  </si>
  <si>
    <t>11331111R</t>
  </si>
  <si>
    <t xml:space="preserve">Odstranění - epoxidehtová izolace </t>
  </si>
  <si>
    <t>-933339947</t>
  </si>
  <si>
    <t xml:space="preserve">Poznámka k souboru cen:
1. V cenách -1111 až -1131 nejsou započteny náklady na odstranění vrstev uložených nad geosyntetikem. 2. V ceně -1141 jsou započteny i náklady odstranění zásypu buněk a krycí vrstvy tl. 100 mm. </t>
  </si>
  <si>
    <t>38899000R</t>
  </si>
  <si>
    <t>Odstranění stávajících kabelových chrániček 2x DN 70mm vč. likvidace, zpětné osazení nových chrániček z nerezi 2x DN 70mm</t>
  </si>
  <si>
    <t>2073041125</t>
  </si>
  <si>
    <t>57814211R</t>
  </si>
  <si>
    <t>Litý asfalt tl 40-60 mm - obnova</t>
  </si>
  <si>
    <t>-1325122448</t>
  </si>
  <si>
    <t>příloha D.9.1.5</t>
  </si>
  <si>
    <t>Sanace přístupové lávky</t>
  </si>
  <si>
    <t>578901111</t>
  </si>
  <si>
    <t>Zdrsňovací posyp litého asfaltu v množství 4 kg/m2</t>
  </si>
  <si>
    <t>845510042</t>
  </si>
  <si>
    <t>Zdrsňovací posyp litého asfaltu z kameniva drobného drceného obaleného asfaltem  se zaválcováním a s odstraněním přebytečného materiálu s povrchu, v množství 4 kg/m2</t>
  </si>
  <si>
    <t>62861322.R02</t>
  </si>
  <si>
    <t>Protikorozní ochrana plechu lávky protikorozním nátěrem a nátěrem proti vlhkosti</t>
  </si>
  <si>
    <t>-1841780853</t>
  </si>
  <si>
    <t>Poznámka k položce:
živičné nátěry odolné proti horku při aplikaci živičné vrstvy</t>
  </si>
  <si>
    <t>62861322.R01</t>
  </si>
  <si>
    <t>Protikorozní ochrana OK konstrukce lávky</t>
  </si>
  <si>
    <t>692102719</t>
  </si>
  <si>
    <t>Poznámka k položce:
1 x epoxidový nátěr -  100 µm
1 x epoxidový nátěr -  100 µm
1 x epoxidový nátěr -  100 µm
1 x vrchní nátěr Normadur 65 HS RAL- šedý - 60 µm
 Celková tloušťka nátěrového systému - 360 µm</t>
  </si>
  <si>
    <t>"nátěrová plocha" 446 "m2"</t>
  </si>
  <si>
    <t>93650111R</t>
  </si>
  <si>
    <t>Limnigrafická lať, montáž a dodávka</t>
  </si>
  <si>
    <t>-1679986534</t>
  </si>
  <si>
    <t>Limnigrafická lať  osazená v jakémkoliv sklonu</t>
  </si>
  <si>
    <t xml:space="preserve">Poznámka k souboru cen:
1. V ceně jsou započteny i náklady na provedení úpravy podkladů na nosné konstrukci. 2. Množství jednotek se stanoví v m celkové délky limnigrafické latě. </t>
  </si>
  <si>
    <t>93650111D</t>
  </si>
  <si>
    <t>Odstranění stávající vodočetné lati, včetně U-profilu a zabetonovaných kotev vč. likvidace</t>
  </si>
  <si>
    <t>288229700</t>
  </si>
  <si>
    <t>94631113.R</t>
  </si>
  <si>
    <t>Zavěšené lešení horolezeckým způsobem shora dolů s dopravou prvků po lávce, součástí lešení bude i osazení záchytných sítí a plachet. Kotveno bude závitovými tyčemi, zalepenými do vrtů v betonu.</t>
  </si>
  <si>
    <t>-1525834748</t>
  </si>
  <si>
    <t xml:space="preserve">Poznámka k položce:
Variantní řešení. Lešení věže, ať už závěsné, nebo plovoucí </t>
  </si>
  <si>
    <t>Sanace pláště odběrné věže</t>
  </si>
  <si>
    <t>20,4"m"*13,7"m"</t>
  </si>
  <si>
    <t>Sanace pilíře lávky a opěry lávky</t>
  </si>
  <si>
    <t>5,8"m"*10,66"m"</t>
  </si>
  <si>
    <t>94631114.R</t>
  </si>
  <si>
    <t>Zapravení kotev po demontáži lešení</t>
  </si>
  <si>
    <t>-763986051</t>
  </si>
  <si>
    <t xml:space="preserve">Poznámka k položce:
úpravy po odstranění kotevních prvků lešení a záchytných  sítí. Jádrový vrt ∅50mm hl. 60mm, odříznutí kotvy, pasivační nátěr kotvy, výplň vrtu reprofilační maltou. </t>
  </si>
  <si>
    <t xml:space="preserve">Úpravy po odstranění kotevních prvků lešení a záchytných  sítí. </t>
  </si>
  <si>
    <t xml:space="preserve">Jádrový vrt dn Ř50mm hl. 60mm, odříznutí kotvy, pasivační nátěr kotvy, výplň vrtu reprofilační maltou. </t>
  </si>
  <si>
    <t>98500201R</t>
  </si>
  <si>
    <t>Akustické trasování</t>
  </si>
  <si>
    <t>1013875177</t>
  </si>
  <si>
    <t>20,0"m"*13,7"m"</t>
  </si>
  <si>
    <t xml:space="preserve">Lokální sanace svislé části žeber </t>
  </si>
  <si>
    <t>35"m2"</t>
  </si>
  <si>
    <t>985112113</t>
  </si>
  <si>
    <t>Odsekání degradovaného betonu stěn tl do 50 mm</t>
  </si>
  <si>
    <t>99180118</t>
  </si>
  <si>
    <t>Odsekání degradovaného betonu stěn, tloušťky přes 30 do 50 mm</t>
  </si>
  <si>
    <t xml:space="preserve">Poznámka k souboru cen:
1. V ceně -2111 až -2133 jsou započteny i náklady na odstranění degradovaného betonu ručním pneumatickým kladivem s dočištěním k obnažení betonářské výztuže a jejím ručním očištěním. </t>
  </si>
  <si>
    <t>Mechanické bourání degradovaných vrstev betonu do hloubky min. 50mm</t>
  </si>
  <si>
    <t>příloha D.9.1.3, D.9.1.4, D.9.1.5</t>
  </si>
  <si>
    <t>5,4"m"*10,66"m"+6.1"m2"+6.3"m2"+2,4"m2"</t>
  </si>
  <si>
    <t>985121122</t>
  </si>
  <si>
    <t>Tryskání degradovaného betonu stěn a rubu kleneb vodou pod tlakem do 1250 barů</t>
  </si>
  <si>
    <t>2140524124</t>
  </si>
  <si>
    <t>Tryskání degradovaného betonu stěn, rubu kleneb a podlah vodou pod tlakem přes 300 do 1 250 barů</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</si>
  <si>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</si>
  <si>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Poznámka k položce:
Celoplošné otryskání VVP 600-1200 barů, tak aby byla odhalena struktura hrubého kameniva</t>
  </si>
  <si>
    <t>1530559080</t>
  </si>
  <si>
    <t>Lokální sanace svislé části žeber:</t>
  </si>
  <si>
    <t>1,1"m2"*20+1,3"m2"*10</t>
  </si>
  <si>
    <t>985321211</t>
  </si>
  <si>
    <t>Ochranný nátěr výztuže na epoxidové bázi stěn, líce kleneb a podhledů 1 vrstva tl 1 mm</t>
  </si>
  <si>
    <t>105248997</t>
  </si>
  <si>
    <t>Ochranný nátěr betonářské výztuže 1 vrstva tloušťky 1 mm na epoxidové bázi stěn, líce kleneb a podhledů</t>
  </si>
  <si>
    <t xml:space="preserve">Poznámka k souboru cen:
1. Množství měrných jednotek se určuje v m2 rozvinuté betonové plochy, na které se výztuž ošetřuje. Je uvažováno 10 bm výztuže na 1 m2 plochy. </t>
  </si>
  <si>
    <t>ochranný nátěr odhalené výztuže (provede se 3x)</t>
  </si>
  <si>
    <t xml:space="preserve"> (20,4"m"*13,7"m")*3</t>
  </si>
  <si>
    <t>(5,4"m"*10,66"m"+6.1"m2"+6.3"m2"+2,4"m2")*3</t>
  </si>
  <si>
    <t>35"m2"*0,05</t>
  </si>
  <si>
    <t xml:space="preserve">Hydrofobizační nátěr </t>
  </si>
  <si>
    <t>-1664378883</t>
  </si>
  <si>
    <t>Poznámka k položce:
jednosložková vodná probarvená lazura na bázi mikroemulze silikonových pryskyřic bez  obsahu organických rozpouštědel", nanesená ve 2 vrstvách</t>
  </si>
  <si>
    <t>98532421R</t>
  </si>
  <si>
    <t>Sanační vrstva hrubozrnná tl. 4 cm</t>
  </si>
  <si>
    <t>1716423512</t>
  </si>
  <si>
    <t>98532422R</t>
  </si>
  <si>
    <t>Sanační vrstva jemnozrnná malta (sjednocující)</t>
  </si>
  <si>
    <t>-989251628</t>
  </si>
  <si>
    <t>98532423R</t>
  </si>
  <si>
    <t>Příplatak za práci horolezeckou technikou</t>
  </si>
  <si>
    <t>2132844028</t>
  </si>
  <si>
    <t>Poznámka k položce:
Příplatak za práci horolezeckou technikou vč. zaříznutí obourané plochy flexou</t>
  </si>
  <si>
    <t>98542211R</t>
  </si>
  <si>
    <t>Tlakovou injektáž trhlin elastickou PUR směsí včetně vrtů</t>
  </si>
  <si>
    <t>1591978979</t>
  </si>
  <si>
    <t xml:space="preserve">Poznámka k položce:
V cenách jsou započteny i náklady na:
a) vyčištění trhlin,
b) úpravu trhlin před injektáží epoxidem (temování).
c). V cenách -2111 až -2323 jsou započteny i náklady na:
d) vyvrtání otvorů pro injektážní jehly včetně vyčištění vrtu - je uvažováno 6 vrtů na 1 m trhliny,
e) hrubé zapravení otvorů po injektážních jehlách.
</t>
  </si>
  <si>
    <t>60"m"</t>
  </si>
  <si>
    <t>985511113</t>
  </si>
  <si>
    <t>Stříkaný beton ze suché směsi pevnosti 25 MPa stěn tl 50 mm</t>
  </si>
  <si>
    <t>463505073</t>
  </si>
  <si>
    <t>Stříkaný beton ze suché směsi pevnosti v tlaku 25 MPa (tř. R3) stěn, jedné vrstvy tloušťky 50 mm</t>
  </si>
  <si>
    <t xml:space="preserve">Poznámka k souboru cen:
1. Množství měrných jednotek se určuje v m2 rozvinuté lícní plochy stříkaného betonu. 2. Ceny jsou určeny pro zhotovení jedné vrsty stříkaného betonu. U stříkaného betonu nanášeného ve více vrstvách se oceňuje zřízení každé vrstvy samostatně. 3. V cenách jsou započteny i náklady na předvlhčení stříkané plochy, na smetení spadu na hromady nebo naložení na dopravní prostředek. 4. V cenách nejsou započteny náklady na: a) očištění, popř. nutnou úpravu plochy před zhotovením nástřiku z betonu, b) ocelovou výztuž; tyto náklady se oceňují cenami souborů cen: - 985 56-1 Výztuž stříkaného betonu z betonářské oceli, - 985 56-2 Výztuž stříkaného betonu ze svařovaných sítí, - 985 56-4 Kotvičky pro výztuž stříkaného betonu, c) odvoz spadu ze stříkaného betonu, které se oceňují cenami odvozu suti pro objekt, na kterém se stříkání provádí, d) stržení povrchu stříkaného betonu, které se oceňují cenou 985 51-3111. </t>
  </si>
  <si>
    <t>Poznámka k položce:
* vyhrazená změna závazku</t>
  </si>
  <si>
    <t>1. vrstva sanační správkové malty, aplikovaná stříkáním, průměrné tl. cca 60mm</t>
  </si>
  <si>
    <t>5,4"m"*10,66"m"+6,1"m2"+6.3"m2"+2,4"m2"</t>
  </si>
  <si>
    <t>2. vrstva sanační správkové malty, aplikovaná stříkáním, průměrné tl. 50mm</t>
  </si>
  <si>
    <t>985511119</t>
  </si>
  <si>
    <t>Příplatek ke stříkanému betonu ze suché směsi pevnosti 25 MPa stěn ZKD 10 mm</t>
  </si>
  <si>
    <t>1192377679</t>
  </si>
  <si>
    <t>Stříkaný beton ze suché směsi pevnosti v tlaku 25 MPa (tř. R3) Příplatek k cenám za každých dalších i započatých 10 mm tloušťky</t>
  </si>
  <si>
    <t>98556210R</t>
  </si>
  <si>
    <t>Výztuž stříkaného betonu stěn z  dvousměrné kompozitní FRP výztuže</t>
  </si>
  <si>
    <t>-905743284</t>
  </si>
  <si>
    <t>Poznámka k položce:
Výztuž stříkaného betonu stěn z  dvousměrné kompozitní FRP výztuže 100x100 mm průměr 3mm</t>
  </si>
  <si>
    <t>98556421R</t>
  </si>
  <si>
    <t>Kotvičky pro výztuž stříkaného betonu hl do 200 mm z kotviček z  kompozitní FRP výztuže do chemické malty</t>
  </si>
  <si>
    <t>124214673</t>
  </si>
  <si>
    <t>Kotvičky pro výztuž stříkaného betonu hl do 200 mm z kotviček z  kompozitní FRP výztuže do chemické malty, průměr 6 mm</t>
  </si>
  <si>
    <t xml:space="preserve">Poznámka k souboru cen:
1. V cenách jsou započteny i náklady na: a) rozměření, vyvrtání otvoru a opotřebení vrtného materiálu, b) vyčištění otvoru, c) vyplnění otvorů maltou a osazení kotviček včetně jejich dodávky. </t>
  </si>
  <si>
    <t>MECHANICKÉ KOTVENÍ (100% plochy - 6kusů/m2)</t>
  </si>
  <si>
    <t>279.48"m2"*6</t>
  </si>
  <si>
    <t>72,364"m2"*6</t>
  </si>
  <si>
    <t>2111,064*1,02151 'Přepočtené koeficientem množství</t>
  </si>
  <si>
    <t>881006367</t>
  </si>
  <si>
    <t>15,4"t"   "asfalt</t>
  </si>
  <si>
    <t>0,133"t"   "izolace</t>
  </si>
  <si>
    <t xml:space="preserve">(6,816+29,302)"t"   "písek při PKO </t>
  </si>
  <si>
    <t>(38,703+24,629)"t"   "degradovaný beton</t>
  </si>
  <si>
    <t>(15,833+1,583)"t"   "stříkaný beton</t>
  </si>
  <si>
    <t>984658941</t>
  </si>
  <si>
    <t>zábradlí na břehové opěře</t>
  </si>
  <si>
    <t xml:space="preserve">182,6"kg"/1000   </t>
  </si>
  <si>
    <t xml:space="preserve"> odřezání podlahových dílců tl. 6 mm (7 ks)</t>
  </si>
  <si>
    <t>(1,5*2,1 "m "*7"ks")"m2"*47,1"kg/m2"/1000</t>
  </si>
  <si>
    <t>vyřezání podélných ztužidel L 100x63x8</t>
  </si>
  <si>
    <t>93"m"*9,88"kg/m"/1000</t>
  </si>
  <si>
    <t>1218906093</t>
  </si>
  <si>
    <t>-24113741</t>
  </si>
  <si>
    <t>711191011</t>
  </si>
  <si>
    <t>Provedení adhezního můstku na svislé ploše</t>
  </si>
  <si>
    <t>254805299</t>
  </si>
  <si>
    <t>Provedení nátěru adhezního můstku na ploše svislé S</t>
  </si>
  <si>
    <t>58581220</t>
  </si>
  <si>
    <t>můstek adhezní pod izolační a vyrovnávací lepící hmoty</t>
  </si>
  <si>
    <t>-1831276987</t>
  </si>
  <si>
    <t>351,844*0,118 'Přepočtené koeficientem množství</t>
  </si>
  <si>
    <t>76799_R5</t>
  </si>
  <si>
    <t>Úprava zavzdušňovacího potrubí - nerez 
vč. montáže lezeckou technikou</t>
  </si>
  <si>
    <t>1070428578</t>
  </si>
  <si>
    <t>Úprava zavzdušňovacího potrubí - nerez vč. montáže lezeckou technikou</t>
  </si>
  <si>
    <t>267,7"kg"</t>
  </si>
  <si>
    <t>76799511R</t>
  </si>
  <si>
    <t>Výměna podélných ztužidel a podlahových dílců</t>
  </si>
  <si>
    <t>20402393</t>
  </si>
  <si>
    <t>Poznámka k položce:
dodávka podlahových dílců, manipulace před montáží, montáž a přivaření, a to průběžným 1/2V svarem a koutovým svarem po celém obvodu plechu. 
dodávka, manipulace a montáž podélných ztužidel ve spodní části nosné konstrukce, úprava na příčnících pro osazení
Podélná ztužidla jsou umístěna na lávce pod chodníkovou deskou – 3x úhelník, který ztužuje podlahový plech tl. 6 mm, naznačeny jsou v příčném řezu lávkou na výkrese D.9.1.5. V odpovědi na předchozí dotazy byla upřesněna výměra na 93 m, uvažovaný profil L100/63/8 mm z konstrukční oceli (v době výstavby se používala ocel 10 373), úhelník je vždy na obou koncích přivařen k příčné výztuze lávky celoobvodovým průběžným koutovým svarem a je přivařen přírubou k podlahovému plechu, mělo by jít o průběžný koutový svar oboustranný.</t>
  </si>
  <si>
    <t>podlahového dílce tl. 6 mm (7 ks)</t>
  </si>
  <si>
    <t>(1,5*2,1 "m "*7"ks")"m2"*47,1"kg/m2"</t>
  </si>
  <si>
    <t>podélná ztužidla</t>
  </si>
  <si>
    <t>93"m"*9,88"kg/m"</t>
  </si>
  <si>
    <t>76799513R</t>
  </si>
  <si>
    <t>Montáž a dodávka - zábradlí na břehové opěře</t>
  </si>
  <si>
    <t>298309</t>
  </si>
  <si>
    <t>Poznámka k položce:
Montáž a dodávka - trubkové zábradlí 
- montáž s dodávka ocel.kce
- ukotvení sloupků chemickými kotvami M12
- protikorozní ochrana: žárové pozinkování ponorem
- délka 5,27 m</t>
  </si>
  <si>
    <t>Zábradlí vč. kotvení KOTVA HILTI M12</t>
  </si>
  <si>
    <t>182,6"kg"</t>
  </si>
  <si>
    <t>76799513D</t>
  </si>
  <si>
    <t>Demontáž - zábradlí na břehové opěře</t>
  </si>
  <si>
    <t>241242977</t>
  </si>
  <si>
    <t>767996701</t>
  </si>
  <si>
    <t>Demontáž atypických zámečnických konstrukcí řezáním hmotnosti jednotlivých dílů do 50 kg</t>
  </si>
  <si>
    <t>-1347027773</t>
  </si>
  <si>
    <t>Demontáž ostatních zámečnických konstrukcí  o hmotnosti jednotlivých dílů řezáním do 50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</si>
  <si>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</si>
  <si>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Poznámka k položce:
 výměnu podlahových plechů - chtělo by to přidat položky na odřezání dílců po obvodu (řezat se to bude asi flexou), jejich dodávku, manipulace před montáží  a přivaření, a to průběžným 1/2V svarem a koutovým svarem po celém obvodu plechu. A taky mi chybí položka na vyřezání ztužidel a nějakou úpravu na těch příčnících, abychom to tam zas mohli osadit. A taky nějaká položka na manipulaci s vyřezaným šrotem a jeho dopravu k likvidaci.</t>
  </si>
  <si>
    <t>-2014495880</t>
  </si>
  <si>
    <t>78912117R</t>
  </si>
  <si>
    <t>Provedení otryskání ocelových konstrukcí, stupeň přípravy Sa 2,5, pomocí ocelové drtě - příprava povrchu pro aplikaci ONS</t>
  </si>
  <si>
    <t>1621080385</t>
  </si>
  <si>
    <t>Provedení otryskání ocelových konstrukcí, stupeň přípravy Sa 2,5, pomocí ocelové drtě - příprava povrchu pro aplikaci ONS vč. likvidace brusného mat. v souladu s platnou legislativou</t>
  </si>
  <si>
    <t>517"m2"</t>
  </si>
  <si>
    <t>OST_1</t>
  </si>
  <si>
    <t>Zařízení staveniště pro odstraňování nátěrů</t>
  </si>
  <si>
    <t>-1917651661</t>
  </si>
  <si>
    <t>OST_2</t>
  </si>
  <si>
    <t>Odběr vody z přehrady</t>
  </si>
  <si>
    <t>-1424394930</t>
  </si>
  <si>
    <t>OST_3</t>
  </si>
  <si>
    <t>Zpřístupnění pracoviště pro odstranění starých nátěrů za pomocí závěsné lávky a dalších pomocných prostředků</t>
  </si>
  <si>
    <t>1158428921</t>
  </si>
  <si>
    <t>Poznámka k položce:
Podvěsná lávka bude opatřena zařízením pro záchyt vody a laku a vše je včetně přečištění vody s odstraněním jak sloučenin olova, tak i PCB.</t>
  </si>
  <si>
    <t>OST_4</t>
  </si>
  <si>
    <t>Tryskání konstrukce VVP pod tlakem 2500 barů s kontinuelním odsáváním, včetně ručního dočištění, včetně filtrace vody </t>
  </si>
  <si>
    <t>-1133872004</t>
  </si>
  <si>
    <t>čištěním celé plochy lávky včetně plochy pod asfaltovým chodníčkem</t>
  </si>
  <si>
    <t>OST_5</t>
  </si>
  <si>
    <t>Likvidace vzniklého nebezpečného odpadu s vysokým obsahem kysličníků olova</t>
  </si>
  <si>
    <t>-1721844077</t>
  </si>
  <si>
    <t xml:space="preserve">Likvidace vzniklého nebezpečného odpadu s vysokým obsahem kysličníků olova vč nákladů na čištění vody </t>
  </si>
  <si>
    <t>OST_6</t>
  </si>
  <si>
    <t>Broušení a tmelení</t>
  </si>
  <si>
    <t>1218183213</t>
  </si>
  <si>
    <t>SO 09.2 - Rekonstrukce schodiště podél skluzu</t>
  </si>
  <si>
    <t xml:space="preserve">odkaz na dokumentaci D.9.1 Technická zpráva D.9.3.1 Situace D.9.3.2 Schodiště podél skluzu  </t>
  </si>
  <si>
    <t>1599576421</t>
  </si>
  <si>
    <t>pod základy</t>
  </si>
  <si>
    <t>146,2"m2"   "odměřeno z modelu Revit</t>
  </si>
  <si>
    <t>275313811</t>
  </si>
  <si>
    <t>Základové patky z betonu tř. C 25/30</t>
  </si>
  <si>
    <t>-1371645569</t>
  </si>
  <si>
    <t>Základy z betonu prostého patky a bloky z betonu kamenem neprokládaného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</si>
  <si>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</si>
  <si>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příloha D.9.2.5.1</t>
  </si>
  <si>
    <t>0,7"m2"*0,7"m"*7"ks"</t>
  </si>
  <si>
    <t>1969976420</t>
  </si>
  <si>
    <t>příloha D.9.2.3</t>
  </si>
  <si>
    <t>ŽB schodiště</t>
  </si>
  <si>
    <t>33,92"m3"    "odměřeno z modelu Revit</t>
  </si>
  <si>
    <t>1661760805</t>
  </si>
  <si>
    <t>117,43"m2"</t>
  </si>
  <si>
    <t>1912625364</t>
  </si>
  <si>
    <t>-2052613454</t>
  </si>
  <si>
    <t>příloha D.9.2.4</t>
  </si>
  <si>
    <t>výztuž schodiště</t>
  </si>
  <si>
    <t>2241"kg"/1000</t>
  </si>
  <si>
    <t>-416711194</t>
  </si>
  <si>
    <t>Podkladní beton tl. 100 mm</t>
  </si>
  <si>
    <t>14,62"m3"    "odměřeno z modelu Revit</t>
  </si>
  <si>
    <t>953961111.R</t>
  </si>
  <si>
    <t>Kotvy chemickým tmelem M 8 hl 70 mm do betonu, ŽB nebo kamene s vyvrtáním otvoru</t>
  </si>
  <si>
    <t>-568869184</t>
  </si>
  <si>
    <t>Kotvy chemické s vyvrtáním otvoru  do betonu, železobetonu nebo tvrdého kamene tmel, velikost M 8, hloubka 70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</si>
  <si>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</si>
  <si>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příloha D.9.2.5.2</t>
  </si>
  <si>
    <t>kotvení madla chem. kotvami M8, hl. vrtu 70mm</t>
  </si>
  <si>
    <t>152"ks"</t>
  </si>
  <si>
    <t>953961113</t>
  </si>
  <si>
    <t>Kotvy chemickým tmelem M 12 hl 110 mm do betonu, ŽB nebo kamene s vyvrtáním otvoru</t>
  </si>
  <si>
    <t>-1621780451</t>
  </si>
  <si>
    <t>Kotvy chemické s vyvrtáním otvoru  do betonu, železobetonu nebo tvrdého kamene tmel, velikost M 12, hloubka 110 mm</t>
  </si>
  <si>
    <t>kotvení zábradlí chem. kotvami M12, hl. vrtu 110mm</t>
  </si>
  <si>
    <t>953965111.R</t>
  </si>
  <si>
    <t xml:space="preserve">Kotevní šroub pro chemické kotvy M 8 </t>
  </si>
  <si>
    <t>-224443148</t>
  </si>
  <si>
    <t>Kotvy chemické s vyvrtáním otvoru  kotevní šrouby pro chemické kotvy, velikost M 8</t>
  </si>
  <si>
    <t xml:space="preserve">kotvení madla </t>
  </si>
  <si>
    <t>953965121.R</t>
  </si>
  <si>
    <t xml:space="preserve">Kotevní šroub pro chemické kotvy M 12 </t>
  </si>
  <si>
    <t>-95211621</t>
  </si>
  <si>
    <t>Kotvy chemické s vyvrtáním otvoru  kotevní šrouby pro chemické kotvy, velikost M 12</t>
  </si>
  <si>
    <t xml:space="preserve">kotvení zábradlí </t>
  </si>
  <si>
    <t>961044111</t>
  </si>
  <si>
    <t>Bourání základů z betonu prostého</t>
  </si>
  <si>
    <t>10439651</t>
  </si>
  <si>
    <t>Bourání základů z betonu  prostého</t>
  </si>
  <si>
    <t>Rozebrání stávajících prefabrikovaných betonových stupňů</t>
  </si>
  <si>
    <t>24,4"m3"</t>
  </si>
  <si>
    <t>Vybourání betonového lože tl. 100mm</t>
  </si>
  <si>
    <t>8"m3"</t>
  </si>
  <si>
    <t>-1573832430</t>
  </si>
  <si>
    <t>64,8"t"</t>
  </si>
  <si>
    <t>-96740191</t>
  </si>
  <si>
    <t>-1958963411</t>
  </si>
  <si>
    <t>1413948662</t>
  </si>
  <si>
    <t>16,41"m"</t>
  </si>
  <si>
    <t>76799512R</t>
  </si>
  <si>
    <t>Montáž a dodávka - ocelové madlo</t>
  </si>
  <si>
    <t>-1560638794</t>
  </si>
  <si>
    <t>60,65"m"</t>
  </si>
  <si>
    <t>-487544285</t>
  </si>
  <si>
    <t>SO 09.3 - Osvětlení na levé zdi skluzu</t>
  </si>
  <si>
    <t>odkaz na dokumentaci D.9.3.1     Technická zpráva D.9.3.2.1    Situace - trubky NN A ROZVODY NN D.9.3.2.2    Situace - venkovního osvětlení D.9.3.3.1    Schéma přepojení elektro rozvodů D.9.3.3.2    Schéma zapojení VO D.9.3.4.1    Podélný  řez  schodištěm D.9.3.4.2    Schématický řez lávkou - uložení  kabelů D.9.3.5       Budova hrázného - dispozice elektro D.9.3.6.1    Schéma rozvaděče RM (budova hrázného) D.9.3.6.2    Schéma doplnění rozvaděče RM1 (strojovna) D.9.3.6.3    Schéma rozvaděče RM2 (věž) D.9.3.6.4    Zásuvková skříň ZS D.9.3.7       Vzorové řezy uložení kabelů D.9.3.8       Kabelová  listina</t>
  </si>
  <si>
    <t xml:space="preserve">    N001 - VENKOVNÍ OSVĚTLENÍ - specifikace el. materiálu včetně  montáže</t>
  </si>
  <si>
    <t xml:space="preserve">    N002 - KABELOVÉ PROPOJENÍ - el. materiál a montáž</t>
  </si>
  <si>
    <t xml:space="preserve">    N003 - ROZVADĚČE</t>
  </si>
  <si>
    <t xml:space="preserve">      N003A - Rozvaděče RM</t>
  </si>
  <si>
    <t xml:space="preserve">      N003B - Rozvaděče RM2</t>
  </si>
  <si>
    <t xml:space="preserve">    N004 - DEMONTÁŽE</t>
  </si>
  <si>
    <t xml:space="preserve">      N004A - Demontáž rozvaděče  RM</t>
  </si>
  <si>
    <t xml:space="preserve">      N004B - Demontáž rozvaděče  RM2</t>
  </si>
  <si>
    <t xml:space="preserve">    N005 - DOMÁCÍ  TELEFON</t>
  </si>
  <si>
    <t xml:space="preserve">    N006 - PROVIZORNÍ  PŘEPOJENÍ  EL  INSTALACE</t>
  </si>
  <si>
    <t>N001</t>
  </si>
  <si>
    <t>VENKOVNÍ OSVĚTLENÍ - specifikace el. materiálu včetně  montáže</t>
  </si>
  <si>
    <t>R_1.1</t>
  </si>
  <si>
    <t>Osvětlovací těleso  SHC 150W např. SCHREDER, SAPPHIRE 1/1632/SMOOTH... SAFIR 1_150W_B2, IP 66, včetně příruby na sloup komplet</t>
  </si>
  <si>
    <t>-1547951616</t>
  </si>
  <si>
    <t>Poznámka k položce:
VO2,VO3</t>
  </si>
  <si>
    <t>R_1.2a</t>
  </si>
  <si>
    <t xml:space="preserve">Osvětlovací stožár - žárově zikovaný, třístupňový, přírubový výška 8 m. Ref typ JBUD 8 PT ( průměr 159/133/114) včetně výložníku 1 m, svorkovnice s pojistkou IP44 GURO EKM 2035, DO 16 MM2, včetně základového rámu 400x400 </t>
  </si>
  <si>
    <t>539326141</t>
  </si>
  <si>
    <t>Poznámka k položce:
VO2</t>
  </si>
  <si>
    <t>R_1.2b</t>
  </si>
  <si>
    <t>Osvětlovací stožár - žárově zikovaný, třístupňový, přírubový výška 8 m. Ref  typ JBUD 8 PT ( průměr 159/133/114) včetně dvojitého výložníku 1 m, svorkovnice s pojistkou IP44 GURO EKM 2035, DO 16 MM2, včetně základového rámu 40</t>
  </si>
  <si>
    <t>931907332</t>
  </si>
  <si>
    <t>Poznámka k položce:
VO3</t>
  </si>
  <si>
    <t>R_1.3</t>
  </si>
  <si>
    <t>Montáž</t>
  </si>
  <si>
    <t>1724528465</t>
  </si>
  <si>
    <t>R_1.4</t>
  </si>
  <si>
    <t>LED SL 20 MINI 38W 3510 lum světelným zdrojem s elektronikou  4000K, IP 66, včetně příruby na, skleněný kryt, teplotní  rozsah -35°C..+50°C  IP66</t>
  </si>
  <si>
    <t>366247680</t>
  </si>
  <si>
    <t>R_1.5</t>
  </si>
  <si>
    <t>Osvětlovací stožár sklopny refer typ " Radek"- výška  5 m, žárově zinkovaný včetně svorkovnice s pojistkou, včetně  montážního ráměčku do betonu 400x400, komplet</t>
  </si>
  <si>
    <t>297212983</t>
  </si>
  <si>
    <t>R_1.6</t>
  </si>
  <si>
    <t>Příslušenství  pro sklopné stožáry</t>
  </si>
  <si>
    <t>2126481921</t>
  </si>
  <si>
    <t>R_1.7</t>
  </si>
  <si>
    <t>Instalace montáž  rámu do betonu</t>
  </si>
  <si>
    <t>1579835700</t>
  </si>
  <si>
    <t>R_1.8</t>
  </si>
  <si>
    <t>kabel CYKY-J5x6 mm 2</t>
  </si>
  <si>
    <t>729437233</t>
  </si>
  <si>
    <t>R_1.9</t>
  </si>
  <si>
    <t>kabel CYKY J3x1,5 mm2</t>
  </si>
  <si>
    <t>-1371514872</t>
  </si>
  <si>
    <t>R_1.9a</t>
  </si>
  <si>
    <t>kabel CYKY J7x1,5 mm2</t>
  </si>
  <si>
    <t>529792972</t>
  </si>
  <si>
    <t>R_1.10</t>
  </si>
  <si>
    <t>FeZn 10 mm</t>
  </si>
  <si>
    <t>-455680375</t>
  </si>
  <si>
    <t>R_1.11</t>
  </si>
  <si>
    <t>FeZn 4x30 mm</t>
  </si>
  <si>
    <t>-1708505405</t>
  </si>
  <si>
    <t>R_1.12</t>
  </si>
  <si>
    <t>svorky  uzemnění</t>
  </si>
  <si>
    <t>-412139125</t>
  </si>
  <si>
    <t>R_1.13</t>
  </si>
  <si>
    <t>Montáž VO</t>
  </si>
  <si>
    <t>-617572073</t>
  </si>
  <si>
    <t>R_1.14</t>
  </si>
  <si>
    <t>-2095824466</t>
  </si>
  <si>
    <t>R_1.15</t>
  </si>
  <si>
    <t>Doplnění ovládání a jištění v rozvaděči - komplet</t>
  </si>
  <si>
    <t>82996405</t>
  </si>
  <si>
    <t>R_1.16</t>
  </si>
  <si>
    <t xml:space="preserve">Demontáže stávajícího venkovního osvětlení 6x sloup l-5m na přírubu   </t>
  </si>
  <si>
    <t>-1135351988</t>
  </si>
  <si>
    <t>N002</t>
  </si>
  <si>
    <t>KABELOVÉ PROPOJENÍ - el. materiál a montáž</t>
  </si>
  <si>
    <t>R_2.1</t>
  </si>
  <si>
    <t xml:space="preserve">kabel  AYKY J3x95+50 mm2  </t>
  </si>
  <si>
    <t>1742502789</t>
  </si>
  <si>
    <t>R_2.2</t>
  </si>
  <si>
    <t>kabel  AYKY J4x50  mm2</t>
  </si>
  <si>
    <t>-1691815090</t>
  </si>
  <si>
    <t>R_2.3</t>
  </si>
  <si>
    <t>kabel  CYKY J19x1,5 mm2</t>
  </si>
  <si>
    <t>-1553397644</t>
  </si>
  <si>
    <t>R_2.4</t>
  </si>
  <si>
    <t>kabel  CYKY J12x1,5 mm2</t>
  </si>
  <si>
    <t>-600455281</t>
  </si>
  <si>
    <t>R_2.5</t>
  </si>
  <si>
    <t>kabel  CYKY J5x4 mm2</t>
  </si>
  <si>
    <t>-958033902</t>
  </si>
  <si>
    <t>R_2.6</t>
  </si>
  <si>
    <t>kabel  CYKY J5x2,5 mm2</t>
  </si>
  <si>
    <t>-1934120301</t>
  </si>
  <si>
    <t>R_2.7</t>
  </si>
  <si>
    <t>kabel  CYKY J3x2,5 mm2</t>
  </si>
  <si>
    <t>-871011777</t>
  </si>
  <si>
    <t>R_2.8</t>
  </si>
  <si>
    <t>kabel  CYKY J3x1,5 mm2</t>
  </si>
  <si>
    <t>365136675</t>
  </si>
  <si>
    <t>R_2.9</t>
  </si>
  <si>
    <t>Kabel optický, J/A-(ZN)H, CRM, FTTx DROP, 8 vl., 9/125, G657A, LSOH, 3mm, KDP</t>
  </si>
  <si>
    <t>-1990444929</t>
  </si>
  <si>
    <t>R_2.10</t>
  </si>
  <si>
    <t>CY16  -  10  mm2  zž</t>
  </si>
  <si>
    <t>940557994</t>
  </si>
  <si>
    <t>R_2.11</t>
  </si>
  <si>
    <t>CY16  -  6  mm2  zž</t>
  </si>
  <si>
    <t>-1429712376</t>
  </si>
  <si>
    <t>R_2.12</t>
  </si>
  <si>
    <t>228126076</t>
  </si>
  <si>
    <t>R_2.13</t>
  </si>
  <si>
    <t>546067073</t>
  </si>
  <si>
    <t>Poznámka k položce:
 stavba  provede  niky  pro osazení + hydroutěsnění kabelů</t>
  </si>
  <si>
    <t>R_2.14</t>
  </si>
  <si>
    <t>Zásuvková skříň IP 66 včetně zámku, osazená 1x zásuvka 230V16A IP44, zásuvka 400V 32A IP 44  včetně propojovací svorkovnice, průchodek, montáže, komplet</t>
  </si>
  <si>
    <t>2076473825</t>
  </si>
  <si>
    <t>R_2.15</t>
  </si>
  <si>
    <t xml:space="preserve">Kabelová komora modulární pro silniční použití, rozměr 860x860 - hl 900 mm, ocelové víko, materiál plast vyztužený skleněným vláknem </t>
  </si>
  <si>
    <t>-715455463</t>
  </si>
  <si>
    <t>Poznámka k položce:
stavba  provede  niky v zemi  na  hrázi + hydroutěsnění</t>
  </si>
  <si>
    <t>R_2.16</t>
  </si>
  <si>
    <t>Kabelová komora modulární pro silniční použití, rozměr  860x860 - hl 600 mm, ocelové víko, materiál plast vyztužený skleněným vláknem</t>
  </si>
  <si>
    <t>-1352945414</t>
  </si>
  <si>
    <t>Poznámka k položce:
stavba provede niky v beton zdi skluzu</t>
  </si>
  <si>
    <t>R_2.17</t>
  </si>
  <si>
    <t xml:space="preserve">Elektroinstalační kabelová chránička, bezhalogenová, ohebná dvouplášťová korugovaná pro zemní použití včetně zatahovacího drátu, včetně spojek těsnicích kroužků, distančních rozpěr - DN 110 mm   </t>
  </si>
  <si>
    <t>-175517739</t>
  </si>
  <si>
    <t>2*40+6*15+6*129+3*6+3*6+4*25</t>
  </si>
  <si>
    <t>R_2.18</t>
  </si>
  <si>
    <t>Trubka elektroinstalační ohebná dvouplášťová korugovaná zemní včetně protahovacího drátu, spojek a distančních rozpěr d těsnících kroužků  a zátek - HDPE, 450N, IP40   DN75 mm</t>
  </si>
  <si>
    <t>-1712779725</t>
  </si>
  <si>
    <t>R_2.19</t>
  </si>
  <si>
    <t>Trubka elektroinstalační ohebná dvouplášťová korugovaná zemní včetně protahovacího drátu, spojek a distančních rozpěr d těsnících kroužků a zátek - HDPE, 450N, IP40   DN63 mm</t>
  </si>
  <si>
    <t>267027069</t>
  </si>
  <si>
    <t>R_2.20</t>
  </si>
  <si>
    <t>Trubka elektroinstalační ohebná dvouplášťová korugovaná zemní včetně protahovacího drátu, spojek a distančních rozpěr d těsnících kroužků a zátek - HDPE, 450N, IP40   DN50 mm</t>
  </si>
  <si>
    <t>-827045710</t>
  </si>
  <si>
    <t>R_2.21</t>
  </si>
  <si>
    <t>Trubka elektroinstalační ohebná HDPE40</t>
  </si>
  <si>
    <t>822505608</t>
  </si>
  <si>
    <t>R_2.22</t>
  </si>
  <si>
    <t>-1953170395</t>
  </si>
  <si>
    <t>R_2.23</t>
  </si>
  <si>
    <t>pomocný  elektroinstalační  materiál, trubky, úchyty, koncovny, svorky …</t>
  </si>
  <si>
    <t>-976204355</t>
  </si>
  <si>
    <t>R_2.24</t>
  </si>
  <si>
    <t>vodotěsná ucpávka</t>
  </si>
  <si>
    <t>994622752</t>
  </si>
  <si>
    <t>R_2.25</t>
  </si>
  <si>
    <t>Folie výstražná š. 33, červená</t>
  </si>
  <si>
    <t>151149274</t>
  </si>
  <si>
    <t>R_2.26</t>
  </si>
  <si>
    <t>zemnicí pásek  FeZn 4x30 mm</t>
  </si>
  <si>
    <t>1788128746</t>
  </si>
  <si>
    <t>R_2.27</t>
  </si>
  <si>
    <t>svorka zemnicí - 2 šrouby</t>
  </si>
  <si>
    <t>-1921288634</t>
  </si>
  <si>
    <t>R_2.28</t>
  </si>
  <si>
    <t xml:space="preserve">barva antikorozní </t>
  </si>
  <si>
    <t>1382605043</t>
  </si>
  <si>
    <t>R_2.29</t>
  </si>
  <si>
    <t>Montáž  -  kabelová komora</t>
  </si>
  <si>
    <t>-1148481491</t>
  </si>
  <si>
    <t>R_2.31</t>
  </si>
  <si>
    <t>Montáž zemnícího pásku 120mm2</t>
  </si>
  <si>
    <t>-2017272049</t>
  </si>
  <si>
    <t>R_2.32</t>
  </si>
  <si>
    <t>Montáž zemnící svorky</t>
  </si>
  <si>
    <t>-623707207</t>
  </si>
  <si>
    <t>R_2.33</t>
  </si>
  <si>
    <t>Nátěr</t>
  </si>
  <si>
    <t>-391385908</t>
  </si>
  <si>
    <t>N003</t>
  </si>
  <si>
    <t>ROZVADĚČE</t>
  </si>
  <si>
    <t>N003A</t>
  </si>
  <si>
    <t>Rozvaděče RM</t>
  </si>
  <si>
    <t>R_3.1</t>
  </si>
  <si>
    <t>oceloplechový, skříňový sestavený ze dvou polí pole 1  š- 800x2000x400, pole  2 š- 600x2000x400 -  s dveřmi, IP 40/20, 1 pole se soklem, přívody a vývody spodem</t>
  </si>
  <si>
    <t>1046633607</t>
  </si>
  <si>
    <t>R_3.2</t>
  </si>
  <si>
    <t>přístroj náplň</t>
  </si>
  <si>
    <t>489927965</t>
  </si>
  <si>
    <t>viz výkresová  část  - D.9.3.6.1</t>
  </si>
  <si>
    <t>R_3.3</t>
  </si>
  <si>
    <t>364256537</t>
  </si>
  <si>
    <t>N003B</t>
  </si>
  <si>
    <t>Rozvaděče RM2</t>
  </si>
  <si>
    <t>R_3.4</t>
  </si>
  <si>
    <t>oceloplechový, skříňový pole 1  š- 800x2000x400, s dveřmi, IP 54/20,  1 pole  se  soklem, přívody a vývody spodem</t>
  </si>
  <si>
    <t>1445426475</t>
  </si>
  <si>
    <t>R_3.5</t>
  </si>
  <si>
    <t>-1423627695</t>
  </si>
  <si>
    <t>viz výkresová  část  - D.9.3.6.3</t>
  </si>
  <si>
    <t>R_3.6</t>
  </si>
  <si>
    <t>-858670832</t>
  </si>
  <si>
    <t>N004</t>
  </si>
  <si>
    <t>DEMONTÁŽE</t>
  </si>
  <si>
    <t>R_4.0</t>
  </si>
  <si>
    <t>Demontáž kabelových tras - kabely CYKY, AYKY v plastových a ocelových chráničkách</t>
  </si>
  <si>
    <t>-571488723</t>
  </si>
  <si>
    <t>Demontáž kabelových  tras - kabely CYKY , AYKY v plastových a ocelových chráničkách</t>
  </si>
  <si>
    <t>N004A</t>
  </si>
  <si>
    <t>Demontáž rozvaděče  RM</t>
  </si>
  <si>
    <t>R_4.1</t>
  </si>
  <si>
    <t>Demontáž rozvaděče RM, 2 pole š. 800 a š. 600  do váhy 100 kg</t>
  </si>
  <si>
    <t>496255329</t>
  </si>
  <si>
    <t>R_4.2</t>
  </si>
  <si>
    <t>Odpojení kabelů do 16 mm2</t>
  </si>
  <si>
    <t>-1586834147</t>
  </si>
  <si>
    <t>R_4.3</t>
  </si>
  <si>
    <t>Odpojení kabelů do 95 mm2</t>
  </si>
  <si>
    <t>-840852619</t>
  </si>
  <si>
    <t>R_4.4</t>
  </si>
  <si>
    <t xml:space="preserve">Popis kabelových vývodů   </t>
  </si>
  <si>
    <t>-1156249948</t>
  </si>
  <si>
    <t>R_4.5</t>
  </si>
  <si>
    <t xml:space="preserve">Zajištění beznap. stavu </t>
  </si>
  <si>
    <t>1374990985</t>
  </si>
  <si>
    <t>N004B</t>
  </si>
  <si>
    <t>Demontáž rozvaděče  RM2</t>
  </si>
  <si>
    <t>R_4.6</t>
  </si>
  <si>
    <t>Demontáž rozvaděče RM2, sestava z 12 litin. skříní  450x300, celková váha 100 kg</t>
  </si>
  <si>
    <t>225580780</t>
  </si>
  <si>
    <t>R_4.7</t>
  </si>
  <si>
    <t>-847035031</t>
  </si>
  <si>
    <t>R_4.8</t>
  </si>
  <si>
    <t>761287011</t>
  </si>
  <si>
    <t>R_4.9</t>
  </si>
  <si>
    <t>-1263437536</t>
  </si>
  <si>
    <t>N005</t>
  </si>
  <si>
    <t>DOMÁCÍ  TELEFON</t>
  </si>
  <si>
    <t>R_5.1</t>
  </si>
  <si>
    <t>Domácí telefon v průmyslovém provedení - MB IP 66 Indus Tel - bez  číselnice</t>
  </si>
  <si>
    <t>1489325411</t>
  </si>
  <si>
    <t>R_5.2</t>
  </si>
  <si>
    <t>Montáž - ukončení kabelů</t>
  </si>
  <si>
    <t>1636817559</t>
  </si>
  <si>
    <t>R_5.3</t>
  </si>
  <si>
    <t>TCEKPFLE 4x5x0,8</t>
  </si>
  <si>
    <t>-898453073</t>
  </si>
  <si>
    <t>R_5.4</t>
  </si>
  <si>
    <t>Stavební a přípomocné práce pro uložení kabelů v objektu hrázného a v objektu strojovny a věže, průrazy zdí do 25x25 cm-10x, provedení kabel. drážky pro kabelové trasy</t>
  </si>
  <si>
    <t>1441032037</t>
  </si>
  <si>
    <t>N006</t>
  </si>
  <si>
    <t>PROVIZORNÍ  PŘEPOJENÍ  EL  INSTALACE</t>
  </si>
  <si>
    <t>R_6.1</t>
  </si>
  <si>
    <t xml:space="preserve">Provizorní přepojení el.  instalace po dobu výstavby </t>
  </si>
  <si>
    <t>1750395957</t>
  </si>
  <si>
    <t xml:space="preserve">Poznámka k položce:
provizorní vedení  vedení v ochr  chráničce - AYKY 3x95+50- 1000 m
provizorní vedení  vedení v ochr  chráničce - AYKY 4x50- 1000 m
provizorní vedení  vedení v ochr  chráničce - CYKY 19x1,5 2000 m
provizorní vedení  vedení v ochr  chráničce - CYKY 5x6 - 500m 
</t>
  </si>
  <si>
    <t>R_6.2</t>
  </si>
  <si>
    <t>Pomocné konstrukce a ochrana kabelů provizorního vedení</t>
  </si>
  <si>
    <t>-1190858200</t>
  </si>
  <si>
    <t xml:space="preserve">Poznámka k položce:
</t>
  </si>
  <si>
    <t>R_6.3</t>
  </si>
  <si>
    <t>Instalace a přepojení</t>
  </si>
  <si>
    <t>1044781150</t>
  </si>
  <si>
    <t>SO 09.4 - Kamerový systém</t>
  </si>
  <si>
    <t xml:space="preserve">odkaz na dokumentaci D.9.1 Technická zpráva D.9.5.1   Situace - kamerový systém D.9.5.2   Schema umístění a zapojení kamer </t>
  </si>
  <si>
    <t xml:space="preserve">    N000 - SPECIFIKACE  -  DODÁVKY ZAŽÍZENÍ + MT6</t>
  </si>
  <si>
    <t xml:space="preserve">    N001 - ROZVADĚČE  R1-R4</t>
  </si>
  <si>
    <t xml:space="preserve">    N002 - ROZVADĚČ  RACK</t>
  </si>
  <si>
    <t xml:space="preserve">    N003 - MONTÁŽNÍ  MATERIÁL</t>
  </si>
  <si>
    <t xml:space="preserve">    N004 - STAVEBNÍ   PRÁCE </t>
  </si>
  <si>
    <t>N000</t>
  </si>
  <si>
    <t>SPECIFIKACE  -  DODÁVKY ZAŽÍZENÍ + MT6</t>
  </si>
  <si>
    <t xml:space="preserve">venkovní antivandal kamera otočná s vyhříváním </t>
  </si>
  <si>
    <t>597946502</t>
  </si>
  <si>
    <t>Poznámka k položce:
Venkovní antivandal. kamera otočná s vyhříváním, referenční typ IP kamera2 MP IR VF Bullet Network Camera2 MP IR VF Bullet Network, Intrusion Detection AI TECH  čip 1/2.8" CMOS, motorický objektiv 2.8-12mm /120-28°, ONVIF S/G, IP67, IP66/IK10, při rozlišení 1920x1080 (2MPx) max. 60 snímků/sec, podpora 16:9, 9:16, IR do 50m, citlivost 0lux (BW IR zap) / 0.015lux (Color) při F=1.4, WDR 150dB (30 snímků/sec), H.265, H.264, MJPEG, multistreaming, DSP řady WiseNet 5, WiseStream 2, auto ICR filtr, přenos s vícenásobným ořezem, obousměrný zvuk, 2 sloty pro micro SDXC karty (každá až 256GB), SW pro Intrusion Detection od firmy AI TECH, SSDR, inteligentní analýza obrazu, micro USB, napájení PoE 802.3af, 12VDC/24VAC/max. 15W, rozměr průměr 91x367mm, hmotnost 2.18kg  komplet včetně zapojení a oživení</t>
  </si>
  <si>
    <t>R_1.2</t>
  </si>
  <si>
    <t>Venkovní antivandal kamera otočná s vyhříváním - montáž</t>
  </si>
  <si>
    <t>-693004196</t>
  </si>
  <si>
    <t>ROZVADĚČE  R1-R4</t>
  </si>
  <si>
    <t xml:space="preserve">rozvodnice  R1 (R2,R3,R4) </t>
  </si>
  <si>
    <t>-643519881</t>
  </si>
  <si>
    <t>Poznámka k položce:
rozvodnice  R1(R2,R3,R4) - ocep. 300x200x150  IP 66  včetně  výbavy  převodníků, přepěťové  ochrany I+II  stupeň 1+N, ukončení optického kabelu, propojení  kabelem UTP  s  kamerou napojení top. Včetně  příruby  pro  montáž na  sloup  ( na zeď)</t>
  </si>
  <si>
    <t>Montáž včetně pomocného materiálu pro instalaci na sloup VO a na venkovní zdi</t>
  </si>
  <si>
    <t>-356944896</t>
  </si>
  <si>
    <t xml:space="preserve">jistič B/6A-1 </t>
  </si>
  <si>
    <t>338113273</t>
  </si>
  <si>
    <t>zásuvka na povrch 230V IP44 bílá</t>
  </si>
  <si>
    <t>111578061</t>
  </si>
  <si>
    <t>zásuvka FTTH pro ukončení optického vlákna (SC, LC duplex)</t>
  </si>
  <si>
    <t>2146052640</t>
  </si>
  <si>
    <t>Poznámka k položce:
CSH2051A01</t>
  </si>
  <si>
    <t xml:space="preserve">spojka LC-LC, duplexní SM </t>
  </si>
  <si>
    <t>-1709206743</t>
  </si>
  <si>
    <t>Poznámka k položce:
HMOL000056</t>
  </si>
  <si>
    <t>Pigtail LC/UPC 9/125µm OS2, Easy Strip, délka 2m, žlutá</t>
  </si>
  <si>
    <t>-499599187</t>
  </si>
  <si>
    <t>Poznámka k položce:
HLP09L002E</t>
  </si>
  <si>
    <t xml:space="preserve">ochrana svárů 60mm </t>
  </si>
  <si>
    <t>1182307730</t>
  </si>
  <si>
    <t>Poznámka k položce:
CSCOR00507</t>
  </si>
  <si>
    <t>Switch 4x (PoE/Hi-PoE) porty 10/100Mbps/Gigabit, kapacita 6.8Gbps, 96W, kov</t>
  </si>
  <si>
    <t>1559489794</t>
  </si>
  <si>
    <t>Poznámka k položce:
PFS4206-4P-96</t>
  </si>
  <si>
    <t>průmyslový switch 4 porty 10/100Mbps, (4x PoE), kapacita 6.8Gbps, 60W, kov</t>
  </si>
  <si>
    <t>383818809</t>
  </si>
  <si>
    <t>Poznámka k položce:
PFS3106-4P-60</t>
  </si>
  <si>
    <t>Switch 5 portů 10/100Mbps, (4x PoE, 1x bez PoE), kapacita 1Gbps, 58W, kov</t>
  </si>
  <si>
    <t>764253408</t>
  </si>
  <si>
    <t>Poznámka k položce:
PFS3005-4P-58</t>
  </si>
  <si>
    <t>Small Form-factor, 1Gbps Ethernet, Single-Mode, LC (20km)</t>
  </si>
  <si>
    <t>375550717</t>
  </si>
  <si>
    <t>Poznámka k položce:
PFT3970</t>
  </si>
  <si>
    <t xml:space="preserve">optický propojovací kabel duplex LC-LC 9/125 OS2, 1m </t>
  </si>
  <si>
    <t>-40902642</t>
  </si>
  <si>
    <t>Poznámka k položce:
HLP29LL01F</t>
  </si>
  <si>
    <t>počítačový konektor MODULAR, 8/8 pinů, pro UTP drát</t>
  </si>
  <si>
    <t>-528603841</t>
  </si>
  <si>
    <t>Poznámka k položce:
RJ-45-UTP-D</t>
  </si>
  <si>
    <t>R_1.17</t>
  </si>
  <si>
    <t>šroubovací příchytka se závitem M8</t>
  </si>
  <si>
    <t>1831330162</t>
  </si>
  <si>
    <t>Poznámka k položce:
EB-TKNM8 386810</t>
  </si>
  <si>
    <t>R_1.18</t>
  </si>
  <si>
    <t>DIN lišta 1m</t>
  </si>
  <si>
    <t>-1983509181</t>
  </si>
  <si>
    <t>R_1.19</t>
  </si>
  <si>
    <t>ocelová montážní lišta 40x40 s otvory</t>
  </si>
  <si>
    <t>-1749841200</t>
  </si>
  <si>
    <t>R_1.20</t>
  </si>
  <si>
    <t>Přepěťová ochrana počítačového portu LAN Ethernet Cat.5</t>
  </si>
  <si>
    <t>-800657330</t>
  </si>
  <si>
    <t>R_1.21</t>
  </si>
  <si>
    <t>Přepěťová ochrana počítačového portu LAN Ethernet Cat.5 s PoE</t>
  </si>
  <si>
    <t>-1467398925</t>
  </si>
  <si>
    <t>R_1.22</t>
  </si>
  <si>
    <t>Prop. kabel, Cat.5e nestíněný, 2xRJ-45,délka 1m, barva červená</t>
  </si>
  <si>
    <t>-1758139859</t>
  </si>
  <si>
    <t>R_1.23</t>
  </si>
  <si>
    <t>Přepěťová ochrana II.stupně pro NN rozvody 230V</t>
  </si>
  <si>
    <t>608166173</t>
  </si>
  <si>
    <t>R_1.24</t>
  </si>
  <si>
    <t>Přepěťová ochrana III.stupně pro NN rozvody 230V</t>
  </si>
  <si>
    <t>-1437102551</t>
  </si>
  <si>
    <t>ROZVADĚČ  RACK</t>
  </si>
  <si>
    <t>rozvaděč RACK</t>
  </si>
  <si>
    <t>-528154689</t>
  </si>
  <si>
    <t xml:space="preserve">Poznámka k položce:
- Datový rozvaděč RACK 19" 27 U, komplet  stojanový s krytím IP30
- Příslušenství k datovému rozvaděči (montážní sada, pojízdná kolečka)
- Ventilační jednotka s termostatem, ventilátor
- Napájecí panel PDU 19", 8x ČSN, 1.25U, kabel 2 m
- Osvětlovací jednotka 
- Patchpanel 24 portů cat.6a včetně keystonů
- Vyvazovací panel s oky 1U
- Ukládací police
- Optická vana pro 24vláken, optická kazeta, včetně pgtailů
- Trubička pro ochranu svárů
- Optická vana pro 12vláken, optická kazeta, včetně pgtailů
- Gigabit průmyslový media konvertor, SFP slot
- Small Form-factor, 1Gbps Ethernet, Single-Mode, LC (20km)
- Zásuvka FTTH pro ukončení optického vlákna (SC, LC duplex)
- Spojka LC-LC, duplexní SM 
- Pigtail LC/UPC 9/125µm OS2, Easy Strip, délka 2m, žlutá, 4ks
- Ochrana svárů 60mm 
- 19" vyvaz.panel,5x malé měkké plastové oko,1U,barva šedá 
- Prop. kabel, Cat.5e nestíněný,2xRJ-45,délka 1m,barva červená
- Optický propojovací kabel duplex LC-LC 9/125 OS2, 1m 
</t>
  </si>
  <si>
    <t>DS-7708NI-K4  - 8 kanálový IP rekordér</t>
  </si>
  <si>
    <t>214445075</t>
  </si>
  <si>
    <t>Poznámka k položce:
DS-7708NI-K4  - 8 kanálový IP rekordér - max. datový tok 80Mbps / 256Mbps (záznam / odchozí), 4x 6TB SATA HDD (není součástí), 2x Gigabit LAN, výstup HDMI (3840 x 2160pix) / VGA (1920 x 1080pix), H.265+ / H.265 / H.264+ / H.264, 16x ALARM vstup / 4x ALARM výstup, AUDIO 1x IN / 1x OUT, 2x USB 2.0 a 1x USB 3.0, napájení 240Vst / 20W bez HDD - max. 80W , rozměry 385 × 315 x 44,5 mm.</t>
  </si>
  <si>
    <t xml:space="preserve">záložní zdroj  UPS  3000 VA/ 2200W  / 30 min  do rozv  19" </t>
  </si>
  <si>
    <t>1856383718</t>
  </si>
  <si>
    <t>jistič 6A/1/B  včetně   montáž  do  stáv  rozvaděče  a  úpravy - komplet</t>
  </si>
  <si>
    <t>-868225759</t>
  </si>
  <si>
    <t>LCD  TV   50" - HDMI</t>
  </si>
  <si>
    <t>1451835449</t>
  </si>
  <si>
    <t>MONTÁŽNÍ  MATERIÁL</t>
  </si>
  <si>
    <t>nerezový výložník pro montáž kamery do l=0,6 m včetně příruby pro montáž do zdiva - komplet</t>
  </si>
  <si>
    <t>346275230</t>
  </si>
  <si>
    <t>nerezový výložník pro montáž kamery  do l=0,6 m včetně příruby pro montáž  na sloup VO  tl  60 mm - komplet</t>
  </si>
  <si>
    <t>-1034898238</t>
  </si>
  <si>
    <t>kabel  CYKY 3x2,5</t>
  </si>
  <si>
    <t>-2024896336</t>
  </si>
  <si>
    <t>Montáž - kabel  CYKY 3x2,5</t>
  </si>
  <si>
    <t>1994926337</t>
  </si>
  <si>
    <t>kabel  CYKY 3x1,5</t>
  </si>
  <si>
    <t>-69583237</t>
  </si>
  <si>
    <t>Montáž - kabel  CYKY 3x1,5</t>
  </si>
  <si>
    <t>978783583</t>
  </si>
  <si>
    <t>R_3.7</t>
  </si>
  <si>
    <t>kabel optický, J/A-(ZN)H, CRM, FTTx DROP, 16 vl., 9/125, G657A, LSOH, 3mm, KDP</t>
  </si>
  <si>
    <t>1227048398</t>
  </si>
  <si>
    <t>R_3.8</t>
  </si>
  <si>
    <t>Montáž - kabel optický, J/A-(ZN)H, CRM, FTTx DROP, 16 vl., 9/125, G657A, LSOH, 3mm, KDP</t>
  </si>
  <si>
    <t>-1859790200</t>
  </si>
  <si>
    <t>R_3.9</t>
  </si>
  <si>
    <t>kabel U/UTP Cat.5e 4x2xAWG24,PE venkovní plášť černý</t>
  </si>
  <si>
    <t>1246218424</t>
  </si>
  <si>
    <t>R_3.10</t>
  </si>
  <si>
    <t>Montáž - kabel U/UTP Cat.5e 4x2xAWG24,PE venkovní plášť černý</t>
  </si>
  <si>
    <t>-41572082</t>
  </si>
  <si>
    <t>R_3.11</t>
  </si>
  <si>
    <t>Ukončení optického  kabelu -  v rozv. RACK</t>
  </si>
  <si>
    <t>1821870100</t>
  </si>
  <si>
    <t>R_3.12</t>
  </si>
  <si>
    <t xml:space="preserve">chránička  HDPE 40 - chráničky optického kabelu </t>
  </si>
  <si>
    <t>-817940169</t>
  </si>
  <si>
    <t>R_3.13</t>
  </si>
  <si>
    <t>Montáž - chránička  HDPE 40 - chráničky optického kabelu, uložení</t>
  </si>
  <si>
    <t>-1509425863</t>
  </si>
  <si>
    <t>200+180+140+20</t>
  </si>
  <si>
    <t>R_3.14</t>
  </si>
  <si>
    <t>elektroinstalační trubka PVC bezhalog, světel stálá, včetně  úchytů komplet</t>
  </si>
  <si>
    <t>-993159678</t>
  </si>
  <si>
    <t>R_3.15</t>
  </si>
  <si>
    <t>Montáž - elektroinstalační trubka PVC bezhalog, světel stálá, včetně  úchytů komplet</t>
  </si>
  <si>
    <t>271513267</t>
  </si>
  <si>
    <t>R_3.16</t>
  </si>
  <si>
    <t>lišta plast LH 60x40</t>
  </si>
  <si>
    <t>-779105598</t>
  </si>
  <si>
    <t>R_3.17</t>
  </si>
  <si>
    <t>Montáž - lišta plast LH 60x40</t>
  </si>
  <si>
    <t>-976394579</t>
  </si>
  <si>
    <t xml:space="preserve">STAVEBNÍ   PRÁCE </t>
  </si>
  <si>
    <t>46005081.R</t>
  </si>
  <si>
    <t>Hloubení jámy pro kabel - 600x600xhl 1000</t>
  </si>
  <si>
    <t>454272407</t>
  </si>
  <si>
    <t>V=0,6*0,6*1=0,36m3</t>
  </si>
  <si>
    <t>46000001.R6</t>
  </si>
  <si>
    <t>Průraz základem do tl  50 cm - 20x20 cm</t>
  </si>
  <si>
    <t>-49560405</t>
  </si>
  <si>
    <t>46000001.R7</t>
  </si>
  <si>
    <t>Průraz cihel  zdí  tl 15 cm do 5x5 cm</t>
  </si>
  <si>
    <t>25184259</t>
  </si>
  <si>
    <t>46000001.R8</t>
  </si>
  <si>
    <t>Stavební oprava - zapravení prostupu</t>
  </si>
  <si>
    <t>1946185891</t>
  </si>
  <si>
    <t>Poznámka k položce:
zapravení prostupu pro kabel, který je proveden v rámci položek č. 48 (46000001.R6) a č.49 (46000001.R7)</t>
  </si>
  <si>
    <t>16270110.R01</t>
  </si>
  <si>
    <t>Likvidace výkopku z hor. tř. 1 až 4 zákonným způsobem</t>
  </si>
  <si>
    <t>455205454</t>
  </si>
  <si>
    <t>0,6*0,6*1</t>
  </si>
  <si>
    <t>1095381251</t>
  </si>
  <si>
    <t>průraz základem</t>
  </si>
  <si>
    <t>(0,2*0,2*0,5)*2"t/m3"</t>
  </si>
  <si>
    <t>průraz cihelnou zdí</t>
  </si>
  <si>
    <t>(0,05*0,05*0,15)*1,5"t/m3"</t>
  </si>
  <si>
    <t>SO 09.5 - Kabelová trasa od šachty Š1 k objektu hrázného</t>
  </si>
  <si>
    <t xml:space="preserve">    46-M - Zemní práce při extr.mont.pracích</t>
  </si>
  <si>
    <t xml:space="preserve">    N001 - ROZVODY   NN - elektromontážní materiál </t>
  </si>
  <si>
    <t xml:space="preserve">    N002 - ROZVODY NN - montážní práce </t>
  </si>
  <si>
    <t>111201101</t>
  </si>
  <si>
    <t>Odstranění křovin a stromů průměru kmene do 100 mm i s kořeny z celkové plochy do 1000 m2</t>
  </si>
  <si>
    <t>522450543</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</si>
  <si>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</si>
  <si>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</si>
  <si>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-1364587043</t>
  </si>
  <si>
    <t>Vybourání živičné vozovky v areálu Pmo tl. 30 cm</t>
  </si>
  <si>
    <t>7"m2"</t>
  </si>
  <si>
    <t>113107323</t>
  </si>
  <si>
    <t>Odstranění podkladu z kameniva drceného tl 300 mm strojně pl do 50 m2</t>
  </si>
  <si>
    <t>779911843</t>
  </si>
  <si>
    <t>Odstranění podkladů nebo krytů strojně plochy jednotlivě do 50 m2 s přemístěním hmot na skládku na vzdálenost do 3 m nebo s naložením na dopravní prostředek z kameniva hrubého drceného, o tl. vrstvy přes 200 do 300 mm</t>
  </si>
  <si>
    <t>131351202</t>
  </si>
  <si>
    <t>Hloubení jam zapažených v hornině třídy těžitelnosti II, skupiny 4 objem do 50 m3 strojně</t>
  </si>
  <si>
    <t>-434094858</t>
  </si>
  <si>
    <t>Hloubení zapažených jam a zářezů strojně s urovnáním dna do předepsaného profilu a spádu v hornině třídy těžitelnosti II skupiny 4 přes 20 do 50 m3</t>
  </si>
  <si>
    <t>Hloubení jam zapažených, včetně pažení příložného (zřízení a odstranění) - startovní a cílová jáma</t>
  </si>
  <si>
    <t>15,51"m3"   "startovací jáma</t>
  </si>
  <si>
    <t>13,93"m3"   "cílová jáma</t>
  </si>
  <si>
    <t>14172121R</t>
  </si>
  <si>
    <t>Řízený zemní protlak délky do 50 m hloubky do 6 m s protlačením potrubí vnějšího průměru vrtu do 225 mm v hornině třídy těžitelnosti I a II, skupiny 1 až 4 vč. dodávky potrubí</t>
  </si>
  <si>
    <t>-2049122268</t>
  </si>
  <si>
    <t>Řízený zemní protlak délky protlaku do 50 m v hornině třídy těžitelnosti I a II, skupiny 1 až 4 včetně protlačení trub v hloubce do 6 m vnějšího průměru vrtu přes 180 do 225 mm</t>
  </si>
  <si>
    <t>-1027458621</t>
  </si>
  <si>
    <t>Zřízení pažení stěn výkopu bez rozepření nebo vzepření příložné, hloubky do 4 m</t>
  </si>
  <si>
    <t>16,48"m2"   "startovací jáma</t>
  </si>
  <si>
    <t>13,33"m2"   "cílová jáma</t>
  </si>
  <si>
    <t>-1051450535</t>
  </si>
  <si>
    <t>Odstranění pažení stěn výkopu bez rozepření nebo vzepření s uložením pažin na vzdálenost do 3 m od okraje výkopu příložné, hloubky do 4 m</t>
  </si>
  <si>
    <t>151101301</t>
  </si>
  <si>
    <t>Zřízení rozepření stěn při pažení příložném hl do 4 m</t>
  </si>
  <si>
    <t>-718049327</t>
  </si>
  <si>
    <t>Zřízení rozepření zapažených stěn výkopů s potřebným přepažováním při pažení příložném, hloubky do 4 m</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</si>
  <si>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</si>
  <si>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151101311</t>
  </si>
  <si>
    <t>Odstranění rozepření stěn při pažení příložném hl do 4 m</t>
  </si>
  <si>
    <t>1654623597</t>
  </si>
  <si>
    <t>Odstranění rozepření stěn výkopů s uložením materiálu na vzdálenost do 3 m od okraje výkopu pažení příložného, hloubky do 4 m</t>
  </si>
  <si>
    <t>162301501R</t>
  </si>
  <si>
    <t>Vodorovné přemístění křovin vč. likvidace dřevní hmoty</t>
  </si>
  <si>
    <t>-1400040697</t>
  </si>
  <si>
    <t>325423157</t>
  </si>
  <si>
    <t>22,38"m3"*2</t>
  </si>
  <si>
    <t>-801942417</t>
  </si>
  <si>
    <t>-821943083</t>
  </si>
  <si>
    <t>22,38"m3"</t>
  </si>
  <si>
    <t>-629209768</t>
  </si>
  <si>
    <t>Zásyp kolem šachet výkopkem</t>
  </si>
  <si>
    <t>11,98"m3"   "startovací jáma</t>
  </si>
  <si>
    <t>10,40"m3"   "cílová jáma</t>
  </si>
  <si>
    <t>564851111</t>
  </si>
  <si>
    <t>Podklad ze štěrkodrtě ŠD tl 150 mm</t>
  </si>
  <si>
    <t>1006675317</t>
  </si>
  <si>
    <t>Podklad ze štěrkodrti ŠD  s rozprostřením a zhutněním, po zhutnění tl. 150 mm</t>
  </si>
  <si>
    <t xml:space="preserve">Obnova živičné vozovky v areálu Pmo </t>
  </si>
  <si>
    <t>ŠDA 150 mm - štěrkodrť</t>
  </si>
  <si>
    <t>ŠDs 150 mm - štěrkodrť</t>
  </si>
  <si>
    <t>565135111</t>
  </si>
  <si>
    <t>Asfaltový beton vrstva podkladní ACP 16 (obalované kamenivo OKS) tl 50 mm š do 3 m</t>
  </si>
  <si>
    <t>-670810363</t>
  </si>
  <si>
    <t>Asfaltový beton vrstva podkladní ACP 16 (obalované kamenivo střednězrnné - OKS)  s rozprostřením a zhutněním v pruhu šířky do 3 m, po zhutnění tl. 50 mm</t>
  </si>
  <si>
    <t>577134111</t>
  </si>
  <si>
    <t>Asfaltový beton vrstva obrusná ACO 11 (ABS) tř. I tl 40 mm š do 3 m z nemodifikovaného asfaltu</t>
  </si>
  <si>
    <t>1272092476</t>
  </si>
  <si>
    <t>Asfaltový beton vrstva obrusná ACO 11 (ABS)  s rozprostřením a se zhutněním z nemodifikovaného asfaltu v pruhu šířky do 3 m tř. I, po zhutnění tl. 40 mm</t>
  </si>
  <si>
    <t>89430216R</t>
  </si>
  <si>
    <t>Zatahovací šachty vnitřní prostor 1x1,5 m, hloubka 75 cm, tl. stěn 30 cm, montáž a dodávka</t>
  </si>
  <si>
    <t>-1405904272</t>
  </si>
  <si>
    <t xml:space="preserve">Poznámka k položce:
Zřízení zatahovací šachty vnitřní prostor 1x1,5 m, hloubka 75 cm, tl. stěn 30 cm, podkladní beton C8/10, konstrukce C30/37-XC4 - XF3, 150 kg oceli/m3, těsnění pracovních spár, včetně poklopu </t>
  </si>
  <si>
    <t xml:space="preserve">zatahovací šachta </t>
  </si>
  <si>
    <t>89910411R</t>
  </si>
  <si>
    <t>Poklopy na Š1 a Š2, demontáž a osazení nových poklopů</t>
  </si>
  <si>
    <t>1048139179</t>
  </si>
  <si>
    <t xml:space="preserve">Poznámka k položce:
Položka obsahuje tyto práce:
vyměna poklopů na šachtách u silnice Š1 a Š2
- demontáž stávajících poklopů 2 ks a jejich rámů, bourání betonu
- osazení trnů dl. 0,45 m do vrtů 0,3 m – navrtání do odbouraného betonu, navaření kotevní tyče, které jsou na rámu a pak to zalijí betonem - 28 ks ,
- očištění betonu na povrchu konstrukce vapkou
- osazení rámů a přivaření k trnům 
- zřízení a odstranění bednění 
- betonáž koruny stěn komory – beton C30/37 XC4-XF3
- poklop 377,782 kg nerez a  10,860 kg konstrukční oceli 
- odvoz suti a uložení na skládku, výkop a odvoz, řezání asfaltu a obnova asfaltu 
</t>
  </si>
  <si>
    <t>příloha D.9.5.5</t>
  </si>
  <si>
    <t>2"kpl"</t>
  </si>
  <si>
    <t>899623161</t>
  </si>
  <si>
    <t>Obetonování potrubí nebo zdiva stok betonem prostým tř. C 20/25 v otevřeném výkopu</t>
  </si>
  <si>
    <t>-1924462940</t>
  </si>
  <si>
    <t>Obetonování potrubí nebo zdiva stok betonem prostým v otevřeném výkopu, beton tř. C 20/25</t>
  </si>
  <si>
    <t xml:space="preserve">Poznámka k souboru cen:
1. Obetonování zdiva stok ve štole se oceňuje cenami souboru cen 359 31-02 Výplň za rubem cihelného zdiva stok části A 03 tohoto katalogu. </t>
  </si>
  <si>
    <t>Obetonování chrániček ve skalním úseku C20/25-XC4-XF3</t>
  </si>
  <si>
    <t>19"m3"</t>
  </si>
  <si>
    <t>919735111</t>
  </si>
  <si>
    <t>Řezání stávajícího živičného krytu hl do 50 mm</t>
  </si>
  <si>
    <t>1989482113</t>
  </si>
  <si>
    <t>Řezání stávajícího živičného krytu nebo podkladu  hloubky do 50 mm</t>
  </si>
  <si>
    <t>96104400R</t>
  </si>
  <si>
    <t>Vybourání stávajících chrániček ve skalním svahu - beton</t>
  </si>
  <si>
    <t>1019974132</t>
  </si>
  <si>
    <t>0,686"t"           "živice</t>
  </si>
  <si>
    <t>298831124</t>
  </si>
  <si>
    <t>3,08"t"  "vrstva stávající komunikace</t>
  </si>
  <si>
    <t>726794343</t>
  </si>
  <si>
    <t>875552519</t>
  </si>
  <si>
    <t>46-M</t>
  </si>
  <si>
    <t>Zemní práce při extr.mont.pracích</t>
  </si>
  <si>
    <t>46001001.R</t>
  </si>
  <si>
    <t>Zaměření stávajících inženýrských sítí před zahájením zem.prací</t>
  </si>
  <si>
    <t>km</t>
  </si>
  <si>
    <t>838223625</t>
  </si>
  <si>
    <t>46001002.R</t>
  </si>
  <si>
    <t xml:space="preserve">Vytyčení trasy vedení </t>
  </si>
  <si>
    <t>-1552935272</t>
  </si>
  <si>
    <t>46015086.R</t>
  </si>
  <si>
    <t>Hloubení kabelové rýhy 100x100 cm v zemině tř.4 ručně včetně pažení</t>
  </si>
  <si>
    <t>-600999707</t>
  </si>
  <si>
    <t>46020286.R</t>
  </si>
  <si>
    <t>Hloubení kabelové rýhy 100x100 cm v zemině tř.4 strojně včetně pažení</t>
  </si>
  <si>
    <t>-902781666</t>
  </si>
  <si>
    <t>Hloubení nezapažených kabelových rýh strojně  zarovnání kabelových rýh po výkopu strojně, šířka rýhy bez zarovnání rýh šířky 80 cm, hloubky 100 cm, v hornině třídy 4</t>
  </si>
  <si>
    <t xml:space="preserve">Poznámka k souboru cen:
1. Ceny hloubení rýh strojně v hornině třídy 6 a 7 jsou stanoveny za použití trhaviny. </t>
  </si>
  <si>
    <t>46020308.R</t>
  </si>
  <si>
    <t>Hloubení kabelové rýhy 100x120 cm v zemině tř.4 strojně včetně pažení</t>
  </si>
  <si>
    <t>-769901590</t>
  </si>
  <si>
    <t>46042101.R</t>
  </si>
  <si>
    <t xml:space="preserve">Zřízení kabelové lože z prosáté zeminy/ písku/ </t>
  </si>
  <si>
    <t>-455968526</t>
  </si>
  <si>
    <t>58331351</t>
  </si>
  <si>
    <t>kamenivo těžené drobné frakce 0/4</t>
  </si>
  <si>
    <t>256</t>
  </si>
  <si>
    <t>1735019074</t>
  </si>
  <si>
    <t>46051000.R</t>
  </si>
  <si>
    <t>Obetonování a podbetonování chráničky (křížení s ostat. sítěmi)</t>
  </si>
  <si>
    <t>-1746909573</t>
  </si>
  <si>
    <t>460561064</t>
  </si>
  <si>
    <t>Zásyp rýh ručně šířky 100 cm, hloubky 100 cm, z horniny třídy 4</t>
  </si>
  <si>
    <t>1158787876</t>
  </si>
  <si>
    <t>Zásyp kabelových rýh ručně s uložením výkopku ve vrstvách včetně zhutnění a urovnání povrchu šířky 100 cm hloubky 100 cm, v hornině třídy 4</t>
  </si>
  <si>
    <t>460561084</t>
  </si>
  <si>
    <t>Zásyp rýh ručně šířky 100 cm, hloubky 120 cm, z horniny třídy 4</t>
  </si>
  <si>
    <t>-190545939</t>
  </si>
  <si>
    <t>Zásyp kabelových rýh ručně s uložením výkopku ve vrstvách včetně zhutnění a urovnání povrchu šířky 100 cm hloubky 120 cm, v hornině třídy 4</t>
  </si>
  <si>
    <t>460620014</t>
  </si>
  <si>
    <t>Provizorní úprava terénu se zhutněním, v hornině tř 4</t>
  </si>
  <si>
    <t>78518520</t>
  </si>
  <si>
    <t>Úprava terénu  provizorní úprava terénu včetně odkopání drobných nerovností a zásypu prohlubní se zhutněním, v hornině třídy 4</t>
  </si>
  <si>
    <t xml:space="preserve">Poznámka k souboru cen:
1. V cenách -0002 až -0003 nejsou zahrnuty dodávku drnů. Tato se oceňuje ve specifikaci. 2. V cenách -0022 až -0028 nejsou zahrnuty náklady na dodávku obrubníků. Tato dodávka se oceňuje ve specifikaci. </t>
  </si>
  <si>
    <t>46000001.R1</t>
  </si>
  <si>
    <t>Zajištění  výkopů - pro pojezd vozidel - provizorní instalace krycích ocel  pasů</t>
  </si>
  <si>
    <t>-1466412373</t>
  </si>
  <si>
    <t>46000001.R2</t>
  </si>
  <si>
    <t xml:space="preserve">Zhotovení průrazu základovým pasem </t>
  </si>
  <si>
    <t>-1367948074</t>
  </si>
  <si>
    <t>Poznámka k položce:
Zhotovení průrazu základovým pasem tl  60 cm  do budovy 0,4 m2</t>
  </si>
  <si>
    <t>46000001.R3</t>
  </si>
  <si>
    <t xml:space="preserve">Stavební práce v budově  hrázného </t>
  </si>
  <si>
    <t>-1261973949</t>
  </si>
  <si>
    <t xml:space="preserve">Poznámka k položce:
stavebí  práce  opravy omítek, dozdění, štuk, nátěry - sekání kabelové  rýhy ve zdivu cihelném do 5x5 cm - 30 m, oprava vápenocementovou omítkou 5m2, štukování - 5m2, výmalba 25 m2 </t>
  </si>
  <si>
    <t>46000001.R4</t>
  </si>
  <si>
    <t>Izolace proti vodě</t>
  </si>
  <si>
    <t>-1709849593</t>
  </si>
  <si>
    <t>46000001.R5</t>
  </si>
  <si>
    <t>Stavební přípomocné práce - zazdění průrazu obetonování chrániček</t>
  </si>
  <si>
    <t>-338345874</t>
  </si>
  <si>
    <t>Poznámka k položce:
stavebné pomocné práce -  obetonování  chrániček  - 0,5 m3</t>
  </si>
  <si>
    <t xml:space="preserve">ROZVODY   NN - elektromontážní materiál </t>
  </si>
  <si>
    <t>R.1.1</t>
  </si>
  <si>
    <t>kabelová komora modulární  pro silniční použití rozměr 860x860 - hl 900 mm, ocelové víko, materiál  .plast vystužený skleněným vláknem</t>
  </si>
  <si>
    <t>-1715624566</t>
  </si>
  <si>
    <t>elektroinstalační kabelová chránička, bezhalogenová, ohebná dvouplášťová korugovaná pro zemní použití včetně zatahovacího drátu, včetně spojek těsnicích  kroužků, distančních rozpěr - průměr 110 mm</t>
  </si>
  <si>
    <t>1670097825</t>
  </si>
  <si>
    <t>R.1.3</t>
  </si>
  <si>
    <t>vodotěsná  ucpávka</t>
  </si>
  <si>
    <t>-1728006636</t>
  </si>
  <si>
    <t>R.1.4</t>
  </si>
  <si>
    <t>folie výstražná š. 33,  červená</t>
  </si>
  <si>
    <t>-1551585666</t>
  </si>
  <si>
    <t>R.1.5</t>
  </si>
  <si>
    <t>769441621</t>
  </si>
  <si>
    <t>R.1.6</t>
  </si>
  <si>
    <t>2064239829</t>
  </si>
  <si>
    <t>R.1.7</t>
  </si>
  <si>
    <t>-1077504051</t>
  </si>
  <si>
    <t>R.1.8</t>
  </si>
  <si>
    <t>trubka KOPODUR 110-červená-tuhá chránička dvouplášťová zemní  pr110 mm</t>
  </si>
  <si>
    <t>-1686735290</t>
  </si>
  <si>
    <t xml:space="preserve">ROZVODY NN - montážní práce </t>
  </si>
  <si>
    <t>R.1.9</t>
  </si>
  <si>
    <t>Montáž - kabelová komora</t>
  </si>
  <si>
    <t>-187675368</t>
  </si>
  <si>
    <t>R.1.10</t>
  </si>
  <si>
    <t>Montáž trubek 110 mm plastových tuhých volně</t>
  </si>
  <si>
    <t>-650370564</t>
  </si>
  <si>
    <t>R.1.11</t>
  </si>
  <si>
    <t>Montáž  zemnicího pásku  120mm2</t>
  </si>
  <si>
    <t>-1393654749</t>
  </si>
  <si>
    <t>R.1.12</t>
  </si>
  <si>
    <t>Montáž  zemnicí  svorky</t>
  </si>
  <si>
    <t>-1377663802</t>
  </si>
  <si>
    <t>R.1.13</t>
  </si>
  <si>
    <t>-1721338140</t>
  </si>
  <si>
    <t>R.1.14</t>
  </si>
  <si>
    <t>Montáž trubka KOPODUR 110</t>
  </si>
  <si>
    <t>-489425355</t>
  </si>
  <si>
    <t>SO 09.6 - Kácení dřevin</t>
  </si>
  <si>
    <t>111251103</t>
  </si>
  <si>
    <t>Odstranění křovin a stromů průměru kmene do 100 mm i s kořeny sklonu terénu do 1:5 z celkové plochy přes 500 m2 strojně</t>
  </si>
  <si>
    <t>-1148773921</t>
  </si>
  <si>
    <t>Odstranění křovin a stromů s odstraněním kořenů strojně průměru kmene do 100 mm v rovině nebo ve svahu sklonu terénu do 1:5, při celkové ploše přes 500 m2</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</si>
  <si>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</si>
  <si>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příloha D.9.6.1-3</t>
  </si>
  <si>
    <t>mýcené keře</t>
  </si>
  <si>
    <t>1490"m2"</t>
  </si>
  <si>
    <t>stromy do 100 mm</t>
  </si>
  <si>
    <t>4"ks"*4"m2/kus"</t>
  </si>
  <si>
    <t>112101101</t>
  </si>
  <si>
    <t>Odstranění stromů listnatých průměru kmene do 300 mm</t>
  </si>
  <si>
    <t>-870453999</t>
  </si>
  <si>
    <t>Odstranění stromů s odřezáním kmene a s odvětvením listnatých,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</si>
  <si>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</si>
  <si>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33"ks"</t>
  </si>
  <si>
    <t>112101102</t>
  </si>
  <si>
    <t>Odstranění stromů listnatých průměru kmene do 500 mm</t>
  </si>
  <si>
    <t>-716340867</t>
  </si>
  <si>
    <t>Odstranění stromů s odřezáním kmene a s odvětvením listnatých, průměru kmene přes 300 do 500 mm</t>
  </si>
  <si>
    <t>21"ks"</t>
  </si>
  <si>
    <t>112101103</t>
  </si>
  <si>
    <t>Odstranění stromů listnatých průměru kmene do 700 mm</t>
  </si>
  <si>
    <t>238472813</t>
  </si>
  <si>
    <t>Odstranění stromů s odřezáním kmene a s odvětvením listnatých, průměru kmene přes 500 do 700 mm</t>
  </si>
  <si>
    <t>112201101</t>
  </si>
  <si>
    <t>Odstranění pařezů D do 300 mm</t>
  </si>
  <si>
    <t>-957581147</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</si>
  <si>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</si>
  <si>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</si>
  <si>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</si>
  <si>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</si>
  <si>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865715599</t>
  </si>
  <si>
    <t>Odstranění pařezů  s jejich vykopáním, vytrháním nebo odstřelením, s přesekáním kořenů průměru přes 300 do 500 mm</t>
  </si>
  <si>
    <t>112201103</t>
  </si>
  <si>
    <t>Odstranění pařezů D do 700 mm</t>
  </si>
  <si>
    <t>1010766267</t>
  </si>
  <si>
    <t>Odstranění pařezů  s jejich vykopáním, vytrháním nebo odstřelením, s přesekáním kořenů průměru přes 500 do 700 mm</t>
  </si>
  <si>
    <t>162201401</t>
  </si>
  <si>
    <t>Vodorovné přemístění větví stromů listnatých do 1 km D kmene do 300 mm</t>
  </si>
  <si>
    <t>-1309151351</t>
  </si>
  <si>
    <t>Vodorovné přemístění větví, kmenů nebo pařezů s naložením, složením a dopravou do 1000 m větví stromů listnatých, průměru kmene přes 100 do 300 mm</t>
  </si>
  <si>
    <t xml:space="preserve">Poznámka k souboru cen:
1. Průměr kmene i pařezu se měří v místě řezu. 2. Měrná jednotka kus je 1 strom. </t>
  </si>
  <si>
    <t>162201402</t>
  </si>
  <si>
    <t>Vodorovné přemístění větví stromů listnatých do 1 km D kmene do 500 mm</t>
  </si>
  <si>
    <t>-1462085378</t>
  </si>
  <si>
    <t>Vodorovné přemístění větví, kmenů nebo pařezů s naložením, složením a dopravou do 1000 m větví stromů listnatých, průměru kmene přes 300 do 500 mm</t>
  </si>
  <si>
    <t>162201403</t>
  </si>
  <si>
    <t>Vodorovné přemístění větví stromů listnatých do 1 km D kmene do 700 mm</t>
  </si>
  <si>
    <t>-177067576</t>
  </si>
  <si>
    <t>Vodorovné přemístění větví, kmenů nebo pařezů s naložením, složením a dopravou do 1000 m větví stromů listnatých, průměru kmene přes 500 do 700 mm</t>
  </si>
  <si>
    <t>162201421</t>
  </si>
  <si>
    <t>Vodorovné přemístění pařezů do 1 km D do 300 mm</t>
  </si>
  <si>
    <t>697583656</t>
  </si>
  <si>
    <t>Vodorovné přemístění větví, kmenů nebo pařezů s naložením, složením a dopravou do 1000 m pařezů kmenů, průměru přes 100 do 300 mm</t>
  </si>
  <si>
    <t>162201422</t>
  </si>
  <si>
    <t>Vodorovné přemístění pařezů do 1 km D do 500 mm</t>
  </si>
  <si>
    <t>-709969380</t>
  </si>
  <si>
    <t>Vodorovné přemístění větví, kmenů nebo pařezů s naložením, složením a dopravou do 1000 m pařezů kmenů, průměru přes 300 do 500 mm</t>
  </si>
  <si>
    <t>162201423</t>
  </si>
  <si>
    <t>Vodorovné přemístění pařezů do 1 km D do 700 mm</t>
  </si>
  <si>
    <t>1435574700</t>
  </si>
  <si>
    <t>Vodorovné přemístění větví, kmenů nebo pařezů s naložením, složením a dopravou do 1000 m pařezů kmenů, průměru přes 500 do 700 mm</t>
  </si>
  <si>
    <t>162301931</t>
  </si>
  <si>
    <t>Příplatek k vodorovnému přemístění větví stromů listnatých D kmene do 300 mm ZKD 1 km</t>
  </si>
  <si>
    <t>-1543659078</t>
  </si>
  <si>
    <t>Vodorovné přemístění větví, kmenů nebo pařezů s naložením, složením a dopravou Příplatek k cenám za každých dalších i započatých 1000 m přes 1000 m větví stromů listnatých, průměru kmene přes 100 do 300 mm</t>
  </si>
  <si>
    <t>25km</t>
  </si>
  <si>
    <t>33"ks"*24</t>
  </si>
  <si>
    <t>162301932</t>
  </si>
  <si>
    <t>Příplatek k vodorovnému přemístění větví stromů listnatých D kmene do 500 mm ZKD 1 km</t>
  </si>
  <si>
    <t>-1825929749</t>
  </si>
  <si>
    <t>Vodorovné přemístění větví, kmenů nebo pařezů s naložením, složením a dopravou Příplatek k cenám za každých dalších i započatých 1000 m přes 1000 m větví stromů listnatých, průměru kmene přes 300 do 500 mm</t>
  </si>
  <si>
    <t>21"ks"*24</t>
  </si>
  <si>
    <t>162301933</t>
  </si>
  <si>
    <t>Příplatek k vodorovnému přemístění větví stromů listnatých D kmene do 700 mm ZKD 1 km</t>
  </si>
  <si>
    <t>1362337087</t>
  </si>
  <si>
    <t>Vodorovné přemístění větví, kmenů nebo pařezů s naložením, složením a dopravou Příplatek k cenám za každých dalších i započatých 1000 m přes 1000 m větví stromů listnatých, průměru kmene přes 500 do 700 mm</t>
  </si>
  <si>
    <t>6"ks"*24</t>
  </si>
  <si>
    <t>162301971</t>
  </si>
  <si>
    <t>Příplatek k vodorovnému přemístění pařezů D 300 mm ZKD 1 km</t>
  </si>
  <si>
    <t>740034867</t>
  </si>
  <si>
    <t>Vodorovné přemístění větví, kmenů nebo pařezů s naložením, složením a dopravou Příplatek k cenám za každých dalších i započatých 1000 m přes 1000 m pařezů kmenů, průměru přes 100 do 300 mm</t>
  </si>
  <si>
    <t>162301972</t>
  </si>
  <si>
    <t>Příplatek k vodorovnému přemístění pařezů D 500 mm ZKD 1 km</t>
  </si>
  <si>
    <t>1362615209</t>
  </si>
  <si>
    <t>Vodorovné přemístění větví, kmenů nebo pařezů s naložením, složením a dopravou Příplatek k cenám za každých dalších i započatých 1000 m přes 1000 m pařezů kmenů, průměru přes 300 do 500 mm</t>
  </si>
  <si>
    <t>162301973</t>
  </si>
  <si>
    <t>Příplatek k vodorovnému přemístění pařezů D 700 mm ZKD 1 km</t>
  </si>
  <si>
    <t>525931370</t>
  </si>
  <si>
    <t>Vodorovné přemístění větví, kmenů nebo pařezů s naložením, složením a dopravou Příplatek k cenám za každých dalších i započatých 1000 m přes 1000 m pařezů kmenů, průměru přes 500 do 700 mm</t>
  </si>
  <si>
    <t>183101314</t>
  </si>
  <si>
    <t>Jamky pro výsadbu s výměnou 100 % půdy zeminy tř 1 až 4 objem do 0,125 m3 v rovině a svahu do 1:5</t>
  </si>
  <si>
    <t>857199857</t>
  </si>
  <si>
    <t>Hloubení jamek pro vysazování rostlin v zemině tř.1 až 4 s výměnou půdy z 100% v rovině nebo na svahu do 1:5, objemu přes 0,05 do 0,125 m3</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</si>
  <si>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</si>
  <si>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10321100</t>
  </si>
  <si>
    <t>zahradní substrát pro výsadbu VL</t>
  </si>
  <si>
    <t>-853870143</t>
  </si>
  <si>
    <t>80*0,125 'Přepočtené koeficientem množství</t>
  </si>
  <si>
    <t>183111311</t>
  </si>
  <si>
    <t>Hloubení jamek s výměnou 100 % půdy zeminy tř 1 až 4 objem do 0,002 m3 v rovině a svahu do 1:5</t>
  </si>
  <si>
    <t>-1002090404</t>
  </si>
  <si>
    <t>Hloubení jamek pro vysazování rostlin v zemině tř.1 až 4 s výměnou půdy z 100% v rovině nebo na svahu do 1:5, objemu do 0,002 m3</t>
  </si>
  <si>
    <t>710038194</t>
  </si>
  <si>
    <t>20*0,002 'Přepočtené koeficientem množství</t>
  </si>
  <si>
    <t>184102211</t>
  </si>
  <si>
    <t>Výsadba keře bez balu v do 1 m do jamky se zalitím v rovině a svahu do 1:5</t>
  </si>
  <si>
    <t>119277576</t>
  </si>
  <si>
    <t>Výsadba keře bez balu do předem vyhloubené jamky se zalitím  v rovině nebo na svahu do 1:5 výšky do 1 m v terénu</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</si>
  <si>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</si>
  <si>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0265053R</t>
  </si>
  <si>
    <t>keře dodávka</t>
  </si>
  <si>
    <t>872635339</t>
  </si>
  <si>
    <t>Zlatice prostřední /Forsythia intermedia/ 20-35cm</t>
  </si>
  <si>
    <t>184201112</t>
  </si>
  <si>
    <t>Výsadba stromu bez balu do jamky výška kmene do 2,5 m v rovině a svahu do 1:5</t>
  </si>
  <si>
    <t>596203423</t>
  </si>
  <si>
    <t>Výsadba stromů bez balu do předem vyhloubené jamky se zalitím  v rovině nebo na svahu do 1:5, při výšce kmene přes 1,8 do 2,5 m</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</si>
  <si>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</si>
  <si>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0265040R</t>
  </si>
  <si>
    <t xml:space="preserve">strom listnatý </t>
  </si>
  <si>
    <t>245364703</t>
  </si>
  <si>
    <t xml:space="preserve">Poznámka k položce:
Specifikace stromů se doporučuje dle stávající skladby zeleně v počtu 80 ks stromů a 20 ks keřů.
Upozorňujeme, že počty a zejména umístění stromů musí respektovat povolení ke kácení vydaného OVŽP měst a Letovice ze dne 21.11.2019 č.j. MLE/10028/19/OVŽP. ) 
</t>
  </si>
  <si>
    <t>184215132</t>
  </si>
  <si>
    <t>Ukotvení kmene dřevin třemi kůly D do 0,1 m délky do 2 m</t>
  </si>
  <si>
    <t>1378471171</t>
  </si>
  <si>
    <t>Ukotvení dřeviny kůly třemi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</si>
  <si>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</si>
  <si>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05217108</t>
  </si>
  <si>
    <t>tyče dřevěné v kůře D 80mm dl 6m</t>
  </si>
  <si>
    <t>1639928251</t>
  </si>
  <si>
    <t>80"ks"*2,5"m"*3,14*0,04*0,04</t>
  </si>
  <si>
    <t>184813121</t>
  </si>
  <si>
    <t>Ochrana dřevin před okusem mechanicky pletivem v rovině a svahu do 1:5</t>
  </si>
  <si>
    <t>961215504</t>
  </si>
  <si>
    <t>Ochrana dřevin před okusem zvěří mechanicky v rovině nebo ve svahu do 1:5, pletivem, výšky do 2 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</si>
  <si>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</si>
  <si>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184816111</t>
  </si>
  <si>
    <t>Hnojení sazenic průmyslovými hnojivy do 0,25 kg k jedné sazenici</t>
  </si>
  <si>
    <t>-686390205</t>
  </si>
  <si>
    <t>Hnojení sazenic  průmyslovými hnojivy v množství do 0,25 kg k jedné sazenici</t>
  </si>
  <si>
    <t xml:space="preserve">Poznámka k souboru cen:
1. V cenách jsou započteny i náklady spojené s dopravou hnojiva ze vzdálenosti do 200 m, pro jakoukoliv velikost jamky 2. V cenách nejsou započteny náklady na dodání hnojiva; hnojiva se oceňují ve specifikaci. Ztratné lze stanovit ve výši 5 %. </t>
  </si>
  <si>
    <t xml:space="preserve">hnojení 1 x v 1 roce výsadby </t>
  </si>
  <si>
    <t>20"ks"         "keře"</t>
  </si>
  <si>
    <t>80"ks"   "stromy</t>
  </si>
  <si>
    <t>2519115R</t>
  </si>
  <si>
    <t xml:space="preserve">hnojivo průmyslové </t>
  </si>
  <si>
    <t>-1117211231</t>
  </si>
  <si>
    <t>100*0,25 'Přepočtené koeficientem množství</t>
  </si>
  <si>
    <t>18491111R</t>
  </si>
  <si>
    <t>Uvázání dřeviny ke kůlům vč. dodávka úvazu</t>
  </si>
  <si>
    <t>739217717</t>
  </si>
  <si>
    <t>184911421</t>
  </si>
  <si>
    <t>Mulčování rostlin kůrou tl. do 0,1 m v rovině a svahu do 1:5</t>
  </si>
  <si>
    <t>889650340</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</si>
  <si>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</si>
  <si>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</si>
  <si>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mulčování získanou štěpkou</t>
  </si>
  <si>
    <t>(0,5)^2*3,14*80"ks"   "stromy</t>
  </si>
  <si>
    <t>(0,15)^2*3,14*20"ks"   "stromy</t>
  </si>
  <si>
    <t>185804311</t>
  </si>
  <si>
    <t>Zalití rostlin vodou plocha do 20 m2</t>
  </si>
  <si>
    <t>-676037778</t>
  </si>
  <si>
    <t>Zalití rostlin vodou  plochy záhonů jednotlivě do 20 m2</t>
  </si>
  <si>
    <t>80"ks"*0,01"m3"*3       "stromy</t>
  </si>
  <si>
    <t>20"ks"*0,0105"m3" *3         "keře"</t>
  </si>
  <si>
    <t>997013811</t>
  </si>
  <si>
    <t>Poplatek za uložení na skládce (skládkovné) stavebního odpadu dřevěného kód odpadu 17 02 01</t>
  </si>
  <si>
    <t>1171353060</t>
  </si>
  <si>
    <t>Poplatek za uložení stavebního odpadu na skládce (skládkovné) dřevěného zatříděného do Katalogu odpadů pod kódem 170 201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</si>
  <si>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</si>
  <si>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větve</t>
  </si>
  <si>
    <t>1506"m2"*0,03*1,5</t>
  </si>
  <si>
    <t>60"ks"*20*0,03*1,5</t>
  </si>
  <si>
    <t>kořeny</t>
  </si>
  <si>
    <t>33*0,3+21*0,5+6*0,7</t>
  </si>
  <si>
    <t>štěpka, část štěpky se využije jako mulč k nově vysazeným stromům a keřům</t>
  </si>
  <si>
    <t>-1684978619</t>
  </si>
  <si>
    <t>-94644983</t>
  </si>
  <si>
    <t>SO 10 - Opevnění koryta Křetínky pod VD</t>
  </si>
  <si>
    <t xml:space="preserve">odkaz na dokumentaci D.10.1 Technická zpráva D.10.2 Situace  stavby D.10.3 Vzorové příčné řezy </t>
  </si>
  <si>
    <t>124353101</t>
  </si>
  <si>
    <t>Vykopávky pro koryta vodotečí v hornině třídy těžitelnosti II, skupiny 4 objem do 1000 m3 strojně</t>
  </si>
  <si>
    <t>-1782159356</t>
  </si>
  <si>
    <t>Vykopávky pro koryta vodotečí strojně v hornině třídy těžitelnosti II skupiny 4 přes 100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</si>
  <si>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V cenách jsou započteny i náklady na přehození výkopku na vzdálenost do 3 m nebo naložení na dopravní prostředek. 3. Ceny nelze použít pro: a) vykopávky koryt vodotečí, které jsou dle projektu pod úrovní pracovní hladiny vody; tyto zemní práce se oceňují cenami souboru cen 127 . 5-.1 Vykopávky pod vodou strojně, b) vykopávky koryt vodotečí v prostorách s rozepřeným nebo vzepřeným pažením; tyto zemní práce se oceňují cenami souboru cen 131 . 5-.20. Hloubení zapažených jam a zářezů části A 03 tohoto katalogu. Štětová stěna vzepřená nebo rozepřená se z hlediska ocenění považuje za vzepřené nebo rozepřené pažení, c) vykopávky pod obrysem výkopu pro koryta vodotečí (pro opěrné zdi, patky, apod.); tyto zemní práce se oceňují podle své povahy cenami souboru cen 131 . 5-.20. Hloubení nezapažených jam, 131 . 5-.1. Hloubení zapažených jam, 132 . 5-.1. Hloubení rýh do 800 mm, 132 . 5-.2. Hloubení rýh do 2000 mm, 132 . 5 Hloubená vykopávka pod základy ručně 133 . 5- .10. Hloubení zapažených i nezapažených šachet části A03, d) hloubení zatrubněných nebo zastropených koryt vodotečí; tyto práce se oceňují cenami souboru cen 123 . 5-.1 Vykopávky zářezů se šikmými stěnami pro podzemní vedení. </t>
  </si>
  <si>
    <t>139,43</t>
  </si>
  <si>
    <t>770587303</t>
  </si>
  <si>
    <t>9,77"m3"*2</t>
  </si>
  <si>
    <t>-925014116</t>
  </si>
  <si>
    <t>139,43"m3"    "výkop v hor. tř. 4</t>
  </si>
  <si>
    <t>-9,77"m3"    "odpočet, zpětný zásyp</t>
  </si>
  <si>
    <t>1826070081</t>
  </si>
  <si>
    <t>9,77"m3"</t>
  </si>
  <si>
    <t>-1117506172</t>
  </si>
  <si>
    <t>725388892</t>
  </si>
  <si>
    <t>833502527</t>
  </si>
  <si>
    <t>213141111</t>
  </si>
  <si>
    <t>Zřízení vrstvy z geotextilie v rovině nebo ve sklonu do 1:5 š do 3 m</t>
  </si>
  <si>
    <t>969886331</t>
  </si>
  <si>
    <t>Zřízení vrstvy z geotextilie  filtrační, separační, odvodňovací, ochranné, výztužné nebo protierozní v rovině nebo ve sklonu do 1:5, šířky do 3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</si>
  <si>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</si>
  <si>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635,61</t>
  </si>
  <si>
    <t>69311081</t>
  </si>
  <si>
    <t>geotextilie netkaná separační, ochranná, filtrační, drenážní PES 300g/m2</t>
  </si>
  <si>
    <t>1825292036</t>
  </si>
  <si>
    <t>635,61*1,15 'Přepočtené koeficientem množství</t>
  </si>
  <si>
    <t>462512270</t>
  </si>
  <si>
    <t>Zához z lomového kamene s proštěrkováním z terénu hmotnost do 200 kg</t>
  </si>
  <si>
    <t>-858310182</t>
  </si>
  <si>
    <t>Zához z lomového kamene neupraveného záhozového  s proštěrkováním z terénu, hmotnosti jednotlivých kamenů do 200 kg</t>
  </si>
  <si>
    <t>-424138895</t>
  </si>
  <si>
    <t>93890110R</t>
  </si>
  <si>
    <t>Očistění povrchu nátrže od zachyceného spláví a podobných nečistot</t>
  </si>
  <si>
    <t>-1399155277</t>
  </si>
  <si>
    <t>550"m2"</t>
  </si>
  <si>
    <t>954595945</t>
  </si>
  <si>
    <t>550"m2"*0,1*0,6   "splaví</t>
  </si>
  <si>
    <t>1596320557</t>
  </si>
  <si>
    <t>-548256686</t>
  </si>
  <si>
    <t>VON - Vedlejší a ostatní náklady</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</si>
  <si>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</si>
  <si>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</si>
  <si>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</si>
  <si>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</si>
  <si>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</si>
  <si>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</si>
  <si>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VRN</t>
  </si>
  <si>
    <t>Vedlejší rozpočtové náklady</t>
  </si>
  <si>
    <t>VRN1</t>
  </si>
  <si>
    <t>Průzkumné, geodetické a projektové práce</t>
  </si>
  <si>
    <t>0121030R1</t>
  </si>
  <si>
    <t>Vytýčení  - položka zahrnuje všechny geodetické práce, nezbytné pro vybudování předmětu Díla.  Přítomnost geodeta na stavbě, vytyčení stavebních konstrukcí během stavby, kontrola polohy před betonáží</t>
  </si>
  <si>
    <t>1024</t>
  </si>
  <si>
    <t>1302400334</t>
  </si>
  <si>
    <t xml:space="preserve">Poznámka k položce:
Rozsah přítomnosti geodeta na stavbě je podmíněna jednak potřeba zhotovitele vytyčení jednotlivých stavebních objektů a jejich částí a jednak povinnost zhotovitele dokumentovat průběh prací v prostředí BIM, viz Soupis prací a dodávek kap. 2.4.1.8 DOKUMENTACE SKUTEČNÉHO PROVEDENÍ STAVBY METODOU BIM – „Pro zpracování dokumentace je nezbytná přítomnost geodeta na stavbě a zaměřování jednotlivých etap výstavby tak, aby bylo možné DSPS provést. Jedná se zejména o zaměření finálních výkopových, výlomových případně jiných prací před jejich zakrytím.  
Pro tyto práce si zajistí zhotovitel odpovídající materiální a personální zdroje a vybavení.“
Není to tedy permanentní přítomnost po celou dobu výstavby, ale velmi četná přítomnost pro potřeby plnění zhotovitele. Popis měl upozornit zhotovitele, že se jedná četnější sled geodetických prací
</t>
  </si>
  <si>
    <t>012203000</t>
  </si>
  <si>
    <t>Přítomnost geotechnika po dobu  výstavby</t>
  </si>
  <si>
    <t>851232252</t>
  </si>
  <si>
    <t>Poznámka k položce:
Zajištění přítomnosti autorizované osoby ČKAIT oboru geotechnika  
-  Kontrola výlomových prací a jejich stabilizace
-  Kontrola zemních prací na koruně hráze
-  Kontrola prací při provádění jílocementové zálivky
-  Kontrola základové spáry 
-  Spolupráce s geotechnikem investora při výstavbě
Rozsah přítomnosti geotechnika na stavbě je podmíněna prováděním zemních prací, které vyžadují jeho dohled. Geotechnik musí být přítomen na stavbě zejména nikoliv však výlučně při přebírání všech základových spar, při dosypávání hráze, při všech zkouškách, které jsou spojeny s rozsahem jeho činnosti, a při všech kontrolních dnech, pokud probíhají práce spojené s geotechnickým dozorem. Není to tedy permanentní přítomnost po celou dobu výstavby, ale velmi četná přítomnost vyvolaná charakterem prováděných prací.</t>
  </si>
  <si>
    <t>012303000</t>
  </si>
  <si>
    <t>Geodetické práce pro potřeby DSPS</t>
  </si>
  <si>
    <t>1375061527</t>
  </si>
  <si>
    <t>Poznámka k položce:
Veškeré geodetické práce v průběhu a na konci výstavby pro potřeby zpracování DSPS metodou BIM</t>
  </si>
  <si>
    <t>01240300R</t>
  </si>
  <si>
    <t>Inženýrské sítě - fyzické ověření vedení veškerých inženýrských sítí a jejich vytýčení v terénu</t>
  </si>
  <si>
    <t>-1810629572</t>
  </si>
  <si>
    <t>013254000</t>
  </si>
  <si>
    <t>DSPS dle vyhlášky 499/2006 Sb., o dokumentaci staveb, včetně zaměření stavby. Dále dokumentace, vypracovaná na základě RDS, se zapracováním změn oproti projektové dokumentaci.</t>
  </si>
  <si>
    <t>1840506890</t>
  </si>
  <si>
    <t>01325401R</t>
  </si>
  <si>
    <t>DSPS v prostředí BIM - Aktualizace BEP</t>
  </si>
  <si>
    <t>-601485133</t>
  </si>
  <si>
    <t>Poznámka k položce:
-  Aktualizace BEP viz přílooha H1</t>
  </si>
  <si>
    <t>01325402R</t>
  </si>
  <si>
    <t>Zajištění datového prostředí po celou dobu projektu</t>
  </si>
  <si>
    <t>1556443314</t>
  </si>
  <si>
    <t xml:space="preserve">Poznámka k položce:
-  Zajištění datového prostředí po celou dobu projektu viz přílooha H1. Tato příloha obsahuje dokument H.1.2 DATOVÉ PROSTŘEDÍ, kde je předmět definován
</t>
  </si>
  <si>
    <t>01325403R</t>
  </si>
  <si>
    <t>Zpracování DSPS metodou BIM</t>
  </si>
  <si>
    <t>352078635</t>
  </si>
  <si>
    <t>Poznámka k položce:
zpracování DSPS metodou BIM dle specifikace přílohy H, viz textová části viz Soupis prací a dodávek kap. 2.4.1.8 DOKUMENTACE SKUTEČNÉHO PROVEDENÍ STAVBY METODOU BIM, kde je odvolání na část H .</t>
  </si>
  <si>
    <t>013254001</t>
  </si>
  <si>
    <t>Vypracování projektu pro provedení stavby a dílenské dokumentace</t>
  </si>
  <si>
    <t>615600034</t>
  </si>
  <si>
    <t xml:space="preserve">Poznámka k položce:
-  Projektová dokumentace zařízení staveniště
-  Dokumentace pro pomocné práce a konstrukce (prováděcí výkresy pomocných a dočasných konstrukcí - např. bednění, pažení, převádění vody, lešení, podpůrné konstrukce, přístupy, příjezdy, jímkování, ochrana dřevin apod.),
-  Výrobně technická dokumentace (dílenská dokumentace) všech technologických celků (rozvaděče, armatury zdiva, zámečnické konstrukce) v rozsahu nutném pro výrobu. Předkládaná dokumentace není dokumentací dílenskou.
-  Podrobný výkres výztuže
-  Technologické a pracovní postupy prací Zhotovitele
-  Dokumentace výrobků dodaných na stavbu (Zhotovitel nemusí zpracovat, stačí, když ji zajistí od výrobce),
-  Výkresy prefabrikátů (budou-li použity)
-  Montážní dokumentace,
</t>
  </si>
  <si>
    <t>013294002</t>
  </si>
  <si>
    <t>Projekt a vybudování ZS, provedení veškerých prací a úkonů, spojených s povolením a se zhotovením, kompletním vybavením, provozem a likvidací zařízení staveniště</t>
  </si>
  <si>
    <t>735898114</t>
  </si>
  <si>
    <t>VRN2</t>
  </si>
  <si>
    <t>Příprava staveniště</t>
  </si>
  <si>
    <t>021203000</t>
  </si>
  <si>
    <t>Transfer vodních živočichů při snižování hladiny</t>
  </si>
  <si>
    <t>-1243052167</t>
  </si>
  <si>
    <t xml:space="preserve">Poznámka k položce:
Před začátkem snižování hladiny bude ustanovena odborně způsobilá osoba, která zajistí biologický dohled po celou dobu realizace záměru (zajistí investor). O ustavení biologického dozoru bude proveden zápis do stavebního deníku.
Zhotovitel podle pokynů biologického dozoru zajistí průběžné přenášení nalezených jedinců měkkýšů z ploch postupně obnažovaného dna zátopy do prostoru ve vodní nádrži Letovice, který zůstane v trvalé zátopě po spuštění hladiny na nejnižší kótu. O počtech přenášených jedinců bude průběžně prováděn zápis do stavebního deníku.
</t>
  </si>
  <si>
    <t>021203001</t>
  </si>
  <si>
    <t>Zabezpečení podmínek pro přežití rybí obsádky - průběžné měření množství rozpuštěného kyslíku, aerace vody v nádrži</t>
  </si>
  <si>
    <t>-361742105</t>
  </si>
  <si>
    <t xml:space="preserve">Poznámka k položce:
Realizační projekt aeračního systému
Telemetrická stanice
Oxymetrický  a teplotní senzor
Instalace a nastavení monitorovacích jednotek
Aerátor tryskový
Kabel přívodní
Rozvaděč stavební
Kotvy aerátorů
Instalace aerátorů, kotvení, rozvody
Zapojení elektro a revize
Zhotovitel zajistí po celou dobu prováděné rekonstrukce, především pak v průběhu zimních měsíců při snížené hladině v nádrži (pod ledem) prokysličováním vody provedením a periodickou obnovou větracích oken, případně instalací aerátorů. Dále zajistí dle SP periodické měření obsahu rozpuštěného kyslíku ve vodě min. 1x za 3 dny.
V rámci položky 13 (kod pol. 021203002) je návrh, dodávka, instalace a provoz těchto zařízení (měření kyslíku).
Předpoklad provozu aeračního systému je řešen s ohledem na nejistotu nutnosti provozu a významné náklady s provozem (chodem) aerátorů spojeným v souladu s položkou 13 (kod pol. 021203002) po 90 dní, nicméně to je předpoklad doby, kdy bude areace v aktivním provozu. Provoz areace je pak vykazován dny, kdy byla areace v provozu z důvodu sníženého obsahu hladiny kyslíku ve vodě. Skutečný počet dní provozu (položky 13 - kod pol. 021203002) se tak bude patrně lišit od předpokladu 90 dní a to v závislosti na meteorologických a zejména hydrologických podmínkách (úroveň a kvalita vody v nádrži).
</t>
  </si>
  <si>
    <t>021203002</t>
  </si>
  <si>
    <t>Provozní náklady monitorovacího a aeračního systému</t>
  </si>
  <si>
    <t>den</t>
  </si>
  <si>
    <t>2137471731</t>
  </si>
  <si>
    <t>Poznámka k položce:
předpokládaná doba 3 měsíce</t>
  </si>
  <si>
    <t>VRN3</t>
  </si>
  <si>
    <t>Zařízení staveniště</t>
  </si>
  <si>
    <t>032103000</t>
  </si>
  <si>
    <t>Vybavení pro správce stavby/TDI - Kancelář (dvojbuňka, základní nábytek, připojení k el. energii a internetu.  Trvání po dobu výstavby.</t>
  </si>
  <si>
    <t>1916701225</t>
  </si>
  <si>
    <t xml:space="preserve">Poznámka k položce:
Kancelář pro TDS 3-4 osoby, s vybavením základním nábytkem, tj. příslušný počet stolů a židlí a připojení k el. energii, zajištění přístupu k sociálnímu zařízení. Kanceláře budou uzamykatelné. Náklady na pronájem kanceláří, jejich vybavení a poskytované služby a média bude zhotovitel stavby jako majitel těchto prostor fakturovat subjektům zajišťujícím dozory TDS a BOZP. ) </t>
  </si>
  <si>
    <t>032403000</t>
  </si>
  <si>
    <t>Oprava brodu</t>
  </si>
  <si>
    <t>-1125097169</t>
  </si>
  <si>
    <t xml:space="preserve">Poznámka k položce:
Objekt je popsán v technických specifikacích D.11 4.13 ÚPRAVA SJEZDU DO NÁDRŽE A BRODU PŘES KŘETÍNKU 
Brod bude využíván stavbou pro přístup na pravý břeh v podhrází a je zřejmé, že dojde k jeho narušení. Zhotovitel v rámci svých pomocných konstrukcí může provést jeho úpravu pro potřeby stavby a po dobu stavby tak, aby možnost poškození minimalizoval. Rozsah prací pro uvedení konstrukce brodu do původního stavu tak závisí zejména na chování zhotovitele během výstavby.
</t>
  </si>
  <si>
    <t>032403001</t>
  </si>
  <si>
    <t>Stávající příjezd</t>
  </si>
  <si>
    <t>-130421860</t>
  </si>
  <si>
    <t xml:space="preserve">Poznámka k položce:
stávající příjezd - 1030m x 6m = 6180 m2 - kompletní rekonstrukce vozovky v podhrází
Objekt je popsán v technických specifikacích D.11 4.13 ÚPRAVA SJEZDU DO NÁDRŽE A BRODU PŘES KŘETÍNKU 
Výkresová dokumentace k tomuto objektu není, skladbu lze jen předpokládat. Při přejímce stavby bude proveden pasport komunikace a po dokončení stavby bude nutné tuto komunikaci opravit, minimálně obnovou živičného krytu. 
Skladba D1-N-2-VI-PIII, dle TKP 170 Navrhování vozovek pozemních komunikací:
ACO 40mm - asfaltový beton pro obrusné vrstvy.
ACP 50mm - asfaltový beton pro podkladní vrstvy
ŠDA 150 mm - štěrkodrť
ŠDs 150 mm - štěrkodrť
</t>
  </si>
  <si>
    <t>032403002</t>
  </si>
  <si>
    <t xml:space="preserve">Panelová komunikace ke skluzu </t>
  </si>
  <si>
    <t>-371438820</t>
  </si>
  <si>
    <t>Poznámka k položce:
Panelová komunikace ke skluzu - 170 m * 3 m - Příjezd k podhrází mimo stávající komunikaci k prostoru skluzu
Jedná se o položku pro provedení stavby – dočasná konstrukce, jejíž parametry si navrhuje zhotovitel na základě své technicko-ekonomické úvahy při zohlednění parametrů své stavební techniky a technologických postupů.</t>
  </si>
  <si>
    <t>032403003</t>
  </si>
  <si>
    <t>Sjezd do spadiště a dál do nádrže</t>
  </si>
  <si>
    <t>1807897301</t>
  </si>
  <si>
    <t xml:space="preserve">Poznámka k položce:
sjezd do spadiště a dál do nádrže- 500 m3 násypu se zpětným odtěžením,  100 m * 3 m panelová komunikace sjezd do nádrže, a zpětnou demontáž. 
Objekt je popsán v technických specifikacích D.11 v částech 2.4.1 PŘÍJEZD NA STAVENIŠTĚ a 4.13 ÚPRAVA SJEZDU DO NÁDRŽE A BRODU PŘES KŘETÍNKU.
Jedná se o položku pro provedení stavby – dočasná konstrukce, jejíž parametry si navrhuje zhotovitel na základě své technicko-ekonomické úvahy při zohlednění parametrů své stavební techniky a technologických postupů.
</t>
  </si>
  <si>
    <t>032403004</t>
  </si>
  <si>
    <t>Komunikace pro příjezd na pravý břeh</t>
  </si>
  <si>
    <t>-1035502855</t>
  </si>
  <si>
    <t xml:space="preserve">Poznámka k položce:
komunikace pro příjezd na pravý břeh - předpoklad délka 250 m, šířka průměrně 3,5 m, plocha 875 m2 - Příjezd k podhrází mimo stávající komunikaci
Jedná se o položku pro provedení stavby – dočasná konstrukce, jejíž parametry si navrhuje zhotovitel na základě své technicko-ekonomické úvahy při zohlednění parametrů své stavební techniky a technologických postupů.
</t>
  </si>
  <si>
    <t>032403005</t>
  </si>
  <si>
    <t>Zpevněné plochy pro ZS</t>
  </si>
  <si>
    <t>-1921229863</t>
  </si>
  <si>
    <t xml:space="preserve">Poznámka k položce:
Zpevněné plochy - 780 m2
Jedná se o položku pro provedení stavby – dočasná konstrukce, jejíž parametry si navrhuje zhotovitel na základě své technicko-ekonomické úvahy při zohlednění parametrů svých potřeb na zařízení staveniště, včetně uvedení ploch do původního stavu.
</t>
  </si>
  <si>
    <t>032503000</t>
  </si>
  <si>
    <t>Zabezpečení požární ochrany na staveništi</t>
  </si>
  <si>
    <t>-333821813</t>
  </si>
  <si>
    <t>Poznámka k položce:
Zhotovitel zajistí uložení odpadů dle platné legislativy. Není nutné přímo zajistit nákup pozemku, ale uložení materiálu. Popis položky je dostatečně definován v části D.11 technické specifikace v kap. PROSTOR PRO ULOŽENÍ VYTĚŽENÝCH A VYBOURANÝCH MATERIÁLŮ</t>
  </si>
  <si>
    <t>032503001</t>
  </si>
  <si>
    <t>Prostor pro uložení vytěžených a vybouraných materiálů - vyhledání vhodných lokalit pro trvalé uložení zemních materiálů, vyhledání mezideponií, případně zajištění jiné metody likvidace materiálu, než skládkování, vše včetně projednání</t>
  </si>
  <si>
    <t>1793629424</t>
  </si>
  <si>
    <t>032803000</t>
  </si>
  <si>
    <t>Odvodnění staveniště převedení a čerpání vody</t>
  </si>
  <si>
    <t>-1146779212</t>
  </si>
  <si>
    <t xml:space="preserve">Poznámka k položce:
Odvodnění staveniště převedení a čerpání vody, zřízení a odstranění - položka zahrnuje:
         Jímkování staveniště bezpečnostního přelivu a jeho odvodnění
         Jímkování staveniště vývaru proti vodě z Křetínky
         Převedení vody kolem staveniště vývaru
         Čerpání vody ze stavební jámy vývaru po dobu výstavby skluzu a vývaru
</t>
  </si>
  <si>
    <t>033203000</t>
  </si>
  <si>
    <t>Vlastní rozvody elektřiny pro potřebu zhotovitele na staveništi</t>
  </si>
  <si>
    <t>-1073475113</t>
  </si>
  <si>
    <t>034103000</t>
  </si>
  <si>
    <t>Oplocení staveniště</t>
  </si>
  <si>
    <t>2043015158</t>
  </si>
  <si>
    <t>034103001</t>
  </si>
  <si>
    <t>Zajištění provozu a pořádku na staveništi</t>
  </si>
  <si>
    <t>1611721343</t>
  </si>
  <si>
    <t>034303000</t>
  </si>
  <si>
    <t>Řešení dopravy - DIO, včetně projednání</t>
  </si>
  <si>
    <t>309014158</t>
  </si>
  <si>
    <t>Poznámka k položce:
návrh DIO, viz část E.4</t>
  </si>
  <si>
    <t>032603001</t>
  </si>
  <si>
    <t>786724642</t>
  </si>
  <si>
    <t>034403000</t>
  </si>
  <si>
    <t>Zajištění osvětlení staveniště, zřízení můstků přes překopy</t>
  </si>
  <si>
    <t>-372429210</t>
  </si>
  <si>
    <t>VRN4</t>
  </si>
  <si>
    <t>Inženýrská činnost</t>
  </si>
  <si>
    <t>042503000</t>
  </si>
  <si>
    <t>Bezpečnost - školení BOZP, organizační a fyzická opatření, kontrola dodržování platných předpisů a zákonů těchto opatření i platných předpisů a zákonů</t>
  </si>
  <si>
    <t>-189111571</t>
  </si>
  <si>
    <t>042503002</t>
  </si>
  <si>
    <t>Koordinace a součinnost s koordinátorem BOZP</t>
  </si>
  <si>
    <t>-130604549</t>
  </si>
  <si>
    <t>042603001</t>
  </si>
  <si>
    <t>Plán dodržování kvality - náklady na zavedení a provozování</t>
  </si>
  <si>
    <t>338827162</t>
  </si>
  <si>
    <t>042903000</t>
  </si>
  <si>
    <t>Inženýrská a koordinační činnost zhotovitele</t>
  </si>
  <si>
    <t>-454540151</t>
  </si>
  <si>
    <t>042903001</t>
  </si>
  <si>
    <t>Vypracování Povodňového plánu, Havarijního plánu, komunikace s úřady a investorem, předcházení vzniku škod  na objektech vlivem zmrzlé vody, předcházení tvorbě sedimentu ve vodotečích v dosahu vlivů stavby</t>
  </si>
  <si>
    <t>2135855926</t>
  </si>
  <si>
    <t>Poznámka k položce:
Komunikací s úřady je míněno pojednání PP a HP, Běžná komunikace s úřady v souvislosti se stavebními pracemi (projednání DIO, hlučných prací, přípojky pro staveniště a tak dále, komunikace s investorem je míněna v podobě součinnosti s TDI, případně s AD. Předcházení vzniku škod na objektech VD vlivem zmrzlé vody se týká období, kdy bude vodní hladina pod úrovní trysek bublinkování na věžovém objektu, pokud dojde ke vzniku ledové celiny. Předcházením tvorbě sedimentu ve vodotečích v dosahu stavby se rozumí zamezení znečištění vodoteče zeminami, ať už při jejich transportu, nebo vlivem rozplavení mezideponií v těsné blízkosti toku při silných srážkách či povodňových událostech.</t>
  </si>
  <si>
    <t>043103003</t>
  </si>
  <si>
    <t>Opatření, plynoucí z uskladnění trhavin</t>
  </si>
  <si>
    <t>65266458</t>
  </si>
  <si>
    <t>043103001</t>
  </si>
  <si>
    <t xml:space="preserve">Provádění zkoušek - provádění zkoušek zhutnění, kontrolní zkoušky betonu, nátěrového systému atd. </t>
  </si>
  <si>
    <t>-862703299</t>
  </si>
  <si>
    <t>Zkoušky bez rozlišení</t>
  </si>
  <si>
    <t>Poznámka k položce:
Položka řeší zkoušky, které zhotovitel provádí v průběhu výstavby a jejich četnost a rozsah je právě definován v rámci SZK (Systém zajištění kvality) a Plánu kontroly na základě platných ČSN. Položka rovněž obsahuje závěrečné revize elektrických rozvodů či provozních souborů, zkoušky vodotěsnosti a podobně.</t>
  </si>
  <si>
    <t>043114000</t>
  </si>
  <si>
    <t>Zavedení a provozování SZK</t>
  </si>
  <si>
    <t>31033980</t>
  </si>
  <si>
    <t>Poznámka k položce:
SZK - Systém zajištění kvality</t>
  </si>
  <si>
    <t>043114001</t>
  </si>
  <si>
    <t>Plán kontroly</t>
  </si>
  <si>
    <t>-1333295849</t>
  </si>
  <si>
    <t>Poznámka k položce:
Plán kontroly:   definice kontrolních sekcí
                                seznam dozorčích povinností dodavatele a seznam dokumentace  plánované kontroly kvality
                                popis typu zkoušek a jejich počet v každé kontrolní sekci
                                zkušební postupy
                                stanovení odpovědnosti za kontrolu, odběr a provádění zkoušek, za vyhodnocení a provedení eventuálních opravných akcí.</t>
  </si>
  <si>
    <t>043144000</t>
  </si>
  <si>
    <t>Materiály - zajištění osvědčení od autorizované zkušební laboratoře nebo certifikátu stejné váhy platnosti na všechny použité materiály do dokladové části při předání stavby</t>
  </si>
  <si>
    <t>-1286999929</t>
  </si>
  <si>
    <t>Zkoušky těsnosti</t>
  </si>
  <si>
    <t>04400301R</t>
  </si>
  <si>
    <t xml:space="preserve">Zkoušky při dokončení a provozu objektů ZS </t>
  </si>
  <si>
    <t>-1335306178</t>
  </si>
  <si>
    <t xml:space="preserve">Poznámka k položce:
Náplní položky by měly být především revize dočasných elektrických rozvodů, a to jak rozvodů v rámci ZS, tak i dočasných elektrických rozvodů při demontáži stávajících kabelů. </t>
  </si>
  <si>
    <t>VRN9</t>
  </si>
  <si>
    <t>Ostatní náklady</t>
  </si>
  <si>
    <t>091003000</t>
  </si>
  <si>
    <t>Nájmy a poplatky</t>
  </si>
  <si>
    <t>1455407803</t>
  </si>
  <si>
    <t xml:space="preserve">Poznámka k položce:
Dle definice v F1 kap. 2.4.5 NÁJMY A POPLATKY 
Položka zahrnuje prokazatelné náklady Zhotovitele spojené se zajištěním pronájmu objektů nebo zařízení nezbytných pro zhotovení Díla.  
Návrh obsahu položky uvede Zhotovitel jako součást nabídky, včetně ocenění.
</t>
  </si>
  <si>
    <t>0910030R1</t>
  </si>
  <si>
    <t>Ochrana stávajících geodetických bodů a zařízení TBD na staveništi</t>
  </si>
  <si>
    <t>-486923688</t>
  </si>
  <si>
    <t>0910030R2</t>
  </si>
  <si>
    <t>Označení stavby v souladu s požadavky Stavebního zákona.</t>
  </si>
  <si>
    <t>1611522082</t>
  </si>
  <si>
    <t>0910030R3</t>
  </si>
  <si>
    <t>Pasportizace objektů a pozemků, které budou dotčeny činností zhotovitele</t>
  </si>
  <si>
    <t>-1843588953</t>
  </si>
  <si>
    <t>0910030R4</t>
  </si>
  <si>
    <t>Uskladnění dočasně demontovaných konstrukcí a zařízení</t>
  </si>
  <si>
    <t>-259937512</t>
  </si>
  <si>
    <t>0910030R5</t>
  </si>
  <si>
    <t>Ostatní náklady zhotovitele (ostraha, zimní opatření, pojištění stavby, zvýšené záruky apod.)</t>
  </si>
  <si>
    <t>1114124850</t>
  </si>
  <si>
    <t>0910030R6</t>
  </si>
  <si>
    <t>Zaškolení pracovníků zhotovitele</t>
  </si>
  <si>
    <t>-1480601593</t>
  </si>
  <si>
    <t>09150400R</t>
  </si>
  <si>
    <t>Kompletační činnost zhotovitele</t>
  </si>
  <si>
    <t>-2036435367</t>
  </si>
  <si>
    <t>09150402R</t>
  </si>
  <si>
    <t>Životní prostředí - ochrana stromů, očista dopravních prostředků, prevence ropných havárií a dopadů stavební činnosti na okolí</t>
  </si>
  <si>
    <t>-1400634827</t>
  </si>
  <si>
    <t>09150401R</t>
  </si>
  <si>
    <t>Propagace projektu - práce v rozsahu dle podkladů investora</t>
  </si>
  <si>
    <t>-1463297065</t>
  </si>
  <si>
    <t>Poznámka k položce:
Specifikace je uvedena v části D.11 kap. 2.8 PROPAGACE PROJEKTU (VISUAL IDENTITY).</t>
  </si>
  <si>
    <t>09150405R</t>
  </si>
  <si>
    <t>Fotodokumentace průběhu stavby - min. 20 ks foto/objekt a měsíc, všechny přeložky a křížení sítí</t>
  </si>
  <si>
    <t>-1858912736</t>
  </si>
  <si>
    <t xml:space="preserve">09150403R </t>
  </si>
  <si>
    <t>Ochrana před vznikem škod na cizím majetku (komunikace, pozemní objekty, sítě apod.)</t>
  </si>
  <si>
    <t>1637333050</t>
  </si>
  <si>
    <t xml:space="preserve">09150404R </t>
  </si>
  <si>
    <t>Opatření proti zvýšené hlučnosti v lokalitě</t>
  </si>
  <si>
    <t>1662612291</t>
  </si>
  <si>
    <t xml:space="preserve">Poznámka k položce:
S ohledem na lokalitu stavby se jedná spíše o opatření preventivního charakteru. Opatření vychází z použitých technologických postupů a použité techniky zhotovitele a jejich časového nasazení. 
</t>
  </si>
  <si>
    <t>092103001</t>
  </si>
  <si>
    <t>Koordinace v oblasti TBD po dobu realizace Díla</t>
  </si>
  <si>
    <t>-566618087</t>
  </si>
  <si>
    <t>Poznámka k položce:
Součinnost zhotovitele s osobou/organizací určenou investorem zajišťující výkon technicko-bezpečnostního dohledu po dobu provádění díla. Předpokládá se, že koordinaci zajišťuje stavebník prostřednictvím stavbyvedoucího, případně jím pověřené osoby.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</si>
</sst>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3"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0" xfId="0" applyNumberFormat="1" applyFont="1" applyBorder="1" applyAlignment="1">
      <alignment/>
    </xf>
    <xf numFmtId="166" fontId="35" fillId="0" borderId="11"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39"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40" fillId="0" borderId="22" xfId="0" applyFont="1" applyBorder="1" applyAlignment="1" applyProtection="1">
      <alignment horizontal="center" vertical="center"/>
      <protection locked="0"/>
    </xf>
    <xf numFmtId="49" fontId="40" fillId="0" borderId="22" xfId="0" applyNumberFormat="1" applyFont="1" applyBorder="1" applyAlignment="1" applyProtection="1">
      <alignment horizontal="left" vertical="center" wrapText="1"/>
      <protection locked="0"/>
    </xf>
    <xf numFmtId="0" fontId="40" fillId="0" borderId="22" xfId="0" applyFont="1" applyBorder="1" applyAlignment="1" applyProtection="1">
      <alignment horizontal="left" vertical="center" wrapText="1"/>
      <protection locked="0"/>
    </xf>
    <xf numFmtId="0" fontId="40" fillId="0" borderId="22" xfId="0" applyFont="1" applyBorder="1" applyAlignment="1" applyProtection="1">
      <alignment horizontal="center" vertical="center" wrapText="1"/>
      <protection locked="0"/>
    </xf>
    <xf numFmtId="167" fontId="40" fillId="0" borderId="22" xfId="0" applyNumberFormat="1" applyFont="1" applyBorder="1" applyAlignment="1" applyProtection="1">
      <alignment vertical="center"/>
      <protection locked="0"/>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locked="0"/>
    </xf>
    <xf numFmtId="0" fontId="41" fillId="0" borderId="3" xfId="0" applyFont="1" applyBorder="1" applyAlignment="1">
      <alignment vertical="center"/>
    </xf>
    <xf numFmtId="0" fontId="40" fillId="2" borderId="17"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4" fillId="4" borderId="7"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6" xfId="0" applyFont="1" applyFill="1" applyBorder="1" applyAlignment="1">
      <alignment horizontal="center" vertical="center"/>
    </xf>
    <xf numFmtId="0" fontId="29" fillId="0" borderId="0" xfId="0" applyFont="1" applyAlignment="1">
      <alignment horizontal="left" vertical="center" wrapText="1"/>
    </xf>
    <xf numFmtId="0" fontId="32" fillId="0" borderId="0" xfId="0" applyFont="1" applyAlignment="1">
      <alignment horizontal="left" vertical="center" wrapText="1"/>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4" fillId="4" borderId="21" xfId="0" applyFont="1" applyFill="1" applyBorder="1" applyAlignment="1">
      <alignment horizontal="left" vertical="center"/>
    </xf>
    <xf numFmtId="0" fontId="24" fillId="4" borderId="7" xfId="0" applyFont="1" applyFill="1" applyBorder="1" applyAlignment="1">
      <alignment horizontal="right" vertical="center"/>
    </xf>
    <xf numFmtId="4" fontId="30" fillId="0" borderId="0" xfId="0" applyNumberFormat="1" applyFont="1" applyAlignment="1">
      <alignment vertical="center"/>
    </xf>
    <xf numFmtId="0" fontId="30" fillId="0" borderId="0" xfId="0" applyFont="1" applyAlignment="1">
      <alignment vertical="center"/>
    </xf>
    <xf numFmtId="4" fontId="30"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5"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5" customHeight="1">
      <c r="AR2" s="266" t="s">
        <v>5</v>
      </c>
      <c r="AS2" s="251"/>
      <c r="AT2" s="251"/>
      <c r="AU2" s="251"/>
      <c r="AV2" s="251"/>
      <c r="AW2" s="251"/>
      <c r="AX2" s="251"/>
      <c r="AY2" s="251"/>
      <c r="AZ2" s="251"/>
      <c r="BA2" s="251"/>
      <c r="BB2" s="251"/>
      <c r="BC2" s="251"/>
      <c r="BD2" s="251"/>
      <c r="BE2" s="25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1"/>
      <c r="D4" s="22" t="s">
        <v>9</v>
      </c>
      <c r="AR4" s="21"/>
      <c r="AS4" s="23" t="s">
        <v>10</v>
      </c>
      <c r="BE4" s="24" t="s">
        <v>11</v>
      </c>
      <c r="BS4" s="18" t="s">
        <v>12</v>
      </c>
    </row>
    <row r="5" spans="2:71" s="1" customFormat="1" ht="12" customHeight="1">
      <c r="B5" s="21"/>
      <c r="D5" s="25" t="s">
        <v>13</v>
      </c>
      <c r="K5" s="250" t="s">
        <v>14</v>
      </c>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R5" s="21"/>
      <c r="BE5" s="247" t="s">
        <v>15</v>
      </c>
      <c r="BS5" s="18" t="s">
        <v>6</v>
      </c>
    </row>
    <row r="6" spans="2:71" s="1" customFormat="1" ht="36.95" customHeight="1">
      <c r="B6" s="21"/>
      <c r="D6" s="27" t="s">
        <v>16</v>
      </c>
      <c r="K6" s="252" t="s">
        <v>17</v>
      </c>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R6" s="21"/>
      <c r="BE6" s="248"/>
      <c r="BS6" s="18" t="s">
        <v>6</v>
      </c>
    </row>
    <row r="7" spans="2:71" s="1" customFormat="1" ht="12" customHeight="1">
      <c r="B7" s="21"/>
      <c r="D7" s="28" t="s">
        <v>18</v>
      </c>
      <c r="K7" s="26" t="s">
        <v>1</v>
      </c>
      <c r="AK7" s="28" t="s">
        <v>19</v>
      </c>
      <c r="AN7" s="26" t="s">
        <v>1</v>
      </c>
      <c r="AR7" s="21"/>
      <c r="BE7" s="248"/>
      <c r="BS7" s="18" t="s">
        <v>6</v>
      </c>
    </row>
    <row r="8" spans="2:71" s="1" customFormat="1" ht="12" customHeight="1">
      <c r="B8" s="21"/>
      <c r="D8" s="28" t="s">
        <v>20</v>
      </c>
      <c r="K8" s="26" t="s">
        <v>21</v>
      </c>
      <c r="AK8" s="28" t="s">
        <v>22</v>
      </c>
      <c r="AN8" s="29" t="s">
        <v>23</v>
      </c>
      <c r="AR8" s="21"/>
      <c r="BE8" s="248"/>
      <c r="BS8" s="18" t="s">
        <v>6</v>
      </c>
    </row>
    <row r="9" spans="2:71" s="1" customFormat="1" ht="14.45" customHeight="1">
      <c r="B9" s="21"/>
      <c r="AR9" s="21"/>
      <c r="BE9" s="248"/>
      <c r="BS9" s="18" t="s">
        <v>6</v>
      </c>
    </row>
    <row r="10" spans="2:71" s="1" customFormat="1" ht="12" customHeight="1">
      <c r="B10" s="21"/>
      <c r="D10" s="28" t="s">
        <v>24</v>
      </c>
      <c r="AK10" s="28" t="s">
        <v>25</v>
      </c>
      <c r="AN10" s="26" t="s">
        <v>26</v>
      </c>
      <c r="AR10" s="21"/>
      <c r="BE10" s="248"/>
      <c r="BS10" s="18" t="s">
        <v>6</v>
      </c>
    </row>
    <row r="11" spans="2:71" s="1" customFormat="1" ht="18.4" customHeight="1">
      <c r="B11" s="21"/>
      <c r="E11" s="26" t="s">
        <v>27</v>
      </c>
      <c r="AK11" s="28" t="s">
        <v>28</v>
      </c>
      <c r="AN11" s="26" t="s">
        <v>29</v>
      </c>
      <c r="AR11" s="21"/>
      <c r="BE11" s="248"/>
      <c r="BS11" s="18" t="s">
        <v>6</v>
      </c>
    </row>
    <row r="12" spans="2:71" s="1" customFormat="1" ht="6.95" customHeight="1">
      <c r="B12" s="21"/>
      <c r="AR12" s="21"/>
      <c r="BE12" s="248"/>
      <c r="BS12" s="18" t="s">
        <v>6</v>
      </c>
    </row>
    <row r="13" spans="2:71" s="1" customFormat="1" ht="12" customHeight="1">
      <c r="B13" s="21"/>
      <c r="D13" s="28" t="s">
        <v>30</v>
      </c>
      <c r="AK13" s="28" t="s">
        <v>25</v>
      </c>
      <c r="AN13" s="30" t="s">
        <v>31</v>
      </c>
      <c r="AR13" s="21"/>
      <c r="BE13" s="248"/>
      <c r="BS13" s="18" t="s">
        <v>6</v>
      </c>
    </row>
    <row r="14" spans="2:71" ht="12.75">
      <c r="B14" s="21"/>
      <c r="E14" s="253" t="s">
        <v>31</v>
      </c>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8" t="s">
        <v>28</v>
      </c>
      <c r="AN14" s="30" t="s">
        <v>31</v>
      </c>
      <c r="AR14" s="21"/>
      <c r="BE14" s="248"/>
      <c r="BS14" s="18" t="s">
        <v>6</v>
      </c>
    </row>
    <row r="15" spans="2:71" s="1" customFormat="1" ht="6.95" customHeight="1">
      <c r="B15" s="21"/>
      <c r="AR15" s="21"/>
      <c r="BE15" s="248"/>
      <c r="BS15" s="18" t="s">
        <v>3</v>
      </c>
    </row>
    <row r="16" spans="2:71" s="1" customFormat="1" ht="12" customHeight="1">
      <c r="B16" s="21"/>
      <c r="D16" s="28" t="s">
        <v>32</v>
      </c>
      <c r="AK16" s="28" t="s">
        <v>25</v>
      </c>
      <c r="AN16" s="26" t="s">
        <v>33</v>
      </c>
      <c r="AR16" s="21"/>
      <c r="BE16" s="248"/>
      <c r="BS16" s="18" t="s">
        <v>3</v>
      </c>
    </row>
    <row r="17" spans="2:71" s="1" customFormat="1" ht="18.4" customHeight="1">
      <c r="B17" s="21"/>
      <c r="E17" s="26" t="s">
        <v>34</v>
      </c>
      <c r="AK17" s="28" t="s">
        <v>28</v>
      </c>
      <c r="AN17" s="26" t="s">
        <v>35</v>
      </c>
      <c r="AR17" s="21"/>
      <c r="BE17" s="248"/>
      <c r="BS17" s="18" t="s">
        <v>36</v>
      </c>
    </row>
    <row r="18" spans="2:71" s="1" customFormat="1" ht="6.95" customHeight="1">
      <c r="B18" s="21"/>
      <c r="AR18" s="21"/>
      <c r="BE18" s="248"/>
      <c r="BS18" s="18" t="s">
        <v>6</v>
      </c>
    </row>
    <row r="19" spans="2:71" s="1" customFormat="1" ht="12" customHeight="1">
      <c r="B19" s="21"/>
      <c r="D19" s="28" t="s">
        <v>37</v>
      </c>
      <c r="AK19" s="28" t="s">
        <v>25</v>
      </c>
      <c r="AN19" s="26" t="s">
        <v>1</v>
      </c>
      <c r="AR19" s="21"/>
      <c r="BE19" s="248"/>
      <c r="BS19" s="18" t="s">
        <v>6</v>
      </c>
    </row>
    <row r="20" spans="2:71" s="1" customFormat="1" ht="18.4" customHeight="1">
      <c r="B20" s="21"/>
      <c r="E20" s="26" t="s">
        <v>38</v>
      </c>
      <c r="AK20" s="28" t="s">
        <v>28</v>
      </c>
      <c r="AN20" s="26" t="s">
        <v>1</v>
      </c>
      <c r="AR20" s="21"/>
      <c r="BE20" s="248"/>
      <c r="BS20" s="18" t="s">
        <v>36</v>
      </c>
    </row>
    <row r="21" spans="2:57" s="1" customFormat="1" ht="6.95" customHeight="1">
      <c r="B21" s="21"/>
      <c r="AR21" s="21"/>
      <c r="BE21" s="248"/>
    </row>
    <row r="22" spans="2:57" s="1" customFormat="1" ht="12" customHeight="1">
      <c r="B22" s="21"/>
      <c r="D22" s="28" t="s">
        <v>39</v>
      </c>
      <c r="AR22" s="21"/>
      <c r="BE22" s="248"/>
    </row>
    <row r="23" spans="2:57" s="1" customFormat="1" ht="59.25" customHeight="1">
      <c r="B23" s="21"/>
      <c r="E23" s="255" t="s">
        <v>40</v>
      </c>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R23" s="21"/>
      <c r="BE23" s="248"/>
    </row>
    <row r="24" spans="2:57" s="1" customFormat="1" ht="6.95" customHeight="1">
      <c r="B24" s="21"/>
      <c r="AR24" s="21"/>
      <c r="BE24" s="248"/>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48"/>
    </row>
    <row r="26" spans="1:57" s="2" customFormat="1" ht="25.9" customHeight="1">
      <c r="A26" s="33"/>
      <c r="B26" s="34"/>
      <c r="C26" s="33"/>
      <c r="D26" s="35" t="s">
        <v>41</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56">
        <f>ROUND(AG94,2)</f>
        <v>0</v>
      </c>
      <c r="AL26" s="257"/>
      <c r="AM26" s="257"/>
      <c r="AN26" s="257"/>
      <c r="AO26" s="257"/>
      <c r="AP26" s="33"/>
      <c r="AQ26" s="33"/>
      <c r="AR26" s="34"/>
      <c r="BE26" s="248"/>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48"/>
    </row>
    <row r="28" spans="1:57" s="2" customFormat="1" ht="12.75">
      <c r="A28" s="33"/>
      <c r="B28" s="34"/>
      <c r="C28" s="33"/>
      <c r="D28" s="33"/>
      <c r="E28" s="33"/>
      <c r="F28" s="33"/>
      <c r="G28" s="33"/>
      <c r="H28" s="33"/>
      <c r="I28" s="33"/>
      <c r="J28" s="33"/>
      <c r="K28" s="33"/>
      <c r="L28" s="258" t="s">
        <v>42</v>
      </c>
      <c r="M28" s="258"/>
      <c r="N28" s="258"/>
      <c r="O28" s="258"/>
      <c r="P28" s="258"/>
      <c r="Q28" s="33"/>
      <c r="R28" s="33"/>
      <c r="S28" s="33"/>
      <c r="T28" s="33"/>
      <c r="U28" s="33"/>
      <c r="V28" s="33"/>
      <c r="W28" s="258" t="s">
        <v>43</v>
      </c>
      <c r="X28" s="258"/>
      <c r="Y28" s="258"/>
      <c r="Z28" s="258"/>
      <c r="AA28" s="258"/>
      <c r="AB28" s="258"/>
      <c r="AC28" s="258"/>
      <c r="AD28" s="258"/>
      <c r="AE28" s="258"/>
      <c r="AF28" s="33"/>
      <c r="AG28" s="33"/>
      <c r="AH28" s="33"/>
      <c r="AI28" s="33"/>
      <c r="AJ28" s="33"/>
      <c r="AK28" s="258" t="s">
        <v>44</v>
      </c>
      <c r="AL28" s="258"/>
      <c r="AM28" s="258"/>
      <c r="AN28" s="258"/>
      <c r="AO28" s="258"/>
      <c r="AP28" s="33"/>
      <c r="AQ28" s="33"/>
      <c r="AR28" s="34"/>
      <c r="BE28" s="248"/>
    </row>
    <row r="29" spans="2:57" s="3" customFormat="1" ht="14.45" customHeight="1">
      <c r="B29" s="38"/>
      <c r="D29" s="28" t="s">
        <v>45</v>
      </c>
      <c r="F29" s="28" t="s">
        <v>46</v>
      </c>
      <c r="L29" s="261">
        <v>0.21</v>
      </c>
      <c r="M29" s="260"/>
      <c r="N29" s="260"/>
      <c r="O29" s="260"/>
      <c r="P29" s="260"/>
      <c r="W29" s="259">
        <f>ROUND(AZ94,2)</f>
        <v>0</v>
      </c>
      <c r="X29" s="260"/>
      <c r="Y29" s="260"/>
      <c r="Z29" s="260"/>
      <c r="AA29" s="260"/>
      <c r="AB29" s="260"/>
      <c r="AC29" s="260"/>
      <c r="AD29" s="260"/>
      <c r="AE29" s="260"/>
      <c r="AK29" s="259">
        <f>ROUND(AV94,2)</f>
        <v>0</v>
      </c>
      <c r="AL29" s="260"/>
      <c r="AM29" s="260"/>
      <c r="AN29" s="260"/>
      <c r="AO29" s="260"/>
      <c r="AR29" s="38"/>
      <c r="BE29" s="249"/>
    </row>
    <row r="30" spans="2:57" s="3" customFormat="1" ht="14.45" customHeight="1">
      <c r="B30" s="38"/>
      <c r="F30" s="28" t="s">
        <v>47</v>
      </c>
      <c r="L30" s="261">
        <v>0.15</v>
      </c>
      <c r="M30" s="260"/>
      <c r="N30" s="260"/>
      <c r="O30" s="260"/>
      <c r="P30" s="260"/>
      <c r="W30" s="259">
        <f>ROUND(BA94,2)</f>
        <v>0</v>
      </c>
      <c r="X30" s="260"/>
      <c r="Y30" s="260"/>
      <c r="Z30" s="260"/>
      <c r="AA30" s="260"/>
      <c r="AB30" s="260"/>
      <c r="AC30" s="260"/>
      <c r="AD30" s="260"/>
      <c r="AE30" s="260"/>
      <c r="AK30" s="259">
        <f>ROUND(AW94,2)</f>
        <v>0</v>
      </c>
      <c r="AL30" s="260"/>
      <c r="AM30" s="260"/>
      <c r="AN30" s="260"/>
      <c r="AO30" s="260"/>
      <c r="AR30" s="38"/>
      <c r="BE30" s="249"/>
    </row>
    <row r="31" spans="2:57" s="3" customFormat="1" ht="14.45" customHeight="1" hidden="1">
      <c r="B31" s="38"/>
      <c r="F31" s="28" t="s">
        <v>48</v>
      </c>
      <c r="L31" s="261">
        <v>0.21</v>
      </c>
      <c r="M31" s="260"/>
      <c r="N31" s="260"/>
      <c r="O31" s="260"/>
      <c r="P31" s="260"/>
      <c r="W31" s="259">
        <f>ROUND(BB94,2)</f>
        <v>0</v>
      </c>
      <c r="X31" s="260"/>
      <c r="Y31" s="260"/>
      <c r="Z31" s="260"/>
      <c r="AA31" s="260"/>
      <c r="AB31" s="260"/>
      <c r="AC31" s="260"/>
      <c r="AD31" s="260"/>
      <c r="AE31" s="260"/>
      <c r="AK31" s="259">
        <v>0</v>
      </c>
      <c r="AL31" s="260"/>
      <c r="AM31" s="260"/>
      <c r="AN31" s="260"/>
      <c r="AO31" s="260"/>
      <c r="AR31" s="38"/>
      <c r="BE31" s="249"/>
    </row>
    <row r="32" spans="2:57" s="3" customFormat="1" ht="14.45" customHeight="1" hidden="1">
      <c r="B32" s="38"/>
      <c r="F32" s="28" t="s">
        <v>49</v>
      </c>
      <c r="L32" s="261">
        <v>0.15</v>
      </c>
      <c r="M32" s="260"/>
      <c r="N32" s="260"/>
      <c r="O32" s="260"/>
      <c r="P32" s="260"/>
      <c r="W32" s="259">
        <f>ROUND(BC94,2)</f>
        <v>0</v>
      </c>
      <c r="X32" s="260"/>
      <c r="Y32" s="260"/>
      <c r="Z32" s="260"/>
      <c r="AA32" s="260"/>
      <c r="AB32" s="260"/>
      <c r="AC32" s="260"/>
      <c r="AD32" s="260"/>
      <c r="AE32" s="260"/>
      <c r="AK32" s="259">
        <v>0</v>
      </c>
      <c r="AL32" s="260"/>
      <c r="AM32" s="260"/>
      <c r="AN32" s="260"/>
      <c r="AO32" s="260"/>
      <c r="AR32" s="38"/>
      <c r="BE32" s="249"/>
    </row>
    <row r="33" spans="2:57" s="3" customFormat="1" ht="14.45" customHeight="1" hidden="1">
      <c r="B33" s="38"/>
      <c r="F33" s="28" t="s">
        <v>50</v>
      </c>
      <c r="L33" s="261">
        <v>0</v>
      </c>
      <c r="M33" s="260"/>
      <c r="N33" s="260"/>
      <c r="O33" s="260"/>
      <c r="P33" s="260"/>
      <c r="W33" s="259">
        <f>ROUND(BD94,2)</f>
        <v>0</v>
      </c>
      <c r="X33" s="260"/>
      <c r="Y33" s="260"/>
      <c r="Z33" s="260"/>
      <c r="AA33" s="260"/>
      <c r="AB33" s="260"/>
      <c r="AC33" s="260"/>
      <c r="AD33" s="260"/>
      <c r="AE33" s="260"/>
      <c r="AK33" s="259">
        <v>0</v>
      </c>
      <c r="AL33" s="260"/>
      <c r="AM33" s="260"/>
      <c r="AN33" s="260"/>
      <c r="AO33" s="260"/>
      <c r="AR33" s="38"/>
      <c r="BE33" s="249"/>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48"/>
    </row>
    <row r="35" spans="1:57" s="2" customFormat="1" ht="25.9" customHeight="1">
      <c r="A35" s="33"/>
      <c r="B35" s="34"/>
      <c r="C35" s="39"/>
      <c r="D35" s="40" t="s">
        <v>51</v>
      </c>
      <c r="E35" s="41"/>
      <c r="F35" s="41"/>
      <c r="G35" s="41"/>
      <c r="H35" s="41"/>
      <c r="I35" s="41"/>
      <c r="J35" s="41"/>
      <c r="K35" s="41"/>
      <c r="L35" s="41"/>
      <c r="M35" s="41"/>
      <c r="N35" s="41"/>
      <c r="O35" s="41"/>
      <c r="P35" s="41"/>
      <c r="Q35" s="41"/>
      <c r="R35" s="41"/>
      <c r="S35" s="41"/>
      <c r="T35" s="42" t="s">
        <v>52</v>
      </c>
      <c r="U35" s="41"/>
      <c r="V35" s="41"/>
      <c r="W35" s="41"/>
      <c r="X35" s="265" t="s">
        <v>53</v>
      </c>
      <c r="Y35" s="263"/>
      <c r="Z35" s="263"/>
      <c r="AA35" s="263"/>
      <c r="AB35" s="263"/>
      <c r="AC35" s="41"/>
      <c r="AD35" s="41"/>
      <c r="AE35" s="41"/>
      <c r="AF35" s="41"/>
      <c r="AG35" s="41"/>
      <c r="AH35" s="41"/>
      <c r="AI35" s="41"/>
      <c r="AJ35" s="41"/>
      <c r="AK35" s="262">
        <f>SUM(AK26:AK33)</f>
        <v>0</v>
      </c>
      <c r="AL35" s="263"/>
      <c r="AM35" s="263"/>
      <c r="AN35" s="263"/>
      <c r="AO35" s="264"/>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45"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2:44" s="1" customFormat="1" ht="14.45" customHeight="1">
      <c r="B38" s="21"/>
      <c r="AR38" s="21"/>
    </row>
    <row r="39" spans="2:44" s="1" customFormat="1" ht="14.45" customHeight="1">
      <c r="B39" s="21"/>
      <c r="AR39" s="21"/>
    </row>
    <row r="40" spans="2:44" s="1" customFormat="1" ht="14.45" customHeight="1">
      <c r="B40" s="21"/>
      <c r="AR40" s="21"/>
    </row>
    <row r="41" spans="2:44" s="1" customFormat="1" ht="14.45" customHeight="1">
      <c r="B41" s="21"/>
      <c r="AR41" s="21"/>
    </row>
    <row r="42" spans="2:44" s="1" customFormat="1" ht="14.45" customHeight="1">
      <c r="B42" s="21"/>
      <c r="AR42" s="21"/>
    </row>
    <row r="43" spans="2:44" s="1" customFormat="1" ht="14.45" customHeight="1">
      <c r="B43" s="21"/>
      <c r="AR43" s="21"/>
    </row>
    <row r="44" spans="2:44" s="1" customFormat="1" ht="14.45" customHeight="1">
      <c r="B44" s="21"/>
      <c r="AR44" s="21"/>
    </row>
    <row r="45" spans="2:44" s="1" customFormat="1" ht="14.45" customHeight="1">
      <c r="B45" s="21"/>
      <c r="AR45" s="21"/>
    </row>
    <row r="46" spans="2:44" s="1" customFormat="1" ht="14.45" customHeight="1">
      <c r="B46" s="21"/>
      <c r="AR46" s="21"/>
    </row>
    <row r="47" spans="2:44" s="1" customFormat="1" ht="14.45" customHeight="1">
      <c r="B47" s="21"/>
      <c r="AR47" s="21"/>
    </row>
    <row r="48" spans="2:44" s="1" customFormat="1" ht="14.45" customHeight="1">
      <c r="B48" s="21"/>
      <c r="AR48" s="21"/>
    </row>
    <row r="49" spans="2:44" s="2" customFormat="1" ht="14.45" customHeight="1">
      <c r="B49" s="43"/>
      <c r="D49" s="44" t="s">
        <v>54</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55</v>
      </c>
      <c r="AI49" s="45"/>
      <c r="AJ49" s="45"/>
      <c r="AK49" s="45"/>
      <c r="AL49" s="45"/>
      <c r="AM49" s="45"/>
      <c r="AN49" s="45"/>
      <c r="AO49" s="45"/>
      <c r="AR49" s="43"/>
    </row>
    <row r="50" spans="2:44" ht="11.25">
      <c r="B50" s="21"/>
      <c r="AR50" s="21"/>
    </row>
    <row r="51" spans="2:44" ht="11.25">
      <c r="B51" s="21"/>
      <c r="AR51" s="21"/>
    </row>
    <row r="52" spans="2:44" ht="11.25">
      <c r="B52" s="21"/>
      <c r="AR52" s="21"/>
    </row>
    <row r="53" spans="2:44" ht="11.25">
      <c r="B53" s="21"/>
      <c r="AR53" s="21"/>
    </row>
    <row r="54" spans="2:44" ht="11.25">
      <c r="B54" s="21"/>
      <c r="AR54" s="21"/>
    </row>
    <row r="55" spans="2:44" ht="11.25">
      <c r="B55" s="21"/>
      <c r="AR55" s="21"/>
    </row>
    <row r="56" spans="2:44" ht="11.25">
      <c r="B56" s="21"/>
      <c r="AR56" s="21"/>
    </row>
    <row r="57" spans="2:44" ht="11.25">
      <c r="B57" s="21"/>
      <c r="AR57" s="21"/>
    </row>
    <row r="58" spans="2:44" ht="11.25">
      <c r="B58" s="21"/>
      <c r="AR58" s="21"/>
    </row>
    <row r="59" spans="2:44" ht="11.25">
      <c r="B59" s="21"/>
      <c r="AR59" s="21"/>
    </row>
    <row r="60" spans="1:57" s="2" customFormat="1" ht="12.75">
      <c r="A60" s="33"/>
      <c r="B60" s="34"/>
      <c r="C60" s="33"/>
      <c r="D60" s="46" t="s">
        <v>56</v>
      </c>
      <c r="E60" s="36"/>
      <c r="F60" s="36"/>
      <c r="G60" s="36"/>
      <c r="H60" s="36"/>
      <c r="I60" s="36"/>
      <c r="J60" s="36"/>
      <c r="K60" s="36"/>
      <c r="L60" s="36"/>
      <c r="M60" s="36"/>
      <c r="N60" s="36"/>
      <c r="O60" s="36"/>
      <c r="P60" s="36"/>
      <c r="Q60" s="36"/>
      <c r="R60" s="36"/>
      <c r="S60" s="36"/>
      <c r="T60" s="36"/>
      <c r="U60" s="36"/>
      <c r="V60" s="46" t="s">
        <v>57</v>
      </c>
      <c r="W60" s="36"/>
      <c r="X60" s="36"/>
      <c r="Y60" s="36"/>
      <c r="Z60" s="36"/>
      <c r="AA60" s="36"/>
      <c r="AB60" s="36"/>
      <c r="AC60" s="36"/>
      <c r="AD60" s="36"/>
      <c r="AE60" s="36"/>
      <c r="AF60" s="36"/>
      <c r="AG60" s="36"/>
      <c r="AH60" s="46" t="s">
        <v>56</v>
      </c>
      <c r="AI60" s="36"/>
      <c r="AJ60" s="36"/>
      <c r="AK60" s="36"/>
      <c r="AL60" s="36"/>
      <c r="AM60" s="46" t="s">
        <v>57</v>
      </c>
      <c r="AN60" s="36"/>
      <c r="AO60" s="36"/>
      <c r="AP60" s="33"/>
      <c r="AQ60" s="33"/>
      <c r="AR60" s="34"/>
      <c r="BE60" s="33"/>
    </row>
    <row r="61" spans="2:44" ht="11.25">
      <c r="B61" s="21"/>
      <c r="AR61" s="21"/>
    </row>
    <row r="62" spans="2:44" ht="11.25">
      <c r="B62" s="21"/>
      <c r="AR62" s="21"/>
    </row>
    <row r="63" spans="2:44" ht="11.25">
      <c r="B63" s="21"/>
      <c r="AR63" s="21"/>
    </row>
    <row r="64" spans="1:57" s="2" customFormat="1" ht="12.75">
      <c r="A64" s="33"/>
      <c r="B64" s="34"/>
      <c r="C64" s="33"/>
      <c r="D64" s="44" t="s">
        <v>58</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59</v>
      </c>
      <c r="AI64" s="47"/>
      <c r="AJ64" s="47"/>
      <c r="AK64" s="47"/>
      <c r="AL64" s="47"/>
      <c r="AM64" s="47"/>
      <c r="AN64" s="47"/>
      <c r="AO64" s="47"/>
      <c r="AP64" s="33"/>
      <c r="AQ64" s="33"/>
      <c r="AR64" s="34"/>
      <c r="BE64" s="33"/>
    </row>
    <row r="65" spans="2:44" ht="11.25">
      <c r="B65" s="21"/>
      <c r="AR65" s="21"/>
    </row>
    <row r="66" spans="2:44" ht="11.25">
      <c r="B66" s="21"/>
      <c r="AR66" s="21"/>
    </row>
    <row r="67" spans="2:44" ht="11.25">
      <c r="B67" s="21"/>
      <c r="AR67" s="21"/>
    </row>
    <row r="68" spans="2:44" ht="11.25">
      <c r="B68" s="21"/>
      <c r="AR68" s="21"/>
    </row>
    <row r="69" spans="2:44" ht="11.25">
      <c r="B69" s="21"/>
      <c r="AR69" s="21"/>
    </row>
    <row r="70" spans="2:44" ht="11.25">
      <c r="B70" s="21"/>
      <c r="AR70" s="21"/>
    </row>
    <row r="71" spans="2:44" ht="11.25">
      <c r="B71" s="21"/>
      <c r="AR71" s="21"/>
    </row>
    <row r="72" spans="2:44" ht="11.25">
      <c r="B72" s="21"/>
      <c r="AR72" s="21"/>
    </row>
    <row r="73" spans="2:44" ht="11.25">
      <c r="B73" s="21"/>
      <c r="AR73" s="21"/>
    </row>
    <row r="74" spans="2:44" ht="11.25">
      <c r="B74" s="21"/>
      <c r="AR74" s="21"/>
    </row>
    <row r="75" spans="1:57" s="2" customFormat="1" ht="12.75">
      <c r="A75" s="33"/>
      <c r="B75" s="34"/>
      <c r="C75" s="33"/>
      <c r="D75" s="46" t="s">
        <v>56</v>
      </c>
      <c r="E75" s="36"/>
      <c r="F75" s="36"/>
      <c r="G75" s="36"/>
      <c r="H75" s="36"/>
      <c r="I75" s="36"/>
      <c r="J75" s="36"/>
      <c r="K75" s="36"/>
      <c r="L75" s="36"/>
      <c r="M75" s="36"/>
      <c r="N75" s="36"/>
      <c r="O75" s="36"/>
      <c r="P75" s="36"/>
      <c r="Q75" s="36"/>
      <c r="R75" s="36"/>
      <c r="S75" s="36"/>
      <c r="T75" s="36"/>
      <c r="U75" s="36"/>
      <c r="V75" s="46" t="s">
        <v>57</v>
      </c>
      <c r="W75" s="36"/>
      <c r="X75" s="36"/>
      <c r="Y75" s="36"/>
      <c r="Z75" s="36"/>
      <c r="AA75" s="36"/>
      <c r="AB75" s="36"/>
      <c r="AC75" s="36"/>
      <c r="AD75" s="36"/>
      <c r="AE75" s="36"/>
      <c r="AF75" s="36"/>
      <c r="AG75" s="36"/>
      <c r="AH75" s="46" t="s">
        <v>56</v>
      </c>
      <c r="AI75" s="36"/>
      <c r="AJ75" s="36"/>
      <c r="AK75" s="36"/>
      <c r="AL75" s="36"/>
      <c r="AM75" s="46" t="s">
        <v>57</v>
      </c>
      <c r="AN75" s="36"/>
      <c r="AO75" s="36"/>
      <c r="AP75" s="33"/>
      <c r="AQ75" s="33"/>
      <c r="AR75" s="34"/>
      <c r="BE75" s="33"/>
    </row>
    <row r="76" spans="1:57" s="2" customFormat="1" ht="11.25">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6.95"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57" s="2" customFormat="1" ht="6.95"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57" s="2" customFormat="1" ht="24.95" customHeight="1">
      <c r="A82" s="33"/>
      <c r="B82" s="34"/>
      <c r="C82" s="22" t="s">
        <v>60</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57" s="2" customFormat="1" ht="6.95"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2:44" s="4" customFormat="1" ht="12" customHeight="1">
      <c r="B84" s="52"/>
      <c r="C84" s="28" t="s">
        <v>13</v>
      </c>
      <c r="L84" s="4" t="str">
        <f>K5</f>
        <v>Letovice_2021_01_14o</v>
      </c>
      <c r="AR84" s="52"/>
    </row>
    <row r="85" spans="2:44" s="5" customFormat="1" ht="36.95" customHeight="1">
      <c r="B85" s="53"/>
      <c r="C85" s="54" t="s">
        <v>16</v>
      </c>
      <c r="L85" s="224" t="str">
        <f>K6</f>
        <v>VD Letovice, rekonstrukce VD</v>
      </c>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R85" s="53"/>
    </row>
    <row r="86" spans="1:57" s="2" customFormat="1" ht="6.95"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57" s="2" customFormat="1" ht="12" customHeight="1">
      <c r="A87" s="33"/>
      <c r="B87" s="34"/>
      <c r="C87" s="28" t="s">
        <v>20</v>
      </c>
      <c r="D87" s="33"/>
      <c r="E87" s="33"/>
      <c r="F87" s="33"/>
      <c r="G87" s="33"/>
      <c r="H87" s="33"/>
      <c r="I87" s="33"/>
      <c r="J87" s="33"/>
      <c r="K87" s="33"/>
      <c r="L87" s="55" t="str">
        <f>IF(K8="","",K8)</f>
        <v>VD Letovice</v>
      </c>
      <c r="M87" s="33"/>
      <c r="N87" s="33"/>
      <c r="O87" s="33"/>
      <c r="P87" s="33"/>
      <c r="Q87" s="33"/>
      <c r="R87" s="33"/>
      <c r="S87" s="33"/>
      <c r="T87" s="33"/>
      <c r="U87" s="33"/>
      <c r="V87" s="33"/>
      <c r="W87" s="33"/>
      <c r="X87" s="33"/>
      <c r="Y87" s="33"/>
      <c r="Z87" s="33"/>
      <c r="AA87" s="33"/>
      <c r="AB87" s="33"/>
      <c r="AC87" s="33"/>
      <c r="AD87" s="33"/>
      <c r="AE87" s="33"/>
      <c r="AF87" s="33"/>
      <c r="AG87" s="33"/>
      <c r="AH87" s="33"/>
      <c r="AI87" s="28" t="s">
        <v>22</v>
      </c>
      <c r="AJ87" s="33"/>
      <c r="AK87" s="33"/>
      <c r="AL87" s="33"/>
      <c r="AM87" s="226" t="str">
        <f>IF(AN8="","",AN8)</f>
        <v>14. 1. 2021</v>
      </c>
      <c r="AN87" s="226"/>
      <c r="AO87" s="33"/>
      <c r="AP87" s="33"/>
      <c r="AQ87" s="33"/>
      <c r="AR87" s="34"/>
      <c r="BE87" s="33"/>
    </row>
    <row r="88" spans="1:57" s="2" customFormat="1" ht="6.95"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57" s="2" customFormat="1" ht="15.2" customHeight="1">
      <c r="A89" s="33"/>
      <c r="B89" s="34"/>
      <c r="C89" s="28" t="s">
        <v>24</v>
      </c>
      <c r="D89" s="33"/>
      <c r="E89" s="33"/>
      <c r="F89" s="33"/>
      <c r="G89" s="33"/>
      <c r="H89" s="33"/>
      <c r="I89" s="33"/>
      <c r="J89" s="33"/>
      <c r="K89" s="33"/>
      <c r="L89" s="4" t="str">
        <f>IF(E11="","",E11)</f>
        <v>Povodí Moravy, s.p., Dřevařská 11, 60175 Brno</v>
      </c>
      <c r="M89" s="33"/>
      <c r="N89" s="33"/>
      <c r="O89" s="33"/>
      <c r="P89" s="33"/>
      <c r="Q89" s="33"/>
      <c r="R89" s="33"/>
      <c r="S89" s="33"/>
      <c r="T89" s="33"/>
      <c r="U89" s="33"/>
      <c r="V89" s="33"/>
      <c r="W89" s="33"/>
      <c r="X89" s="33"/>
      <c r="Y89" s="33"/>
      <c r="Z89" s="33"/>
      <c r="AA89" s="33"/>
      <c r="AB89" s="33"/>
      <c r="AC89" s="33"/>
      <c r="AD89" s="33"/>
      <c r="AE89" s="33"/>
      <c r="AF89" s="33"/>
      <c r="AG89" s="33"/>
      <c r="AH89" s="33"/>
      <c r="AI89" s="28" t="s">
        <v>32</v>
      </c>
      <c r="AJ89" s="33"/>
      <c r="AK89" s="33"/>
      <c r="AL89" s="33"/>
      <c r="AM89" s="227" t="str">
        <f>IF(E17="","",E17)</f>
        <v>Sweco Hydroprojekt a.s.</v>
      </c>
      <c r="AN89" s="228"/>
      <c r="AO89" s="228"/>
      <c r="AP89" s="228"/>
      <c r="AQ89" s="33"/>
      <c r="AR89" s="34"/>
      <c r="AS89" s="234" t="s">
        <v>61</v>
      </c>
      <c r="AT89" s="235"/>
      <c r="AU89" s="57"/>
      <c r="AV89" s="57"/>
      <c r="AW89" s="57"/>
      <c r="AX89" s="57"/>
      <c r="AY89" s="57"/>
      <c r="AZ89" s="57"/>
      <c r="BA89" s="57"/>
      <c r="BB89" s="57"/>
      <c r="BC89" s="57"/>
      <c r="BD89" s="58"/>
      <c r="BE89" s="33"/>
    </row>
    <row r="90" spans="1:57" s="2" customFormat="1" ht="15.2" customHeight="1">
      <c r="A90" s="33"/>
      <c r="B90" s="34"/>
      <c r="C90" s="28" t="s">
        <v>30</v>
      </c>
      <c r="D90" s="33"/>
      <c r="E90" s="33"/>
      <c r="F90" s="33"/>
      <c r="G90" s="33"/>
      <c r="H90" s="33"/>
      <c r="I90" s="33"/>
      <c r="J90" s="33"/>
      <c r="K90" s="33"/>
      <c r="L90" s="4"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37</v>
      </c>
      <c r="AJ90" s="33"/>
      <c r="AK90" s="33"/>
      <c r="AL90" s="33"/>
      <c r="AM90" s="227" t="str">
        <f>IF(E20="","",E20)</f>
        <v xml:space="preserve"> </v>
      </c>
      <c r="AN90" s="228"/>
      <c r="AO90" s="228"/>
      <c r="AP90" s="228"/>
      <c r="AQ90" s="33"/>
      <c r="AR90" s="34"/>
      <c r="AS90" s="236"/>
      <c r="AT90" s="237"/>
      <c r="AU90" s="59"/>
      <c r="AV90" s="59"/>
      <c r="AW90" s="59"/>
      <c r="AX90" s="59"/>
      <c r="AY90" s="59"/>
      <c r="AZ90" s="59"/>
      <c r="BA90" s="59"/>
      <c r="BB90" s="59"/>
      <c r="BC90" s="59"/>
      <c r="BD90" s="60"/>
      <c r="BE90" s="33"/>
    </row>
    <row r="91" spans="1:57" s="2" customFormat="1" ht="10.9"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36"/>
      <c r="AT91" s="237"/>
      <c r="AU91" s="59"/>
      <c r="AV91" s="59"/>
      <c r="AW91" s="59"/>
      <c r="AX91" s="59"/>
      <c r="AY91" s="59"/>
      <c r="AZ91" s="59"/>
      <c r="BA91" s="59"/>
      <c r="BB91" s="59"/>
      <c r="BC91" s="59"/>
      <c r="BD91" s="60"/>
      <c r="BE91" s="33"/>
    </row>
    <row r="92" spans="1:57" s="2" customFormat="1" ht="29.25" customHeight="1">
      <c r="A92" s="33"/>
      <c r="B92" s="34"/>
      <c r="C92" s="231" t="s">
        <v>62</v>
      </c>
      <c r="D92" s="230"/>
      <c r="E92" s="230"/>
      <c r="F92" s="230"/>
      <c r="G92" s="230"/>
      <c r="H92" s="61"/>
      <c r="I92" s="229" t="s">
        <v>63</v>
      </c>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9" t="s">
        <v>64</v>
      </c>
      <c r="AH92" s="230"/>
      <c r="AI92" s="230"/>
      <c r="AJ92" s="230"/>
      <c r="AK92" s="230"/>
      <c r="AL92" s="230"/>
      <c r="AM92" s="230"/>
      <c r="AN92" s="229" t="s">
        <v>65</v>
      </c>
      <c r="AO92" s="230"/>
      <c r="AP92" s="238"/>
      <c r="AQ92" s="62" t="s">
        <v>66</v>
      </c>
      <c r="AR92" s="34"/>
      <c r="AS92" s="63" t="s">
        <v>67</v>
      </c>
      <c r="AT92" s="64" t="s">
        <v>68</v>
      </c>
      <c r="AU92" s="64" t="s">
        <v>69</v>
      </c>
      <c r="AV92" s="64" t="s">
        <v>70</v>
      </c>
      <c r="AW92" s="64" t="s">
        <v>71</v>
      </c>
      <c r="AX92" s="64" t="s">
        <v>72</v>
      </c>
      <c r="AY92" s="64" t="s">
        <v>73</v>
      </c>
      <c r="AZ92" s="64" t="s">
        <v>74</v>
      </c>
      <c r="BA92" s="64" t="s">
        <v>75</v>
      </c>
      <c r="BB92" s="64" t="s">
        <v>76</v>
      </c>
      <c r="BC92" s="64" t="s">
        <v>77</v>
      </c>
      <c r="BD92" s="65" t="s">
        <v>78</v>
      </c>
      <c r="BE92" s="33"/>
    </row>
    <row r="93" spans="1:57" s="2" customFormat="1" ht="10.9"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2:90" s="6" customFormat="1" ht="32.45" customHeight="1">
      <c r="B94" s="69"/>
      <c r="C94" s="70" t="s">
        <v>79</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45">
        <f>ROUND(AG95+SUM(AG96:AG98)+SUM(AG101:AG104)+AG109+AG116+AG117,2)</f>
        <v>0</v>
      </c>
      <c r="AH94" s="245"/>
      <c r="AI94" s="245"/>
      <c r="AJ94" s="245"/>
      <c r="AK94" s="245"/>
      <c r="AL94" s="245"/>
      <c r="AM94" s="245"/>
      <c r="AN94" s="246">
        <f aca="true" t="shared" si="0" ref="AN94:AN117">SUM(AG94,AT94)</f>
        <v>0</v>
      </c>
      <c r="AO94" s="246"/>
      <c r="AP94" s="246"/>
      <c r="AQ94" s="73" t="s">
        <v>1</v>
      </c>
      <c r="AR94" s="69"/>
      <c r="AS94" s="74">
        <f>ROUND(AS95+SUM(AS96:AS98)+SUM(AS101:AS104)+AS109+AS116+AS117,2)</f>
        <v>0</v>
      </c>
      <c r="AT94" s="75">
        <f aca="true" t="shared" si="1" ref="AT94:AT117">ROUND(SUM(AV94:AW94),2)</f>
        <v>0</v>
      </c>
      <c r="AU94" s="76">
        <f>ROUND(AU95+SUM(AU96:AU98)+SUM(AU101:AU104)+AU109+AU116+AU117,5)</f>
        <v>0</v>
      </c>
      <c r="AV94" s="75">
        <f>ROUND(AZ94*L29,2)</f>
        <v>0</v>
      </c>
      <c r="AW94" s="75">
        <f>ROUND(BA94*L30,2)</f>
        <v>0</v>
      </c>
      <c r="AX94" s="75">
        <f>ROUND(BB94*L29,2)</f>
        <v>0</v>
      </c>
      <c r="AY94" s="75">
        <f>ROUND(BC94*L30,2)</f>
        <v>0</v>
      </c>
      <c r="AZ94" s="75">
        <f>ROUND(AZ95+SUM(AZ96:AZ98)+SUM(AZ101:AZ104)+AZ109+AZ116+AZ117,2)</f>
        <v>0</v>
      </c>
      <c r="BA94" s="75">
        <f>ROUND(BA95+SUM(BA96:BA98)+SUM(BA101:BA104)+BA109+BA116+BA117,2)</f>
        <v>0</v>
      </c>
      <c r="BB94" s="75">
        <f>ROUND(BB95+SUM(BB96:BB98)+SUM(BB101:BB104)+BB109+BB116+BB117,2)</f>
        <v>0</v>
      </c>
      <c r="BC94" s="75">
        <f>ROUND(BC95+SUM(BC96:BC98)+SUM(BC101:BC104)+BC109+BC116+BC117,2)</f>
        <v>0</v>
      </c>
      <c r="BD94" s="77">
        <f>ROUND(BD95+SUM(BD96:BD98)+SUM(BD101:BD104)+BD109+BD116+BD117,2)</f>
        <v>0</v>
      </c>
      <c r="BS94" s="78" t="s">
        <v>80</v>
      </c>
      <c r="BT94" s="78" t="s">
        <v>81</v>
      </c>
      <c r="BU94" s="79" t="s">
        <v>82</v>
      </c>
      <c r="BV94" s="78" t="s">
        <v>83</v>
      </c>
      <c r="BW94" s="78" t="s">
        <v>4</v>
      </c>
      <c r="BX94" s="78" t="s">
        <v>84</v>
      </c>
      <c r="CL94" s="78" t="s">
        <v>1</v>
      </c>
    </row>
    <row r="95" spans="1:91" s="7" customFormat="1" ht="16.5" customHeight="1">
      <c r="A95" s="80" t="s">
        <v>85</v>
      </c>
      <c r="B95" s="81"/>
      <c r="C95" s="82"/>
      <c r="D95" s="232" t="s">
        <v>86</v>
      </c>
      <c r="E95" s="232"/>
      <c r="F95" s="232"/>
      <c r="G95" s="232"/>
      <c r="H95" s="232"/>
      <c r="I95" s="83"/>
      <c r="J95" s="232" t="s">
        <v>87</v>
      </c>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40">
        <f>'SO 01 - Hráz'!J30</f>
        <v>0</v>
      </c>
      <c r="AH95" s="241"/>
      <c r="AI95" s="241"/>
      <c r="AJ95" s="241"/>
      <c r="AK95" s="241"/>
      <c r="AL95" s="241"/>
      <c r="AM95" s="241"/>
      <c r="AN95" s="240">
        <f t="shared" si="0"/>
        <v>0</v>
      </c>
      <c r="AO95" s="241"/>
      <c r="AP95" s="241"/>
      <c r="AQ95" s="84" t="s">
        <v>88</v>
      </c>
      <c r="AR95" s="81"/>
      <c r="AS95" s="85">
        <v>0</v>
      </c>
      <c r="AT95" s="86">
        <f t="shared" si="1"/>
        <v>0</v>
      </c>
      <c r="AU95" s="87">
        <f>'SO 01 - Hráz'!P133</f>
        <v>0</v>
      </c>
      <c r="AV95" s="86">
        <f>'SO 01 - Hráz'!J33</f>
        <v>0</v>
      </c>
      <c r="AW95" s="86">
        <f>'SO 01 - Hráz'!J34</f>
        <v>0</v>
      </c>
      <c r="AX95" s="86">
        <f>'SO 01 - Hráz'!J35</f>
        <v>0</v>
      </c>
      <c r="AY95" s="86">
        <f>'SO 01 - Hráz'!J36</f>
        <v>0</v>
      </c>
      <c r="AZ95" s="86">
        <f>'SO 01 - Hráz'!F33</f>
        <v>0</v>
      </c>
      <c r="BA95" s="86">
        <f>'SO 01 - Hráz'!F34</f>
        <v>0</v>
      </c>
      <c r="BB95" s="86">
        <f>'SO 01 - Hráz'!F35</f>
        <v>0</v>
      </c>
      <c r="BC95" s="86">
        <f>'SO 01 - Hráz'!F36</f>
        <v>0</v>
      </c>
      <c r="BD95" s="88">
        <f>'SO 01 - Hráz'!F37</f>
        <v>0</v>
      </c>
      <c r="BT95" s="89" t="s">
        <v>89</v>
      </c>
      <c r="BV95" s="89" t="s">
        <v>83</v>
      </c>
      <c r="BW95" s="89" t="s">
        <v>90</v>
      </c>
      <c r="BX95" s="89" t="s">
        <v>4</v>
      </c>
      <c r="CL95" s="89" t="s">
        <v>1</v>
      </c>
      <c r="CM95" s="89" t="s">
        <v>91</v>
      </c>
    </row>
    <row r="96" spans="1:91" s="7" customFormat="1" ht="16.5" customHeight="1">
      <c r="A96" s="80" t="s">
        <v>85</v>
      </c>
      <c r="B96" s="81"/>
      <c r="C96" s="82"/>
      <c r="D96" s="232" t="s">
        <v>92</v>
      </c>
      <c r="E96" s="232"/>
      <c r="F96" s="232"/>
      <c r="G96" s="232"/>
      <c r="H96" s="232"/>
      <c r="I96" s="83"/>
      <c r="J96" s="232" t="s">
        <v>93</v>
      </c>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40">
        <f>'SO 02 - Opevnění návodníh...'!J30</f>
        <v>0</v>
      </c>
      <c r="AH96" s="241"/>
      <c r="AI96" s="241"/>
      <c r="AJ96" s="241"/>
      <c r="AK96" s="241"/>
      <c r="AL96" s="241"/>
      <c r="AM96" s="241"/>
      <c r="AN96" s="240">
        <f t="shared" si="0"/>
        <v>0</v>
      </c>
      <c r="AO96" s="241"/>
      <c r="AP96" s="241"/>
      <c r="AQ96" s="84" t="s">
        <v>88</v>
      </c>
      <c r="AR96" s="81"/>
      <c r="AS96" s="85">
        <v>0</v>
      </c>
      <c r="AT96" s="86">
        <f t="shared" si="1"/>
        <v>0</v>
      </c>
      <c r="AU96" s="87">
        <f>'SO 02 - Opevnění návodníh...'!P120</f>
        <v>0</v>
      </c>
      <c r="AV96" s="86">
        <f>'SO 02 - Opevnění návodníh...'!J33</f>
        <v>0</v>
      </c>
      <c r="AW96" s="86">
        <f>'SO 02 - Opevnění návodníh...'!J34</f>
        <v>0</v>
      </c>
      <c r="AX96" s="86">
        <f>'SO 02 - Opevnění návodníh...'!J35</f>
        <v>0</v>
      </c>
      <c r="AY96" s="86">
        <f>'SO 02 - Opevnění návodníh...'!J36</f>
        <v>0</v>
      </c>
      <c r="AZ96" s="86">
        <f>'SO 02 - Opevnění návodníh...'!F33</f>
        <v>0</v>
      </c>
      <c r="BA96" s="86">
        <f>'SO 02 - Opevnění návodníh...'!F34</f>
        <v>0</v>
      </c>
      <c r="BB96" s="86">
        <f>'SO 02 - Opevnění návodníh...'!F35</f>
        <v>0</v>
      </c>
      <c r="BC96" s="86">
        <f>'SO 02 - Opevnění návodníh...'!F36</f>
        <v>0</v>
      </c>
      <c r="BD96" s="88">
        <f>'SO 02 - Opevnění návodníh...'!F37</f>
        <v>0</v>
      </c>
      <c r="BT96" s="89" t="s">
        <v>89</v>
      </c>
      <c r="BV96" s="89" t="s">
        <v>83</v>
      </c>
      <c r="BW96" s="89" t="s">
        <v>94</v>
      </c>
      <c r="BX96" s="89" t="s">
        <v>4</v>
      </c>
      <c r="CL96" s="89" t="s">
        <v>1</v>
      </c>
      <c r="CM96" s="89" t="s">
        <v>91</v>
      </c>
    </row>
    <row r="97" spans="1:91" s="7" customFormat="1" ht="16.5" customHeight="1">
      <c r="A97" s="80" t="s">
        <v>85</v>
      </c>
      <c r="B97" s="81"/>
      <c r="C97" s="82"/>
      <c r="D97" s="232" t="s">
        <v>95</v>
      </c>
      <c r="E97" s="232"/>
      <c r="F97" s="232"/>
      <c r="G97" s="232"/>
      <c r="H97" s="232"/>
      <c r="I97" s="83"/>
      <c r="J97" s="232" t="s">
        <v>96</v>
      </c>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40">
        <f>'SO 03 - Bezpečnostní přel...'!J30</f>
        <v>0</v>
      </c>
      <c r="AH97" s="241"/>
      <c r="AI97" s="241"/>
      <c r="AJ97" s="241"/>
      <c r="AK97" s="241"/>
      <c r="AL97" s="241"/>
      <c r="AM97" s="241"/>
      <c r="AN97" s="240">
        <f t="shared" si="0"/>
        <v>0</v>
      </c>
      <c r="AO97" s="241"/>
      <c r="AP97" s="241"/>
      <c r="AQ97" s="84" t="s">
        <v>88</v>
      </c>
      <c r="AR97" s="81"/>
      <c r="AS97" s="85">
        <v>0</v>
      </c>
      <c r="AT97" s="86">
        <f t="shared" si="1"/>
        <v>0</v>
      </c>
      <c r="AU97" s="87">
        <f>'SO 03 - Bezpečnostní přel...'!P136</f>
        <v>0</v>
      </c>
      <c r="AV97" s="86">
        <f>'SO 03 - Bezpečnostní přel...'!J33</f>
        <v>0</v>
      </c>
      <c r="AW97" s="86">
        <f>'SO 03 - Bezpečnostní přel...'!J34</f>
        <v>0</v>
      </c>
      <c r="AX97" s="86">
        <f>'SO 03 - Bezpečnostní přel...'!J35</f>
        <v>0</v>
      </c>
      <c r="AY97" s="86">
        <f>'SO 03 - Bezpečnostní přel...'!J36</f>
        <v>0</v>
      </c>
      <c r="AZ97" s="86">
        <f>'SO 03 - Bezpečnostní přel...'!F33</f>
        <v>0</v>
      </c>
      <c r="BA97" s="86">
        <f>'SO 03 - Bezpečnostní přel...'!F34</f>
        <v>0</v>
      </c>
      <c r="BB97" s="86">
        <f>'SO 03 - Bezpečnostní přel...'!F35</f>
        <v>0</v>
      </c>
      <c r="BC97" s="86">
        <f>'SO 03 - Bezpečnostní přel...'!F36</f>
        <v>0</v>
      </c>
      <c r="BD97" s="88">
        <f>'SO 03 - Bezpečnostní přel...'!F37</f>
        <v>0</v>
      </c>
      <c r="BT97" s="89" t="s">
        <v>89</v>
      </c>
      <c r="BV97" s="89" t="s">
        <v>83</v>
      </c>
      <c r="BW97" s="89" t="s">
        <v>97</v>
      </c>
      <c r="BX97" s="89" t="s">
        <v>4</v>
      </c>
      <c r="CL97" s="89" t="s">
        <v>1</v>
      </c>
      <c r="CM97" s="89" t="s">
        <v>91</v>
      </c>
    </row>
    <row r="98" spans="2:91" s="7" customFormat="1" ht="16.5" customHeight="1">
      <c r="B98" s="81"/>
      <c r="C98" s="82"/>
      <c r="D98" s="232" t="s">
        <v>98</v>
      </c>
      <c r="E98" s="232"/>
      <c r="F98" s="232"/>
      <c r="G98" s="232"/>
      <c r="H98" s="232"/>
      <c r="I98" s="83"/>
      <c r="J98" s="232" t="s">
        <v>99</v>
      </c>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42">
        <f>ROUND(SUM(AG99:AG100),2)</f>
        <v>0</v>
      </c>
      <c r="AH98" s="241"/>
      <c r="AI98" s="241"/>
      <c r="AJ98" s="241"/>
      <c r="AK98" s="241"/>
      <c r="AL98" s="241"/>
      <c r="AM98" s="241"/>
      <c r="AN98" s="240">
        <f t="shared" si="0"/>
        <v>0</v>
      </c>
      <c r="AO98" s="241"/>
      <c r="AP98" s="241"/>
      <c r="AQ98" s="84" t="s">
        <v>88</v>
      </c>
      <c r="AR98" s="81"/>
      <c r="AS98" s="85">
        <f>ROUND(SUM(AS99:AS100),2)</f>
        <v>0</v>
      </c>
      <c r="AT98" s="86">
        <f t="shared" si="1"/>
        <v>0</v>
      </c>
      <c r="AU98" s="87">
        <f>ROUND(SUM(AU99:AU100),5)</f>
        <v>0</v>
      </c>
      <c r="AV98" s="86">
        <f>ROUND(AZ98*L29,2)</f>
        <v>0</v>
      </c>
      <c r="AW98" s="86">
        <f>ROUND(BA98*L30,2)</f>
        <v>0</v>
      </c>
      <c r="AX98" s="86">
        <f>ROUND(BB98*L29,2)</f>
        <v>0</v>
      </c>
      <c r="AY98" s="86">
        <f>ROUND(BC98*L30,2)</f>
        <v>0</v>
      </c>
      <c r="AZ98" s="86">
        <f>ROUND(SUM(AZ99:AZ100),2)</f>
        <v>0</v>
      </c>
      <c r="BA98" s="86">
        <f>ROUND(SUM(BA99:BA100),2)</f>
        <v>0</v>
      </c>
      <c r="BB98" s="86">
        <f>ROUND(SUM(BB99:BB100),2)</f>
        <v>0</v>
      </c>
      <c r="BC98" s="86">
        <f>ROUND(SUM(BC99:BC100),2)</f>
        <v>0</v>
      </c>
      <c r="BD98" s="88">
        <f>ROUND(SUM(BD99:BD100),2)</f>
        <v>0</v>
      </c>
      <c r="BS98" s="89" t="s">
        <v>80</v>
      </c>
      <c r="BT98" s="89" t="s">
        <v>89</v>
      </c>
      <c r="BU98" s="89" t="s">
        <v>82</v>
      </c>
      <c r="BV98" s="89" t="s">
        <v>83</v>
      </c>
      <c r="BW98" s="89" t="s">
        <v>100</v>
      </c>
      <c r="BX98" s="89" t="s">
        <v>4</v>
      </c>
      <c r="CL98" s="89" t="s">
        <v>1</v>
      </c>
      <c r="CM98" s="89" t="s">
        <v>91</v>
      </c>
    </row>
    <row r="99" spans="1:90" s="4" customFormat="1" ht="16.5" customHeight="1">
      <c r="A99" s="80" t="s">
        <v>85</v>
      </c>
      <c r="B99" s="52"/>
      <c r="C99" s="10"/>
      <c r="D99" s="10"/>
      <c r="E99" s="233" t="s">
        <v>101</v>
      </c>
      <c r="F99" s="233"/>
      <c r="G99" s="233"/>
      <c r="H99" s="233"/>
      <c r="I99" s="233"/>
      <c r="J99" s="10"/>
      <c r="K99" s="233" t="s">
        <v>102</v>
      </c>
      <c r="L99" s="233"/>
      <c r="M99" s="233"/>
      <c r="N99" s="233"/>
      <c r="O99" s="233"/>
      <c r="P99" s="233"/>
      <c r="Q99" s="233"/>
      <c r="R99" s="233"/>
      <c r="S99" s="233"/>
      <c r="T99" s="233"/>
      <c r="U99" s="233"/>
      <c r="V99" s="233"/>
      <c r="W99" s="233"/>
      <c r="X99" s="233"/>
      <c r="Y99" s="233"/>
      <c r="Z99" s="233"/>
      <c r="AA99" s="233"/>
      <c r="AB99" s="233"/>
      <c r="AC99" s="233"/>
      <c r="AD99" s="233"/>
      <c r="AE99" s="233"/>
      <c r="AF99" s="233"/>
      <c r="AG99" s="243">
        <f>'SO 04.1 - Výlomové a zabe...'!J32</f>
        <v>0</v>
      </c>
      <c r="AH99" s="244"/>
      <c r="AI99" s="244"/>
      <c r="AJ99" s="244"/>
      <c r="AK99" s="244"/>
      <c r="AL99" s="244"/>
      <c r="AM99" s="244"/>
      <c r="AN99" s="243">
        <f t="shared" si="0"/>
        <v>0</v>
      </c>
      <c r="AO99" s="244"/>
      <c r="AP99" s="244"/>
      <c r="AQ99" s="90" t="s">
        <v>103</v>
      </c>
      <c r="AR99" s="52"/>
      <c r="AS99" s="91">
        <v>0</v>
      </c>
      <c r="AT99" s="92">
        <f t="shared" si="1"/>
        <v>0</v>
      </c>
      <c r="AU99" s="93">
        <f>'SO 04.1 - Výlomové a zabe...'!P125</f>
        <v>0</v>
      </c>
      <c r="AV99" s="92">
        <f>'SO 04.1 - Výlomové a zabe...'!J35</f>
        <v>0</v>
      </c>
      <c r="AW99" s="92">
        <f>'SO 04.1 - Výlomové a zabe...'!J36</f>
        <v>0</v>
      </c>
      <c r="AX99" s="92">
        <f>'SO 04.1 - Výlomové a zabe...'!J37</f>
        <v>0</v>
      </c>
      <c r="AY99" s="92">
        <f>'SO 04.1 - Výlomové a zabe...'!J38</f>
        <v>0</v>
      </c>
      <c r="AZ99" s="92">
        <f>'SO 04.1 - Výlomové a zabe...'!F35</f>
        <v>0</v>
      </c>
      <c r="BA99" s="92">
        <f>'SO 04.1 - Výlomové a zabe...'!F36</f>
        <v>0</v>
      </c>
      <c r="BB99" s="92">
        <f>'SO 04.1 - Výlomové a zabe...'!F37</f>
        <v>0</v>
      </c>
      <c r="BC99" s="92">
        <f>'SO 04.1 - Výlomové a zabe...'!F38</f>
        <v>0</v>
      </c>
      <c r="BD99" s="94">
        <f>'SO 04.1 - Výlomové a zabe...'!F39</f>
        <v>0</v>
      </c>
      <c r="BT99" s="26" t="s">
        <v>91</v>
      </c>
      <c r="BV99" s="26" t="s">
        <v>83</v>
      </c>
      <c r="BW99" s="26" t="s">
        <v>104</v>
      </c>
      <c r="BX99" s="26" t="s">
        <v>100</v>
      </c>
      <c r="CL99" s="26" t="s">
        <v>1</v>
      </c>
    </row>
    <row r="100" spans="1:90" s="4" customFormat="1" ht="16.5" customHeight="1">
      <c r="A100" s="80" t="s">
        <v>85</v>
      </c>
      <c r="B100" s="52"/>
      <c r="C100" s="10"/>
      <c r="D100" s="10"/>
      <c r="E100" s="233" t="s">
        <v>105</v>
      </c>
      <c r="F100" s="233"/>
      <c r="G100" s="233"/>
      <c r="H100" s="233"/>
      <c r="I100" s="233"/>
      <c r="J100" s="10"/>
      <c r="K100" s="233" t="s">
        <v>99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43">
        <f>'SO 04.2 - Skluz'!J32</f>
        <v>0</v>
      </c>
      <c r="AH100" s="244"/>
      <c r="AI100" s="244"/>
      <c r="AJ100" s="244"/>
      <c r="AK100" s="244"/>
      <c r="AL100" s="244"/>
      <c r="AM100" s="244"/>
      <c r="AN100" s="243">
        <f t="shared" si="0"/>
        <v>0</v>
      </c>
      <c r="AO100" s="244"/>
      <c r="AP100" s="244"/>
      <c r="AQ100" s="90" t="s">
        <v>103</v>
      </c>
      <c r="AR100" s="52"/>
      <c r="AS100" s="91">
        <v>0</v>
      </c>
      <c r="AT100" s="92">
        <f t="shared" si="1"/>
        <v>0</v>
      </c>
      <c r="AU100" s="93">
        <f>'SO 04.2 - Skluz'!P140</f>
        <v>0</v>
      </c>
      <c r="AV100" s="92">
        <f>'SO 04.2 - Skluz'!J35</f>
        <v>0</v>
      </c>
      <c r="AW100" s="92">
        <f>'SO 04.2 - Skluz'!J36</f>
        <v>0</v>
      </c>
      <c r="AX100" s="92">
        <f>'SO 04.2 - Skluz'!J37</f>
        <v>0</v>
      </c>
      <c r="AY100" s="92">
        <f>'SO 04.2 - Skluz'!J38</f>
        <v>0</v>
      </c>
      <c r="AZ100" s="92">
        <f>'SO 04.2 - Skluz'!F35</f>
        <v>0</v>
      </c>
      <c r="BA100" s="92">
        <f>'SO 04.2 - Skluz'!F36</f>
        <v>0</v>
      </c>
      <c r="BB100" s="92">
        <f>'SO 04.2 - Skluz'!F37</f>
        <v>0</v>
      </c>
      <c r="BC100" s="92">
        <f>'SO 04.2 - Skluz'!F38</f>
        <v>0</v>
      </c>
      <c r="BD100" s="94">
        <f>'SO 04.2 - Skluz'!F39</f>
        <v>0</v>
      </c>
      <c r="BT100" s="26" t="s">
        <v>91</v>
      </c>
      <c r="BV100" s="26" t="s">
        <v>83</v>
      </c>
      <c r="BW100" s="26" t="s">
        <v>106</v>
      </c>
      <c r="BX100" s="26" t="s">
        <v>100</v>
      </c>
      <c r="CL100" s="26" t="s">
        <v>1</v>
      </c>
    </row>
    <row r="101" spans="1:91" s="7" customFormat="1" ht="16.5" customHeight="1">
      <c r="A101" s="80" t="s">
        <v>85</v>
      </c>
      <c r="B101" s="81"/>
      <c r="C101" s="82"/>
      <c r="D101" s="232" t="s">
        <v>107</v>
      </c>
      <c r="E101" s="232"/>
      <c r="F101" s="232"/>
      <c r="G101" s="232"/>
      <c r="H101" s="232"/>
      <c r="I101" s="83"/>
      <c r="J101" s="232" t="s">
        <v>108</v>
      </c>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40">
        <f>'SO 05 - Přemostění skluzu'!J30</f>
        <v>0</v>
      </c>
      <c r="AH101" s="241"/>
      <c r="AI101" s="241"/>
      <c r="AJ101" s="241"/>
      <c r="AK101" s="241"/>
      <c r="AL101" s="241"/>
      <c r="AM101" s="241"/>
      <c r="AN101" s="240">
        <f t="shared" si="0"/>
        <v>0</v>
      </c>
      <c r="AO101" s="241"/>
      <c r="AP101" s="241"/>
      <c r="AQ101" s="84" t="s">
        <v>88</v>
      </c>
      <c r="AR101" s="81"/>
      <c r="AS101" s="85">
        <v>0</v>
      </c>
      <c r="AT101" s="86">
        <f t="shared" si="1"/>
        <v>0</v>
      </c>
      <c r="AU101" s="87">
        <f>'SO 05 - Přemostění skluzu'!P133</f>
        <v>0</v>
      </c>
      <c r="AV101" s="86">
        <f>'SO 05 - Přemostění skluzu'!J33</f>
        <v>0</v>
      </c>
      <c r="AW101" s="86">
        <f>'SO 05 - Přemostění skluzu'!J34</f>
        <v>0</v>
      </c>
      <c r="AX101" s="86">
        <f>'SO 05 - Přemostění skluzu'!J35</f>
        <v>0</v>
      </c>
      <c r="AY101" s="86">
        <f>'SO 05 - Přemostění skluzu'!J36</f>
        <v>0</v>
      </c>
      <c r="AZ101" s="86">
        <f>'SO 05 - Přemostění skluzu'!F33</f>
        <v>0</v>
      </c>
      <c r="BA101" s="86">
        <f>'SO 05 - Přemostění skluzu'!F34</f>
        <v>0</v>
      </c>
      <c r="BB101" s="86">
        <f>'SO 05 - Přemostění skluzu'!F35</f>
        <v>0</v>
      </c>
      <c r="BC101" s="86">
        <f>'SO 05 - Přemostění skluzu'!F36</f>
        <v>0</v>
      </c>
      <c r="BD101" s="88">
        <f>'SO 05 - Přemostění skluzu'!F37</f>
        <v>0</v>
      </c>
      <c r="BT101" s="89" t="s">
        <v>89</v>
      </c>
      <c r="BV101" s="89" t="s">
        <v>83</v>
      </c>
      <c r="BW101" s="89" t="s">
        <v>109</v>
      </c>
      <c r="BX101" s="89" t="s">
        <v>4</v>
      </c>
      <c r="CL101" s="89" t="s">
        <v>1</v>
      </c>
      <c r="CM101" s="89" t="s">
        <v>91</v>
      </c>
    </row>
    <row r="102" spans="1:91" s="7" customFormat="1" ht="16.5" customHeight="1">
      <c r="A102" s="80" t="s">
        <v>85</v>
      </c>
      <c r="B102" s="81"/>
      <c r="C102" s="82"/>
      <c r="D102" s="232" t="s">
        <v>110</v>
      </c>
      <c r="E102" s="232"/>
      <c r="F102" s="232"/>
      <c r="G102" s="232"/>
      <c r="H102" s="232"/>
      <c r="I102" s="83"/>
      <c r="J102" s="232" t="s">
        <v>111</v>
      </c>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40">
        <f>'SO 06 - Vývar'!J30</f>
        <v>0</v>
      </c>
      <c r="AH102" s="241"/>
      <c r="AI102" s="241"/>
      <c r="AJ102" s="241"/>
      <c r="AK102" s="241"/>
      <c r="AL102" s="241"/>
      <c r="AM102" s="241"/>
      <c r="AN102" s="240">
        <f t="shared" si="0"/>
        <v>0</v>
      </c>
      <c r="AO102" s="241"/>
      <c r="AP102" s="241"/>
      <c r="AQ102" s="84" t="s">
        <v>88</v>
      </c>
      <c r="AR102" s="81"/>
      <c r="AS102" s="85">
        <v>0</v>
      </c>
      <c r="AT102" s="86">
        <f t="shared" si="1"/>
        <v>0</v>
      </c>
      <c r="AU102" s="87">
        <f>'SO 06 - Vývar'!P131</f>
        <v>0</v>
      </c>
      <c r="AV102" s="86">
        <f>'SO 06 - Vývar'!J33</f>
        <v>0</v>
      </c>
      <c r="AW102" s="86">
        <f>'SO 06 - Vývar'!J34</f>
        <v>0</v>
      </c>
      <c r="AX102" s="86">
        <f>'SO 06 - Vývar'!J35</f>
        <v>0</v>
      </c>
      <c r="AY102" s="86">
        <f>'SO 06 - Vývar'!J36</f>
        <v>0</v>
      </c>
      <c r="AZ102" s="86">
        <f>'SO 06 - Vývar'!F33</f>
        <v>0</v>
      </c>
      <c r="BA102" s="86">
        <f>'SO 06 - Vývar'!F34</f>
        <v>0</v>
      </c>
      <c r="BB102" s="86">
        <f>'SO 06 - Vývar'!F35</f>
        <v>0</v>
      </c>
      <c r="BC102" s="86">
        <f>'SO 06 - Vývar'!F36</f>
        <v>0</v>
      </c>
      <c r="BD102" s="88">
        <f>'SO 06 - Vývar'!F37</f>
        <v>0</v>
      </c>
      <c r="BT102" s="89" t="s">
        <v>89</v>
      </c>
      <c r="BV102" s="89" t="s">
        <v>83</v>
      </c>
      <c r="BW102" s="89" t="s">
        <v>112</v>
      </c>
      <c r="BX102" s="89" t="s">
        <v>4</v>
      </c>
      <c r="CL102" s="89" t="s">
        <v>1</v>
      </c>
      <c r="CM102" s="89" t="s">
        <v>91</v>
      </c>
    </row>
    <row r="103" spans="1:91" s="7" customFormat="1" ht="16.5" customHeight="1">
      <c r="A103" s="80" t="s">
        <v>85</v>
      </c>
      <c r="B103" s="81"/>
      <c r="C103" s="82"/>
      <c r="D103" s="232" t="s">
        <v>113</v>
      </c>
      <c r="E103" s="232"/>
      <c r="F103" s="232"/>
      <c r="G103" s="232"/>
      <c r="H103" s="232"/>
      <c r="I103" s="83"/>
      <c r="J103" s="232" t="s">
        <v>114</v>
      </c>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40">
        <f>'SO 07 - Opevnění odpadníh...'!J30</f>
        <v>0</v>
      </c>
      <c r="AH103" s="241"/>
      <c r="AI103" s="241"/>
      <c r="AJ103" s="241"/>
      <c r="AK103" s="241"/>
      <c r="AL103" s="241"/>
      <c r="AM103" s="241"/>
      <c r="AN103" s="240">
        <f t="shared" si="0"/>
        <v>0</v>
      </c>
      <c r="AO103" s="241"/>
      <c r="AP103" s="241"/>
      <c r="AQ103" s="84" t="s">
        <v>88</v>
      </c>
      <c r="AR103" s="81"/>
      <c r="AS103" s="85">
        <v>0</v>
      </c>
      <c r="AT103" s="86">
        <f t="shared" si="1"/>
        <v>0</v>
      </c>
      <c r="AU103" s="87">
        <f>'SO 07 - Opevnění odpadníh...'!P127</f>
        <v>0</v>
      </c>
      <c r="AV103" s="86">
        <f>'SO 07 - Opevnění odpadníh...'!J33</f>
        <v>0</v>
      </c>
      <c r="AW103" s="86">
        <f>'SO 07 - Opevnění odpadníh...'!J34</f>
        <v>0</v>
      </c>
      <c r="AX103" s="86">
        <f>'SO 07 - Opevnění odpadníh...'!J35</f>
        <v>0</v>
      </c>
      <c r="AY103" s="86">
        <f>'SO 07 - Opevnění odpadníh...'!J36</f>
        <v>0</v>
      </c>
      <c r="AZ103" s="86">
        <f>'SO 07 - Opevnění odpadníh...'!F33</f>
        <v>0</v>
      </c>
      <c r="BA103" s="86">
        <f>'SO 07 - Opevnění odpadníh...'!F34</f>
        <v>0</v>
      </c>
      <c r="BB103" s="86">
        <f>'SO 07 - Opevnění odpadníh...'!F35</f>
        <v>0</v>
      </c>
      <c r="BC103" s="86">
        <f>'SO 07 - Opevnění odpadníh...'!F36</f>
        <v>0</v>
      </c>
      <c r="BD103" s="88">
        <f>'SO 07 - Opevnění odpadníh...'!F37</f>
        <v>0</v>
      </c>
      <c r="BT103" s="89" t="s">
        <v>89</v>
      </c>
      <c r="BV103" s="89" t="s">
        <v>83</v>
      </c>
      <c r="BW103" s="89" t="s">
        <v>115</v>
      </c>
      <c r="BX103" s="89" t="s">
        <v>4</v>
      </c>
      <c r="CL103" s="89" t="s">
        <v>1</v>
      </c>
      <c r="CM103" s="89" t="s">
        <v>91</v>
      </c>
    </row>
    <row r="104" spans="2:91" s="7" customFormat="1" ht="16.5" customHeight="1">
      <c r="B104" s="81"/>
      <c r="C104" s="82"/>
      <c r="D104" s="232" t="s">
        <v>116</v>
      </c>
      <c r="E104" s="232"/>
      <c r="F104" s="232"/>
      <c r="G104" s="232"/>
      <c r="H104" s="232"/>
      <c r="I104" s="83"/>
      <c r="J104" s="232" t="s">
        <v>117</v>
      </c>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42">
        <f>ROUND(SUM(AG105:AG108),2)</f>
        <v>0</v>
      </c>
      <c r="AH104" s="241"/>
      <c r="AI104" s="241"/>
      <c r="AJ104" s="241"/>
      <c r="AK104" s="241"/>
      <c r="AL104" s="241"/>
      <c r="AM104" s="241"/>
      <c r="AN104" s="240">
        <f t="shared" si="0"/>
        <v>0</v>
      </c>
      <c r="AO104" s="241"/>
      <c r="AP104" s="241"/>
      <c r="AQ104" s="84" t="s">
        <v>88</v>
      </c>
      <c r="AR104" s="81"/>
      <c r="AS104" s="85">
        <f>ROUND(SUM(AS105:AS108),2)</f>
        <v>0</v>
      </c>
      <c r="AT104" s="86">
        <f t="shared" si="1"/>
        <v>0</v>
      </c>
      <c r="AU104" s="87">
        <f>ROUND(SUM(AU105:AU108),5)</f>
        <v>0</v>
      </c>
      <c r="AV104" s="86">
        <f>ROUND(AZ104*L29,2)</f>
        <v>0</v>
      </c>
      <c r="AW104" s="86">
        <f>ROUND(BA104*L30,2)</f>
        <v>0</v>
      </c>
      <c r="AX104" s="86">
        <f>ROUND(BB104*L29,2)</f>
        <v>0</v>
      </c>
      <c r="AY104" s="86">
        <f>ROUND(BC104*L30,2)</f>
        <v>0</v>
      </c>
      <c r="AZ104" s="86">
        <f>ROUND(SUM(AZ105:AZ108),2)</f>
        <v>0</v>
      </c>
      <c r="BA104" s="86">
        <f>ROUND(SUM(BA105:BA108),2)</f>
        <v>0</v>
      </c>
      <c r="BB104" s="86">
        <f>ROUND(SUM(BB105:BB108),2)</f>
        <v>0</v>
      </c>
      <c r="BC104" s="86">
        <f>ROUND(SUM(BC105:BC108),2)</f>
        <v>0</v>
      </c>
      <c r="BD104" s="88">
        <f>ROUND(SUM(BD105:BD108),2)</f>
        <v>0</v>
      </c>
      <c r="BS104" s="89" t="s">
        <v>80</v>
      </c>
      <c r="BT104" s="89" t="s">
        <v>89</v>
      </c>
      <c r="BU104" s="89" t="s">
        <v>82</v>
      </c>
      <c r="BV104" s="89" t="s">
        <v>83</v>
      </c>
      <c r="BW104" s="89" t="s">
        <v>118</v>
      </c>
      <c r="BX104" s="89" t="s">
        <v>4</v>
      </c>
      <c r="CL104" s="89" t="s">
        <v>1</v>
      </c>
      <c r="CM104" s="89" t="s">
        <v>91</v>
      </c>
    </row>
    <row r="105" spans="1:90" s="4" customFormat="1" ht="16.5" customHeight="1">
      <c r="A105" s="80" t="s">
        <v>85</v>
      </c>
      <c r="B105" s="52"/>
      <c r="C105" s="10"/>
      <c r="D105" s="10"/>
      <c r="E105" s="233" t="s">
        <v>119</v>
      </c>
      <c r="F105" s="233"/>
      <c r="G105" s="233"/>
      <c r="H105" s="233"/>
      <c r="I105" s="233"/>
      <c r="J105" s="10"/>
      <c r="K105" s="233" t="s">
        <v>120</v>
      </c>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43">
        <f>'SO 08.1 - Měření HPV'!J32</f>
        <v>0</v>
      </c>
      <c r="AH105" s="244"/>
      <c r="AI105" s="244"/>
      <c r="AJ105" s="244"/>
      <c r="AK105" s="244"/>
      <c r="AL105" s="244"/>
      <c r="AM105" s="244"/>
      <c r="AN105" s="243">
        <f t="shared" si="0"/>
        <v>0</v>
      </c>
      <c r="AO105" s="244"/>
      <c r="AP105" s="244"/>
      <c r="AQ105" s="90" t="s">
        <v>103</v>
      </c>
      <c r="AR105" s="52"/>
      <c r="AS105" s="91">
        <v>0</v>
      </c>
      <c r="AT105" s="92">
        <f t="shared" si="1"/>
        <v>0</v>
      </c>
      <c r="AU105" s="93">
        <f>'SO 08.1 - Měření HPV'!P130</f>
        <v>0</v>
      </c>
      <c r="AV105" s="92">
        <f>'SO 08.1 - Měření HPV'!J35</f>
        <v>0</v>
      </c>
      <c r="AW105" s="92">
        <f>'SO 08.1 - Měření HPV'!J36</f>
        <v>0</v>
      </c>
      <c r="AX105" s="92">
        <f>'SO 08.1 - Měření HPV'!J37</f>
        <v>0</v>
      </c>
      <c r="AY105" s="92">
        <f>'SO 08.1 - Měření HPV'!J38</f>
        <v>0</v>
      </c>
      <c r="AZ105" s="92">
        <f>'SO 08.1 - Měření HPV'!F35</f>
        <v>0</v>
      </c>
      <c r="BA105" s="92">
        <f>'SO 08.1 - Měření HPV'!F36</f>
        <v>0</v>
      </c>
      <c r="BB105" s="92">
        <f>'SO 08.1 - Měření HPV'!F37</f>
        <v>0</v>
      </c>
      <c r="BC105" s="92">
        <f>'SO 08.1 - Měření HPV'!F38</f>
        <v>0</v>
      </c>
      <c r="BD105" s="94">
        <f>'SO 08.1 - Měření HPV'!F39</f>
        <v>0</v>
      </c>
      <c r="BT105" s="26" t="s">
        <v>91</v>
      </c>
      <c r="BV105" s="26" t="s">
        <v>83</v>
      </c>
      <c r="BW105" s="26" t="s">
        <v>121</v>
      </c>
      <c r="BX105" s="26" t="s">
        <v>118</v>
      </c>
      <c r="CL105" s="26" t="s">
        <v>1</v>
      </c>
    </row>
    <row r="106" spans="1:90" s="4" customFormat="1" ht="16.5" customHeight="1">
      <c r="A106" s="80" t="s">
        <v>85</v>
      </c>
      <c r="B106" s="52"/>
      <c r="C106" s="10"/>
      <c r="D106" s="10"/>
      <c r="E106" s="233" t="s">
        <v>122</v>
      </c>
      <c r="F106" s="233"/>
      <c r="G106" s="233"/>
      <c r="H106" s="233"/>
      <c r="I106" s="233"/>
      <c r="J106" s="10"/>
      <c r="K106" s="233" t="s">
        <v>123</v>
      </c>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43">
        <f>'SO 08.2 - Měření deformací'!J32</f>
        <v>0</v>
      </c>
      <c r="AH106" s="244"/>
      <c r="AI106" s="244"/>
      <c r="AJ106" s="244"/>
      <c r="AK106" s="244"/>
      <c r="AL106" s="244"/>
      <c r="AM106" s="244"/>
      <c r="AN106" s="243">
        <f t="shared" si="0"/>
        <v>0</v>
      </c>
      <c r="AO106" s="244"/>
      <c r="AP106" s="244"/>
      <c r="AQ106" s="90" t="s">
        <v>103</v>
      </c>
      <c r="AR106" s="52"/>
      <c r="AS106" s="91">
        <v>0</v>
      </c>
      <c r="AT106" s="92">
        <f t="shared" si="1"/>
        <v>0</v>
      </c>
      <c r="AU106" s="93">
        <f>'SO 08.2 - Měření deformací'!P127</f>
        <v>0</v>
      </c>
      <c r="AV106" s="92">
        <f>'SO 08.2 - Měření deformací'!J35</f>
        <v>0</v>
      </c>
      <c r="AW106" s="92">
        <f>'SO 08.2 - Měření deformací'!J36</f>
        <v>0</v>
      </c>
      <c r="AX106" s="92">
        <f>'SO 08.2 - Měření deformací'!J37</f>
        <v>0</v>
      </c>
      <c r="AY106" s="92">
        <f>'SO 08.2 - Měření deformací'!J38</f>
        <v>0</v>
      </c>
      <c r="AZ106" s="92">
        <f>'SO 08.2 - Měření deformací'!F35</f>
        <v>0</v>
      </c>
      <c r="BA106" s="92">
        <f>'SO 08.2 - Měření deformací'!F36</f>
        <v>0</v>
      </c>
      <c r="BB106" s="92">
        <f>'SO 08.2 - Měření deformací'!F37</f>
        <v>0</v>
      </c>
      <c r="BC106" s="92">
        <f>'SO 08.2 - Měření deformací'!F38</f>
        <v>0</v>
      </c>
      <c r="BD106" s="94">
        <f>'SO 08.2 - Měření deformací'!F39</f>
        <v>0</v>
      </c>
      <c r="BT106" s="26" t="s">
        <v>91</v>
      </c>
      <c r="BV106" s="26" t="s">
        <v>83</v>
      </c>
      <c r="BW106" s="26" t="s">
        <v>124</v>
      </c>
      <c r="BX106" s="26" t="s">
        <v>118</v>
      </c>
      <c r="CL106" s="26" t="s">
        <v>1</v>
      </c>
    </row>
    <row r="107" spans="1:90" s="4" customFormat="1" ht="16.5" customHeight="1">
      <c r="A107" s="80" t="s">
        <v>85</v>
      </c>
      <c r="B107" s="52"/>
      <c r="C107" s="10"/>
      <c r="D107" s="10"/>
      <c r="E107" s="233" t="s">
        <v>125</v>
      </c>
      <c r="F107" s="233"/>
      <c r="G107" s="233"/>
      <c r="H107" s="233"/>
      <c r="I107" s="233"/>
      <c r="J107" s="10"/>
      <c r="K107" s="233" t="s">
        <v>126</v>
      </c>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43">
        <f>'SO 08.3 - Měření průsaků'!J32</f>
        <v>0</v>
      </c>
      <c r="AH107" s="244"/>
      <c r="AI107" s="244"/>
      <c r="AJ107" s="244"/>
      <c r="AK107" s="244"/>
      <c r="AL107" s="244"/>
      <c r="AM107" s="244"/>
      <c r="AN107" s="243">
        <f t="shared" si="0"/>
        <v>0</v>
      </c>
      <c r="AO107" s="244"/>
      <c r="AP107" s="244"/>
      <c r="AQ107" s="90" t="s">
        <v>103</v>
      </c>
      <c r="AR107" s="52"/>
      <c r="AS107" s="91">
        <v>0</v>
      </c>
      <c r="AT107" s="92">
        <f t="shared" si="1"/>
        <v>0</v>
      </c>
      <c r="AU107" s="93">
        <f>'SO 08.3 - Měření průsaků'!P130</f>
        <v>0</v>
      </c>
      <c r="AV107" s="92">
        <f>'SO 08.3 - Měření průsaků'!J35</f>
        <v>0</v>
      </c>
      <c r="AW107" s="92">
        <f>'SO 08.3 - Měření průsaků'!J36</f>
        <v>0</v>
      </c>
      <c r="AX107" s="92">
        <f>'SO 08.3 - Měření průsaků'!J37</f>
        <v>0</v>
      </c>
      <c r="AY107" s="92">
        <f>'SO 08.3 - Měření průsaků'!J38</f>
        <v>0</v>
      </c>
      <c r="AZ107" s="92">
        <f>'SO 08.3 - Měření průsaků'!F35</f>
        <v>0</v>
      </c>
      <c r="BA107" s="92">
        <f>'SO 08.3 - Měření průsaků'!F36</f>
        <v>0</v>
      </c>
      <c r="BB107" s="92">
        <f>'SO 08.3 - Měření průsaků'!F37</f>
        <v>0</v>
      </c>
      <c r="BC107" s="92">
        <f>'SO 08.3 - Měření průsaků'!F38</f>
        <v>0</v>
      </c>
      <c r="BD107" s="94">
        <f>'SO 08.3 - Měření průsaků'!F39</f>
        <v>0</v>
      </c>
      <c r="BT107" s="26" t="s">
        <v>91</v>
      </c>
      <c r="BV107" s="26" t="s">
        <v>83</v>
      </c>
      <c r="BW107" s="26" t="s">
        <v>127</v>
      </c>
      <c r="BX107" s="26" t="s">
        <v>118</v>
      </c>
      <c r="CL107" s="26" t="s">
        <v>1</v>
      </c>
    </row>
    <row r="108" spans="1:90" s="4" customFormat="1" ht="16.5" customHeight="1">
      <c r="A108" s="80" t="s">
        <v>85</v>
      </c>
      <c r="B108" s="52"/>
      <c r="C108" s="10"/>
      <c r="D108" s="10"/>
      <c r="E108" s="233" t="s">
        <v>128</v>
      </c>
      <c r="F108" s="233"/>
      <c r="G108" s="233"/>
      <c r="H108" s="233"/>
      <c r="I108" s="233"/>
      <c r="J108" s="10"/>
      <c r="K108" s="233" t="s">
        <v>129</v>
      </c>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43">
        <f>'SO 08.4 - Sběr dat'!J32</f>
        <v>0</v>
      </c>
      <c r="AH108" s="244"/>
      <c r="AI108" s="244"/>
      <c r="AJ108" s="244"/>
      <c r="AK108" s="244"/>
      <c r="AL108" s="244"/>
      <c r="AM108" s="244"/>
      <c r="AN108" s="243">
        <f t="shared" si="0"/>
        <v>0</v>
      </c>
      <c r="AO108" s="244"/>
      <c r="AP108" s="244"/>
      <c r="AQ108" s="90" t="s">
        <v>103</v>
      </c>
      <c r="AR108" s="52"/>
      <c r="AS108" s="91">
        <v>0</v>
      </c>
      <c r="AT108" s="92">
        <f t="shared" si="1"/>
        <v>0</v>
      </c>
      <c r="AU108" s="93">
        <f>'SO 08.4 - Sběr dat'!P124</f>
        <v>0</v>
      </c>
      <c r="AV108" s="92">
        <f>'SO 08.4 - Sběr dat'!J35</f>
        <v>0</v>
      </c>
      <c r="AW108" s="92">
        <f>'SO 08.4 - Sběr dat'!J36</f>
        <v>0</v>
      </c>
      <c r="AX108" s="92">
        <f>'SO 08.4 - Sběr dat'!J37</f>
        <v>0</v>
      </c>
      <c r="AY108" s="92">
        <f>'SO 08.4 - Sběr dat'!J38</f>
        <v>0</v>
      </c>
      <c r="AZ108" s="92">
        <f>'SO 08.4 - Sběr dat'!F35</f>
        <v>0</v>
      </c>
      <c r="BA108" s="92">
        <f>'SO 08.4 - Sběr dat'!F36</f>
        <v>0</v>
      </c>
      <c r="BB108" s="92">
        <f>'SO 08.4 - Sběr dat'!F37</f>
        <v>0</v>
      </c>
      <c r="BC108" s="92">
        <f>'SO 08.4 - Sběr dat'!F38</f>
        <v>0</v>
      </c>
      <c r="BD108" s="94">
        <f>'SO 08.4 - Sběr dat'!F39</f>
        <v>0</v>
      </c>
      <c r="BT108" s="26" t="s">
        <v>91</v>
      </c>
      <c r="BV108" s="26" t="s">
        <v>83</v>
      </c>
      <c r="BW108" s="26" t="s">
        <v>130</v>
      </c>
      <c r="BX108" s="26" t="s">
        <v>118</v>
      </c>
      <c r="CL108" s="26" t="s">
        <v>1</v>
      </c>
    </row>
    <row r="109" spans="2:91" s="7" customFormat="1" ht="16.5" customHeight="1">
      <c r="B109" s="81"/>
      <c r="C109" s="82"/>
      <c r="D109" s="232" t="s">
        <v>131</v>
      </c>
      <c r="E109" s="232"/>
      <c r="F109" s="232"/>
      <c r="G109" s="232"/>
      <c r="H109" s="232"/>
      <c r="I109" s="83"/>
      <c r="J109" s="232" t="s">
        <v>132</v>
      </c>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42">
        <f>ROUND(SUM(AG110:AG115),2)</f>
        <v>0</v>
      </c>
      <c r="AH109" s="241"/>
      <c r="AI109" s="241"/>
      <c r="AJ109" s="241"/>
      <c r="AK109" s="241"/>
      <c r="AL109" s="241"/>
      <c r="AM109" s="241"/>
      <c r="AN109" s="240">
        <f t="shared" si="0"/>
        <v>0</v>
      </c>
      <c r="AO109" s="241"/>
      <c r="AP109" s="241"/>
      <c r="AQ109" s="84" t="s">
        <v>88</v>
      </c>
      <c r="AR109" s="81"/>
      <c r="AS109" s="85">
        <f>ROUND(SUM(AS110:AS115),2)</f>
        <v>0</v>
      </c>
      <c r="AT109" s="86">
        <f t="shared" si="1"/>
        <v>0</v>
      </c>
      <c r="AU109" s="87">
        <f>ROUND(SUM(AU110:AU115),5)</f>
        <v>0</v>
      </c>
      <c r="AV109" s="86">
        <f>ROUND(AZ109*L29,2)</f>
        <v>0</v>
      </c>
      <c r="AW109" s="86">
        <f>ROUND(BA109*L30,2)</f>
        <v>0</v>
      </c>
      <c r="AX109" s="86">
        <f>ROUND(BB109*L29,2)</f>
        <v>0</v>
      </c>
      <c r="AY109" s="86">
        <f>ROUND(BC109*L30,2)</f>
        <v>0</v>
      </c>
      <c r="AZ109" s="86">
        <f>ROUND(SUM(AZ110:AZ115),2)</f>
        <v>0</v>
      </c>
      <c r="BA109" s="86">
        <f>ROUND(SUM(BA110:BA115),2)</f>
        <v>0</v>
      </c>
      <c r="BB109" s="86">
        <f>ROUND(SUM(BB110:BB115),2)</f>
        <v>0</v>
      </c>
      <c r="BC109" s="86">
        <f>ROUND(SUM(BC110:BC115),2)</f>
        <v>0</v>
      </c>
      <c r="BD109" s="88">
        <f>ROUND(SUM(BD110:BD115),2)</f>
        <v>0</v>
      </c>
      <c r="BS109" s="89" t="s">
        <v>80</v>
      </c>
      <c r="BT109" s="89" t="s">
        <v>89</v>
      </c>
      <c r="BU109" s="89" t="s">
        <v>82</v>
      </c>
      <c r="BV109" s="89" t="s">
        <v>83</v>
      </c>
      <c r="BW109" s="89" t="s">
        <v>133</v>
      </c>
      <c r="BX109" s="89" t="s">
        <v>4</v>
      </c>
      <c r="CL109" s="89" t="s">
        <v>1</v>
      </c>
      <c r="CM109" s="89" t="s">
        <v>91</v>
      </c>
    </row>
    <row r="110" spans="1:90" s="4" customFormat="1" ht="23.25" customHeight="1">
      <c r="A110" s="80" t="s">
        <v>85</v>
      </c>
      <c r="B110" s="52"/>
      <c r="C110" s="10"/>
      <c r="D110" s="10"/>
      <c r="E110" s="233" t="s">
        <v>134</v>
      </c>
      <c r="F110" s="233"/>
      <c r="G110" s="233"/>
      <c r="H110" s="233"/>
      <c r="I110" s="233"/>
      <c r="J110" s="10"/>
      <c r="K110" s="233" t="s">
        <v>135</v>
      </c>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43">
        <f>'SO 09.1 - Úpravy na odběr...'!J32</f>
        <v>0</v>
      </c>
      <c r="AH110" s="244"/>
      <c r="AI110" s="244"/>
      <c r="AJ110" s="244"/>
      <c r="AK110" s="244"/>
      <c r="AL110" s="244"/>
      <c r="AM110" s="244"/>
      <c r="AN110" s="243">
        <f t="shared" si="0"/>
        <v>0</v>
      </c>
      <c r="AO110" s="244"/>
      <c r="AP110" s="244"/>
      <c r="AQ110" s="90" t="s">
        <v>103</v>
      </c>
      <c r="AR110" s="52"/>
      <c r="AS110" s="91">
        <v>0</v>
      </c>
      <c r="AT110" s="92">
        <f t="shared" si="1"/>
        <v>0</v>
      </c>
      <c r="AU110" s="93">
        <f>'SO 09.1 - Úpravy na odběr...'!P136</f>
        <v>0</v>
      </c>
      <c r="AV110" s="92">
        <f>'SO 09.1 - Úpravy na odběr...'!J35</f>
        <v>0</v>
      </c>
      <c r="AW110" s="92">
        <f>'SO 09.1 - Úpravy na odběr...'!J36</f>
        <v>0</v>
      </c>
      <c r="AX110" s="92">
        <f>'SO 09.1 - Úpravy na odběr...'!J37</f>
        <v>0</v>
      </c>
      <c r="AY110" s="92">
        <f>'SO 09.1 - Úpravy na odběr...'!J38</f>
        <v>0</v>
      </c>
      <c r="AZ110" s="92">
        <f>'SO 09.1 - Úpravy na odběr...'!F35</f>
        <v>0</v>
      </c>
      <c r="BA110" s="92">
        <f>'SO 09.1 - Úpravy na odběr...'!F36</f>
        <v>0</v>
      </c>
      <c r="BB110" s="92">
        <f>'SO 09.1 - Úpravy na odběr...'!F37</f>
        <v>0</v>
      </c>
      <c r="BC110" s="92">
        <f>'SO 09.1 - Úpravy na odběr...'!F38</f>
        <v>0</v>
      </c>
      <c r="BD110" s="94">
        <f>'SO 09.1 - Úpravy na odběr...'!F39</f>
        <v>0</v>
      </c>
      <c r="BT110" s="26" t="s">
        <v>91</v>
      </c>
      <c r="BV110" s="26" t="s">
        <v>83</v>
      </c>
      <c r="BW110" s="26" t="s">
        <v>136</v>
      </c>
      <c r="BX110" s="26" t="s">
        <v>133</v>
      </c>
      <c r="CL110" s="26" t="s">
        <v>1</v>
      </c>
    </row>
    <row r="111" spans="1:90" s="4" customFormat="1" ht="16.5" customHeight="1">
      <c r="A111" s="80" t="s">
        <v>85</v>
      </c>
      <c r="B111" s="52"/>
      <c r="C111" s="10"/>
      <c r="D111" s="10"/>
      <c r="E111" s="233" t="s">
        <v>137</v>
      </c>
      <c r="F111" s="233"/>
      <c r="G111" s="233"/>
      <c r="H111" s="233"/>
      <c r="I111" s="233"/>
      <c r="J111" s="10"/>
      <c r="K111" s="233" t="s">
        <v>138</v>
      </c>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43">
        <f>'SO 09.2 - Rekonstrukce sc...'!J32</f>
        <v>0</v>
      </c>
      <c r="AH111" s="244"/>
      <c r="AI111" s="244"/>
      <c r="AJ111" s="244"/>
      <c r="AK111" s="244"/>
      <c r="AL111" s="244"/>
      <c r="AM111" s="244"/>
      <c r="AN111" s="243">
        <f t="shared" si="0"/>
        <v>0</v>
      </c>
      <c r="AO111" s="244"/>
      <c r="AP111" s="244"/>
      <c r="AQ111" s="90" t="s">
        <v>103</v>
      </c>
      <c r="AR111" s="52"/>
      <c r="AS111" s="91">
        <v>0</v>
      </c>
      <c r="AT111" s="92">
        <f t="shared" si="1"/>
        <v>0</v>
      </c>
      <c r="AU111" s="93">
        <f>'SO 09.2 - Rekonstrukce sc...'!P131</f>
        <v>0</v>
      </c>
      <c r="AV111" s="92">
        <f>'SO 09.2 - Rekonstrukce sc...'!J35</f>
        <v>0</v>
      </c>
      <c r="AW111" s="92">
        <f>'SO 09.2 - Rekonstrukce sc...'!J36</f>
        <v>0</v>
      </c>
      <c r="AX111" s="92">
        <f>'SO 09.2 - Rekonstrukce sc...'!J37</f>
        <v>0</v>
      </c>
      <c r="AY111" s="92">
        <f>'SO 09.2 - Rekonstrukce sc...'!J38</f>
        <v>0</v>
      </c>
      <c r="AZ111" s="92">
        <f>'SO 09.2 - Rekonstrukce sc...'!F35</f>
        <v>0</v>
      </c>
      <c r="BA111" s="92">
        <f>'SO 09.2 - Rekonstrukce sc...'!F36</f>
        <v>0</v>
      </c>
      <c r="BB111" s="92">
        <f>'SO 09.2 - Rekonstrukce sc...'!F37</f>
        <v>0</v>
      </c>
      <c r="BC111" s="92">
        <f>'SO 09.2 - Rekonstrukce sc...'!F38</f>
        <v>0</v>
      </c>
      <c r="BD111" s="94">
        <f>'SO 09.2 - Rekonstrukce sc...'!F39</f>
        <v>0</v>
      </c>
      <c r="BT111" s="26" t="s">
        <v>91</v>
      </c>
      <c r="BV111" s="26" t="s">
        <v>83</v>
      </c>
      <c r="BW111" s="26" t="s">
        <v>139</v>
      </c>
      <c r="BX111" s="26" t="s">
        <v>133</v>
      </c>
      <c r="CL111" s="26" t="s">
        <v>1</v>
      </c>
    </row>
    <row r="112" spans="1:90" s="4" customFormat="1" ht="16.5" customHeight="1">
      <c r="A112" s="80" t="s">
        <v>85</v>
      </c>
      <c r="B112" s="52"/>
      <c r="C112" s="10"/>
      <c r="D112" s="10"/>
      <c r="E112" s="233" t="s">
        <v>140</v>
      </c>
      <c r="F112" s="233"/>
      <c r="G112" s="233"/>
      <c r="H112" s="233"/>
      <c r="I112" s="233"/>
      <c r="J112" s="10"/>
      <c r="K112" s="233" t="s">
        <v>141</v>
      </c>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43">
        <f>'SO 09.3 - Osvětlení na le...'!J32</f>
        <v>0</v>
      </c>
      <c r="AH112" s="244"/>
      <c r="AI112" s="244"/>
      <c r="AJ112" s="244"/>
      <c r="AK112" s="244"/>
      <c r="AL112" s="244"/>
      <c r="AM112" s="244"/>
      <c r="AN112" s="243">
        <f t="shared" si="0"/>
        <v>0</v>
      </c>
      <c r="AO112" s="244"/>
      <c r="AP112" s="244"/>
      <c r="AQ112" s="90" t="s">
        <v>103</v>
      </c>
      <c r="AR112" s="52"/>
      <c r="AS112" s="91">
        <v>0</v>
      </c>
      <c r="AT112" s="92">
        <f t="shared" si="1"/>
        <v>0</v>
      </c>
      <c r="AU112" s="93">
        <f>'SO 09.3 - Osvětlení na le...'!P131</f>
        <v>0</v>
      </c>
      <c r="AV112" s="92">
        <f>'SO 09.3 - Osvětlení na le...'!J35</f>
        <v>0</v>
      </c>
      <c r="AW112" s="92">
        <f>'SO 09.3 - Osvětlení na le...'!J36</f>
        <v>0</v>
      </c>
      <c r="AX112" s="92">
        <f>'SO 09.3 - Osvětlení na le...'!J37</f>
        <v>0</v>
      </c>
      <c r="AY112" s="92">
        <f>'SO 09.3 - Osvětlení na le...'!J38</f>
        <v>0</v>
      </c>
      <c r="AZ112" s="92">
        <f>'SO 09.3 - Osvětlení na le...'!F35</f>
        <v>0</v>
      </c>
      <c r="BA112" s="92">
        <f>'SO 09.3 - Osvětlení na le...'!F36</f>
        <v>0</v>
      </c>
      <c r="BB112" s="92">
        <f>'SO 09.3 - Osvětlení na le...'!F37</f>
        <v>0</v>
      </c>
      <c r="BC112" s="92">
        <f>'SO 09.3 - Osvětlení na le...'!F38</f>
        <v>0</v>
      </c>
      <c r="BD112" s="94">
        <f>'SO 09.3 - Osvětlení na le...'!F39</f>
        <v>0</v>
      </c>
      <c r="BT112" s="26" t="s">
        <v>91</v>
      </c>
      <c r="BV112" s="26" t="s">
        <v>83</v>
      </c>
      <c r="BW112" s="26" t="s">
        <v>142</v>
      </c>
      <c r="BX112" s="26" t="s">
        <v>133</v>
      </c>
      <c r="CL112" s="26" t="s">
        <v>1</v>
      </c>
    </row>
    <row r="113" spans="1:90" s="4" customFormat="1" ht="16.5" customHeight="1">
      <c r="A113" s="80" t="s">
        <v>85</v>
      </c>
      <c r="B113" s="52"/>
      <c r="C113" s="10"/>
      <c r="D113" s="10"/>
      <c r="E113" s="233" t="s">
        <v>143</v>
      </c>
      <c r="F113" s="233"/>
      <c r="G113" s="233"/>
      <c r="H113" s="233"/>
      <c r="I113" s="233"/>
      <c r="J113" s="10"/>
      <c r="K113" s="233" t="s">
        <v>144</v>
      </c>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43">
        <f>'SO 09.4 - Kamerový systém'!J32</f>
        <v>0</v>
      </c>
      <c r="AH113" s="244"/>
      <c r="AI113" s="244"/>
      <c r="AJ113" s="244"/>
      <c r="AK113" s="244"/>
      <c r="AL113" s="244"/>
      <c r="AM113" s="244"/>
      <c r="AN113" s="243">
        <f t="shared" si="0"/>
        <v>0</v>
      </c>
      <c r="AO113" s="244"/>
      <c r="AP113" s="244"/>
      <c r="AQ113" s="90" t="s">
        <v>103</v>
      </c>
      <c r="AR113" s="52"/>
      <c r="AS113" s="91">
        <v>0</v>
      </c>
      <c r="AT113" s="92">
        <f t="shared" si="1"/>
        <v>0</v>
      </c>
      <c r="AU113" s="93">
        <f>'SO 09.4 - Kamerový systém'!P126</f>
        <v>0</v>
      </c>
      <c r="AV113" s="92">
        <f>'SO 09.4 - Kamerový systém'!J35</f>
        <v>0</v>
      </c>
      <c r="AW113" s="92">
        <f>'SO 09.4 - Kamerový systém'!J36</f>
        <v>0</v>
      </c>
      <c r="AX113" s="92">
        <f>'SO 09.4 - Kamerový systém'!J37</f>
        <v>0</v>
      </c>
      <c r="AY113" s="92">
        <f>'SO 09.4 - Kamerový systém'!J38</f>
        <v>0</v>
      </c>
      <c r="AZ113" s="92">
        <f>'SO 09.4 - Kamerový systém'!F35</f>
        <v>0</v>
      </c>
      <c r="BA113" s="92">
        <f>'SO 09.4 - Kamerový systém'!F36</f>
        <v>0</v>
      </c>
      <c r="BB113" s="92">
        <f>'SO 09.4 - Kamerový systém'!F37</f>
        <v>0</v>
      </c>
      <c r="BC113" s="92">
        <f>'SO 09.4 - Kamerový systém'!F38</f>
        <v>0</v>
      </c>
      <c r="BD113" s="94">
        <f>'SO 09.4 - Kamerový systém'!F39</f>
        <v>0</v>
      </c>
      <c r="BT113" s="26" t="s">
        <v>91</v>
      </c>
      <c r="BV113" s="26" t="s">
        <v>83</v>
      </c>
      <c r="BW113" s="26" t="s">
        <v>145</v>
      </c>
      <c r="BX113" s="26" t="s">
        <v>133</v>
      </c>
      <c r="CL113" s="26" t="s">
        <v>1</v>
      </c>
    </row>
    <row r="114" spans="1:90" s="4" customFormat="1" ht="23.25" customHeight="1">
      <c r="A114" s="80" t="s">
        <v>85</v>
      </c>
      <c r="B114" s="52"/>
      <c r="C114" s="10"/>
      <c r="D114" s="10"/>
      <c r="E114" s="233" t="s">
        <v>146</v>
      </c>
      <c r="F114" s="233"/>
      <c r="G114" s="233"/>
      <c r="H114" s="233"/>
      <c r="I114" s="233"/>
      <c r="J114" s="10"/>
      <c r="K114" s="233" t="s">
        <v>147</v>
      </c>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43">
        <f>'SO 09.5 - Kabelová trasa ...'!J32</f>
        <v>0</v>
      </c>
      <c r="AH114" s="244"/>
      <c r="AI114" s="244"/>
      <c r="AJ114" s="244"/>
      <c r="AK114" s="244"/>
      <c r="AL114" s="244"/>
      <c r="AM114" s="244"/>
      <c r="AN114" s="243">
        <f t="shared" si="0"/>
        <v>0</v>
      </c>
      <c r="AO114" s="244"/>
      <c r="AP114" s="244"/>
      <c r="AQ114" s="90" t="s">
        <v>103</v>
      </c>
      <c r="AR114" s="52"/>
      <c r="AS114" s="91">
        <v>0</v>
      </c>
      <c r="AT114" s="92">
        <f t="shared" si="1"/>
        <v>0</v>
      </c>
      <c r="AU114" s="93">
        <f>'SO 09.5 - Kabelová trasa ...'!P132</f>
        <v>0</v>
      </c>
      <c r="AV114" s="92">
        <f>'SO 09.5 - Kabelová trasa ...'!J35</f>
        <v>0</v>
      </c>
      <c r="AW114" s="92">
        <f>'SO 09.5 - Kabelová trasa ...'!J36</f>
        <v>0</v>
      </c>
      <c r="AX114" s="92">
        <f>'SO 09.5 - Kabelová trasa ...'!J37</f>
        <v>0</v>
      </c>
      <c r="AY114" s="92">
        <f>'SO 09.5 - Kabelová trasa ...'!J38</f>
        <v>0</v>
      </c>
      <c r="AZ114" s="92">
        <f>'SO 09.5 - Kabelová trasa ...'!F35</f>
        <v>0</v>
      </c>
      <c r="BA114" s="92">
        <f>'SO 09.5 - Kabelová trasa ...'!F36</f>
        <v>0</v>
      </c>
      <c r="BB114" s="92">
        <f>'SO 09.5 - Kabelová trasa ...'!F37</f>
        <v>0</v>
      </c>
      <c r="BC114" s="92">
        <f>'SO 09.5 - Kabelová trasa ...'!F38</f>
        <v>0</v>
      </c>
      <c r="BD114" s="94">
        <f>'SO 09.5 - Kabelová trasa ...'!F39</f>
        <v>0</v>
      </c>
      <c r="BT114" s="26" t="s">
        <v>91</v>
      </c>
      <c r="BV114" s="26" t="s">
        <v>83</v>
      </c>
      <c r="BW114" s="26" t="s">
        <v>148</v>
      </c>
      <c r="BX114" s="26" t="s">
        <v>133</v>
      </c>
      <c r="CL114" s="26" t="s">
        <v>1</v>
      </c>
    </row>
    <row r="115" spans="1:90" s="4" customFormat="1" ht="16.5" customHeight="1">
      <c r="A115" s="80" t="s">
        <v>85</v>
      </c>
      <c r="B115" s="52"/>
      <c r="C115" s="10"/>
      <c r="D115" s="10"/>
      <c r="E115" s="233" t="s">
        <v>149</v>
      </c>
      <c r="F115" s="233"/>
      <c r="G115" s="233"/>
      <c r="H115" s="233"/>
      <c r="I115" s="233"/>
      <c r="J115" s="10"/>
      <c r="K115" s="233" t="s">
        <v>150</v>
      </c>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43">
        <f>'SO 09.6 - Kácení dřevin'!J32</f>
        <v>0</v>
      </c>
      <c r="AH115" s="244"/>
      <c r="AI115" s="244"/>
      <c r="AJ115" s="244"/>
      <c r="AK115" s="244"/>
      <c r="AL115" s="244"/>
      <c r="AM115" s="244"/>
      <c r="AN115" s="243">
        <f t="shared" si="0"/>
        <v>0</v>
      </c>
      <c r="AO115" s="244"/>
      <c r="AP115" s="244"/>
      <c r="AQ115" s="90" t="s">
        <v>103</v>
      </c>
      <c r="AR115" s="52"/>
      <c r="AS115" s="91">
        <v>0</v>
      </c>
      <c r="AT115" s="92">
        <f t="shared" si="1"/>
        <v>0</v>
      </c>
      <c r="AU115" s="93">
        <f>'SO 09.6 - Kácení dřevin'!P124</f>
        <v>0</v>
      </c>
      <c r="AV115" s="92">
        <f>'SO 09.6 - Kácení dřevin'!J35</f>
        <v>0</v>
      </c>
      <c r="AW115" s="92">
        <f>'SO 09.6 - Kácení dřevin'!J36</f>
        <v>0</v>
      </c>
      <c r="AX115" s="92">
        <f>'SO 09.6 - Kácení dřevin'!J37</f>
        <v>0</v>
      </c>
      <c r="AY115" s="92">
        <f>'SO 09.6 - Kácení dřevin'!J38</f>
        <v>0</v>
      </c>
      <c r="AZ115" s="92">
        <f>'SO 09.6 - Kácení dřevin'!F35</f>
        <v>0</v>
      </c>
      <c r="BA115" s="92">
        <f>'SO 09.6 - Kácení dřevin'!F36</f>
        <v>0</v>
      </c>
      <c r="BB115" s="92">
        <f>'SO 09.6 - Kácení dřevin'!F37</f>
        <v>0</v>
      </c>
      <c r="BC115" s="92">
        <f>'SO 09.6 - Kácení dřevin'!F38</f>
        <v>0</v>
      </c>
      <c r="BD115" s="94">
        <f>'SO 09.6 - Kácení dřevin'!F39</f>
        <v>0</v>
      </c>
      <c r="BT115" s="26" t="s">
        <v>91</v>
      </c>
      <c r="BV115" s="26" t="s">
        <v>83</v>
      </c>
      <c r="BW115" s="26" t="s">
        <v>151</v>
      </c>
      <c r="BX115" s="26" t="s">
        <v>133</v>
      </c>
      <c r="CL115" s="26" t="s">
        <v>1</v>
      </c>
    </row>
    <row r="116" spans="1:91" s="7" customFormat="1" ht="16.5" customHeight="1">
      <c r="A116" s="80" t="s">
        <v>85</v>
      </c>
      <c r="B116" s="81"/>
      <c r="C116" s="82"/>
      <c r="D116" s="232" t="s">
        <v>152</v>
      </c>
      <c r="E116" s="232"/>
      <c r="F116" s="232"/>
      <c r="G116" s="232"/>
      <c r="H116" s="232"/>
      <c r="I116" s="83"/>
      <c r="J116" s="232" t="s">
        <v>153</v>
      </c>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40">
        <f>'SO 10 - Opevnění koryta K...'!J30</f>
        <v>0</v>
      </c>
      <c r="AH116" s="241"/>
      <c r="AI116" s="241"/>
      <c r="AJ116" s="241"/>
      <c r="AK116" s="241"/>
      <c r="AL116" s="241"/>
      <c r="AM116" s="241"/>
      <c r="AN116" s="240">
        <f t="shared" si="0"/>
        <v>0</v>
      </c>
      <c r="AO116" s="241"/>
      <c r="AP116" s="241"/>
      <c r="AQ116" s="84" t="s">
        <v>88</v>
      </c>
      <c r="AR116" s="81"/>
      <c r="AS116" s="85">
        <v>0</v>
      </c>
      <c r="AT116" s="86">
        <f t="shared" si="1"/>
        <v>0</v>
      </c>
      <c r="AU116" s="87">
        <f>'SO 10 - Opevnění koryta K...'!P123</f>
        <v>0</v>
      </c>
      <c r="AV116" s="86">
        <f>'SO 10 - Opevnění koryta K...'!J33</f>
        <v>0</v>
      </c>
      <c r="AW116" s="86">
        <f>'SO 10 - Opevnění koryta K...'!J34</f>
        <v>0</v>
      </c>
      <c r="AX116" s="86">
        <f>'SO 10 - Opevnění koryta K...'!J35</f>
        <v>0</v>
      </c>
      <c r="AY116" s="86">
        <f>'SO 10 - Opevnění koryta K...'!J36</f>
        <v>0</v>
      </c>
      <c r="AZ116" s="86">
        <f>'SO 10 - Opevnění koryta K...'!F33</f>
        <v>0</v>
      </c>
      <c r="BA116" s="86">
        <f>'SO 10 - Opevnění koryta K...'!F34</f>
        <v>0</v>
      </c>
      <c r="BB116" s="86">
        <f>'SO 10 - Opevnění koryta K...'!F35</f>
        <v>0</v>
      </c>
      <c r="BC116" s="86">
        <f>'SO 10 - Opevnění koryta K...'!F36</f>
        <v>0</v>
      </c>
      <c r="BD116" s="88">
        <f>'SO 10 - Opevnění koryta K...'!F37</f>
        <v>0</v>
      </c>
      <c r="BT116" s="89" t="s">
        <v>89</v>
      </c>
      <c r="BV116" s="89" t="s">
        <v>83</v>
      </c>
      <c r="BW116" s="89" t="s">
        <v>154</v>
      </c>
      <c r="BX116" s="89" t="s">
        <v>4</v>
      </c>
      <c r="CL116" s="89" t="s">
        <v>1</v>
      </c>
      <c r="CM116" s="89" t="s">
        <v>91</v>
      </c>
    </row>
    <row r="117" spans="1:91" s="7" customFormat="1" ht="16.5" customHeight="1">
      <c r="A117" s="80" t="s">
        <v>85</v>
      </c>
      <c r="B117" s="81"/>
      <c r="C117" s="82"/>
      <c r="D117" s="232" t="s">
        <v>155</v>
      </c>
      <c r="E117" s="232"/>
      <c r="F117" s="232"/>
      <c r="G117" s="232"/>
      <c r="H117" s="232"/>
      <c r="I117" s="83"/>
      <c r="J117" s="232" t="s">
        <v>156</v>
      </c>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40">
        <f>'VON - Vedlejší a ostatní ...'!J30</f>
        <v>0</v>
      </c>
      <c r="AH117" s="241"/>
      <c r="AI117" s="241"/>
      <c r="AJ117" s="241"/>
      <c r="AK117" s="241"/>
      <c r="AL117" s="241"/>
      <c r="AM117" s="241"/>
      <c r="AN117" s="240">
        <f t="shared" si="0"/>
        <v>0</v>
      </c>
      <c r="AO117" s="241"/>
      <c r="AP117" s="241"/>
      <c r="AQ117" s="84" t="s">
        <v>155</v>
      </c>
      <c r="AR117" s="81"/>
      <c r="AS117" s="95">
        <v>0</v>
      </c>
      <c r="AT117" s="96">
        <f t="shared" si="1"/>
        <v>0</v>
      </c>
      <c r="AU117" s="97">
        <f>'VON - Vedlejší a ostatní ...'!P122</f>
        <v>0</v>
      </c>
      <c r="AV117" s="96">
        <f>'VON - Vedlejší a ostatní ...'!J33</f>
        <v>0</v>
      </c>
      <c r="AW117" s="96">
        <f>'VON - Vedlejší a ostatní ...'!J34</f>
        <v>0</v>
      </c>
      <c r="AX117" s="96">
        <f>'VON - Vedlejší a ostatní ...'!J35</f>
        <v>0</v>
      </c>
      <c r="AY117" s="96">
        <f>'VON - Vedlejší a ostatní ...'!J36</f>
        <v>0</v>
      </c>
      <c r="AZ117" s="96">
        <f>'VON - Vedlejší a ostatní ...'!F33</f>
        <v>0</v>
      </c>
      <c r="BA117" s="96">
        <f>'VON - Vedlejší a ostatní ...'!F34</f>
        <v>0</v>
      </c>
      <c r="BB117" s="96">
        <f>'VON - Vedlejší a ostatní ...'!F35</f>
        <v>0</v>
      </c>
      <c r="BC117" s="96">
        <f>'VON - Vedlejší a ostatní ...'!F36</f>
        <v>0</v>
      </c>
      <c r="BD117" s="98">
        <f>'VON - Vedlejší a ostatní ...'!F37</f>
        <v>0</v>
      </c>
      <c r="BT117" s="89" t="s">
        <v>89</v>
      </c>
      <c r="BV117" s="89" t="s">
        <v>83</v>
      </c>
      <c r="BW117" s="89" t="s">
        <v>157</v>
      </c>
      <c r="BX117" s="89" t="s">
        <v>4</v>
      </c>
      <c r="CL117" s="89" t="s">
        <v>1</v>
      </c>
      <c r="CM117" s="89" t="s">
        <v>91</v>
      </c>
    </row>
    <row r="118" spans="1:57" s="2" customFormat="1" ht="30" customHeight="1">
      <c r="A118" s="33"/>
      <c r="B118" s="34"/>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4"/>
      <c r="AS118" s="33"/>
      <c r="AT118" s="33"/>
      <c r="AU118" s="33"/>
      <c r="AV118" s="33"/>
      <c r="AW118" s="33"/>
      <c r="AX118" s="33"/>
      <c r="AY118" s="33"/>
      <c r="AZ118" s="33"/>
      <c r="BA118" s="33"/>
      <c r="BB118" s="33"/>
      <c r="BC118" s="33"/>
      <c r="BD118" s="33"/>
      <c r="BE118" s="33"/>
    </row>
    <row r="119" spans="1:57" s="2" customFormat="1" ht="6.95" customHeight="1">
      <c r="A119" s="33"/>
      <c r="B119" s="48"/>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34"/>
      <c r="AS119" s="33"/>
      <c r="AT119" s="33"/>
      <c r="AU119" s="33"/>
      <c r="AV119" s="33"/>
      <c r="AW119" s="33"/>
      <c r="AX119" s="33"/>
      <c r="AY119" s="33"/>
      <c r="AZ119" s="33"/>
      <c r="BA119" s="33"/>
      <c r="BB119" s="33"/>
      <c r="BC119" s="33"/>
      <c r="BD119" s="33"/>
      <c r="BE119" s="33"/>
    </row>
  </sheetData>
  <mergeCells count="130">
    <mergeCell ref="E113:I113"/>
    <mergeCell ref="E114:I114"/>
    <mergeCell ref="K114:AF114"/>
    <mergeCell ref="K115:AF115"/>
    <mergeCell ref="E115:I115"/>
    <mergeCell ref="J116:AF116"/>
    <mergeCell ref="D116:H116"/>
    <mergeCell ref="D117:H117"/>
    <mergeCell ref="J117:AF117"/>
    <mergeCell ref="E108:I108"/>
    <mergeCell ref="K108:AF108"/>
    <mergeCell ref="D109:H109"/>
    <mergeCell ref="J109:AF109"/>
    <mergeCell ref="E110:I110"/>
    <mergeCell ref="K110:AF110"/>
    <mergeCell ref="E111:I111"/>
    <mergeCell ref="K111:AF111"/>
    <mergeCell ref="K112:AF112"/>
    <mergeCell ref="E112:I112"/>
    <mergeCell ref="D103:H103"/>
    <mergeCell ref="D104:H104"/>
    <mergeCell ref="J104:AF104"/>
    <mergeCell ref="K105:AF105"/>
    <mergeCell ref="E105:I105"/>
    <mergeCell ref="K106:AF106"/>
    <mergeCell ref="E106:I106"/>
    <mergeCell ref="E107:I107"/>
    <mergeCell ref="K107:AF107"/>
    <mergeCell ref="AN114:AP114"/>
    <mergeCell ref="AG114:AM114"/>
    <mergeCell ref="AG115:AM115"/>
    <mergeCell ref="AN115:AP115"/>
    <mergeCell ref="AN116:AP116"/>
    <mergeCell ref="AG116:AM116"/>
    <mergeCell ref="AN117:AP117"/>
    <mergeCell ref="AG117:AM117"/>
    <mergeCell ref="J103:AF103"/>
    <mergeCell ref="K113:AF113"/>
    <mergeCell ref="AN109:AP109"/>
    <mergeCell ref="AG109:AM109"/>
    <mergeCell ref="AG110:AM110"/>
    <mergeCell ref="AN110:AP110"/>
    <mergeCell ref="AG111:AM111"/>
    <mergeCell ref="AN111:AP111"/>
    <mergeCell ref="AG112:AM112"/>
    <mergeCell ref="AN112:AP112"/>
    <mergeCell ref="AG113:AM113"/>
    <mergeCell ref="AN113:AP113"/>
    <mergeCell ref="AN104:AP104"/>
    <mergeCell ref="AG104:AM104"/>
    <mergeCell ref="AN105:AP105"/>
    <mergeCell ref="AG105:AM105"/>
    <mergeCell ref="AN106:AP106"/>
    <mergeCell ref="AG106:AM106"/>
    <mergeCell ref="AG107:AM107"/>
    <mergeCell ref="AN107:AP107"/>
    <mergeCell ref="AN108:AP108"/>
    <mergeCell ref="AG108:AM108"/>
    <mergeCell ref="AK35:AO35"/>
    <mergeCell ref="X35:AB35"/>
    <mergeCell ref="AR2:BE2"/>
    <mergeCell ref="AG101:AM101"/>
    <mergeCell ref="AN101:AP101"/>
    <mergeCell ref="AG102:AM102"/>
    <mergeCell ref="AN102:AP102"/>
    <mergeCell ref="AG103:AM103"/>
    <mergeCell ref="AN103:AP103"/>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J102:AF102"/>
    <mergeCell ref="D102:H102"/>
    <mergeCell ref="AS89:AT91"/>
    <mergeCell ref="AM90:AP90"/>
    <mergeCell ref="AN92:AP92"/>
    <mergeCell ref="AG92:AM92"/>
    <mergeCell ref="AN95:AP95"/>
    <mergeCell ref="AG95:AM95"/>
    <mergeCell ref="AN96:AP96"/>
    <mergeCell ref="AG96:AM96"/>
    <mergeCell ref="AN97:AP97"/>
    <mergeCell ref="AG97:AM97"/>
    <mergeCell ref="AN98:AP98"/>
    <mergeCell ref="AG98:AM98"/>
    <mergeCell ref="AG99:AM99"/>
    <mergeCell ref="AN99:AP99"/>
    <mergeCell ref="AN100:AP100"/>
    <mergeCell ref="AG100:AM100"/>
    <mergeCell ref="AG94:AM94"/>
    <mergeCell ref="AN94:AP94"/>
    <mergeCell ref="D97:H97"/>
    <mergeCell ref="J97:AF97"/>
    <mergeCell ref="D98:H98"/>
    <mergeCell ref="J98:AF98"/>
    <mergeCell ref="K99:AF99"/>
    <mergeCell ref="E99:I99"/>
    <mergeCell ref="K100:AF100"/>
    <mergeCell ref="E100:I100"/>
    <mergeCell ref="J101:AF101"/>
    <mergeCell ref="D101:H101"/>
    <mergeCell ref="L85:AO85"/>
    <mergeCell ref="AM87:AN87"/>
    <mergeCell ref="AM89:AP89"/>
    <mergeCell ref="I92:AF92"/>
    <mergeCell ref="C92:G92"/>
    <mergeCell ref="J95:AF95"/>
    <mergeCell ref="D95:H95"/>
    <mergeCell ref="D96:H96"/>
    <mergeCell ref="J96:AF96"/>
  </mergeCells>
  <hyperlinks>
    <hyperlink ref="A95" location="'SO 01 - Hráz'!C2" display="/"/>
    <hyperlink ref="A96" location="'SO 02 - Opevnění návodníh...'!C2" display="/"/>
    <hyperlink ref="A97" location="'SO 03 - Bezpečnostní přel...'!C2" display="/"/>
    <hyperlink ref="A99" location="'SO 04.1 - Výlomové a zabe...'!C2" display="/"/>
    <hyperlink ref="A100" location="'SO 04.2 - Skluz'!C2" display="/"/>
    <hyperlink ref="A101" location="'SO 05 - Přemostění skluzu'!C2" display="/"/>
    <hyperlink ref="A102" location="'SO 06 - Vývar'!C2" display="/"/>
    <hyperlink ref="A103" location="'SO 07 - Opevnění odpadníh...'!C2" display="/"/>
    <hyperlink ref="A105" location="'SO 08.1 - Měření HPV'!C2" display="/"/>
    <hyperlink ref="A106" location="'SO 08.2 - Měření deformací'!C2" display="/"/>
    <hyperlink ref="A107" location="'SO 08.3 - Měření průsaků'!C2" display="/"/>
    <hyperlink ref="A108" location="'SO 08.4 - Sběr dat'!C2" display="/"/>
    <hyperlink ref="A110" location="'SO 09.1 - Úpravy na odběr...'!C2" display="/"/>
    <hyperlink ref="A111" location="'SO 09.2 - Rekonstrukce sc...'!C2" display="/"/>
    <hyperlink ref="A112" location="'SO 09.3 - Osvětlení na le...'!C2" display="/"/>
    <hyperlink ref="A113" location="'SO 09.4 - Kamerový systém'!C2" display="/"/>
    <hyperlink ref="A114" location="'SO 09.5 - Kabelová trasa ...'!C2" display="/"/>
    <hyperlink ref="A115" location="'SO 09.6 - Kácení dřevin'!C2" display="/"/>
    <hyperlink ref="A116" location="'SO 10 - Opevnění koryta K...'!C2" display="/"/>
    <hyperlink ref="A117"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121</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2194</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1102</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2195</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14. 1. 2021</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ROUND(J130,2)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ROUND((SUM(BE130:BE238)),2)</f>
        <v>0</v>
      </c>
      <c r="G35" s="33"/>
      <c r="H35" s="33"/>
      <c r="I35" s="106">
        <v>0.21</v>
      </c>
      <c r="J35" s="105">
        <f>ROUND(((SUM(BE130:BE238))*I35),2)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ROUND((SUM(BF130:BF238)),2)</f>
        <v>0</v>
      </c>
      <c r="G36" s="33"/>
      <c r="H36" s="33"/>
      <c r="I36" s="106">
        <v>0.15</v>
      </c>
      <c r="J36" s="105">
        <f>ROUND(((SUM(BF130:BF238))*I36),2)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ROUND((SUM(BG130:BG238)),2)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ROUND((SUM(BH130:BH238)),2)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ROUND((SUM(BI130:BI238)),2)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2194</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1102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08.1 - Měření HPV</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14. 1. 2021</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J130</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J131</f>
        <v>0</v>
      </c>
      <c r="L99" s="118"/>
    </row>
    <row r="100" spans="2:12" s="10" customFormat="1" ht="19.9" customHeight="1">
      <c r="B100" s="122"/>
      <c r="D100" s="123" t="s">
        <v>168</v>
      </c>
      <c r="E100" s="124"/>
      <c r="F100" s="124"/>
      <c r="G100" s="124"/>
      <c r="H100" s="124"/>
      <c r="I100" s="124"/>
      <c r="J100" s="125">
        <f>J132</f>
        <v>0</v>
      </c>
      <c r="L100" s="122"/>
    </row>
    <row r="101" spans="2:12" s="10" customFormat="1" ht="19.9" customHeight="1">
      <c r="B101" s="122"/>
      <c r="D101" s="123" t="s">
        <v>169</v>
      </c>
      <c r="E101" s="124"/>
      <c r="F101" s="124"/>
      <c r="G101" s="124"/>
      <c r="H101" s="124"/>
      <c r="I101" s="124"/>
      <c r="J101" s="125">
        <f>J141</f>
        <v>0</v>
      </c>
      <c r="L101" s="122"/>
    </row>
    <row r="102" spans="2:12" s="10" customFormat="1" ht="19.9" customHeight="1">
      <c r="B102" s="122"/>
      <c r="D102" s="123" t="s">
        <v>180</v>
      </c>
      <c r="E102" s="124"/>
      <c r="F102" s="124"/>
      <c r="G102" s="124"/>
      <c r="H102" s="124"/>
      <c r="I102" s="124"/>
      <c r="J102" s="125">
        <f>J191</f>
        <v>0</v>
      </c>
      <c r="L102" s="122"/>
    </row>
    <row r="103" spans="2:12" s="10" customFormat="1" ht="19.9" customHeight="1">
      <c r="B103" s="122"/>
      <c r="D103" s="123" t="s">
        <v>181</v>
      </c>
      <c r="E103" s="124"/>
      <c r="F103" s="124"/>
      <c r="G103" s="124"/>
      <c r="H103" s="124"/>
      <c r="I103" s="124"/>
      <c r="J103" s="125">
        <f>J199</f>
        <v>0</v>
      </c>
      <c r="L103" s="122"/>
    </row>
    <row r="104" spans="2:12" s="9" customFormat="1" ht="24.95" customHeight="1">
      <c r="B104" s="118"/>
      <c r="D104" s="119" t="s">
        <v>182</v>
      </c>
      <c r="E104" s="120"/>
      <c r="F104" s="120"/>
      <c r="G104" s="120"/>
      <c r="H104" s="120"/>
      <c r="I104" s="120"/>
      <c r="J104" s="121">
        <f>J204</f>
        <v>0</v>
      </c>
      <c r="L104" s="118"/>
    </row>
    <row r="105" spans="2:12" s="10" customFormat="1" ht="19.9" customHeight="1">
      <c r="B105" s="122"/>
      <c r="D105" s="123" t="s">
        <v>2196</v>
      </c>
      <c r="E105" s="124"/>
      <c r="F105" s="124"/>
      <c r="G105" s="124"/>
      <c r="H105" s="124"/>
      <c r="I105" s="124"/>
      <c r="J105" s="125">
        <f>J205</f>
        <v>0</v>
      </c>
      <c r="L105" s="122"/>
    </row>
    <row r="106" spans="2:12" s="10" customFormat="1" ht="19.9" customHeight="1">
      <c r="B106" s="122"/>
      <c r="D106" s="123" t="s">
        <v>2197</v>
      </c>
      <c r="E106" s="124"/>
      <c r="F106" s="124"/>
      <c r="G106" s="124"/>
      <c r="H106" s="124"/>
      <c r="I106" s="124"/>
      <c r="J106" s="125">
        <f>J217</f>
        <v>0</v>
      </c>
      <c r="L106" s="122"/>
    </row>
    <row r="107" spans="2:12" s="10" customFormat="1" ht="19.9" customHeight="1">
      <c r="B107" s="122"/>
      <c r="D107" s="123" t="s">
        <v>698</v>
      </c>
      <c r="E107" s="124"/>
      <c r="F107" s="124"/>
      <c r="G107" s="124"/>
      <c r="H107" s="124"/>
      <c r="I107" s="124"/>
      <c r="J107" s="125">
        <f>J220</f>
        <v>0</v>
      </c>
      <c r="L107" s="122"/>
    </row>
    <row r="108" spans="2:12" s="9" customFormat="1" ht="24.95" customHeight="1">
      <c r="B108" s="118"/>
      <c r="D108" s="119" t="s">
        <v>2198</v>
      </c>
      <c r="E108" s="120"/>
      <c r="F108" s="120"/>
      <c r="G108" s="120"/>
      <c r="H108" s="120"/>
      <c r="I108" s="120"/>
      <c r="J108" s="121">
        <f>J227</f>
        <v>0</v>
      </c>
      <c r="L108" s="118"/>
    </row>
    <row r="109" spans="1:31" s="2" customFormat="1" ht="21.7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5" customHeight="1">
      <c r="A110" s="33"/>
      <c r="B110" s="48"/>
      <c r="C110" s="49"/>
      <c r="D110" s="49"/>
      <c r="E110" s="49"/>
      <c r="F110" s="49"/>
      <c r="G110" s="49"/>
      <c r="H110" s="49"/>
      <c r="I110" s="49"/>
      <c r="J110" s="49"/>
      <c r="K110" s="49"/>
      <c r="L110" s="43"/>
      <c r="S110" s="33"/>
      <c r="T110" s="33"/>
      <c r="U110" s="33"/>
      <c r="V110" s="33"/>
      <c r="W110" s="33"/>
      <c r="X110" s="33"/>
      <c r="Y110" s="33"/>
      <c r="Z110" s="33"/>
      <c r="AA110" s="33"/>
      <c r="AB110" s="33"/>
      <c r="AC110" s="33"/>
      <c r="AD110" s="33"/>
      <c r="AE110" s="33"/>
    </row>
    <row r="114" spans="1:31" s="2" customFormat="1" ht="6.95" customHeight="1">
      <c r="A114" s="33"/>
      <c r="B114" s="50"/>
      <c r="C114" s="51"/>
      <c r="D114" s="51"/>
      <c r="E114" s="51"/>
      <c r="F114" s="51"/>
      <c r="G114" s="51"/>
      <c r="H114" s="51"/>
      <c r="I114" s="51"/>
      <c r="J114" s="51"/>
      <c r="K114" s="51"/>
      <c r="L114" s="43"/>
      <c r="S114" s="33"/>
      <c r="T114" s="33"/>
      <c r="U114" s="33"/>
      <c r="V114" s="33"/>
      <c r="W114" s="33"/>
      <c r="X114" s="33"/>
      <c r="Y114" s="33"/>
      <c r="Z114" s="33"/>
      <c r="AA114" s="33"/>
      <c r="AB114" s="33"/>
      <c r="AC114" s="33"/>
      <c r="AD114" s="33"/>
      <c r="AE114" s="33"/>
    </row>
    <row r="115" spans="1:31" s="2" customFormat="1" ht="24.95" customHeight="1">
      <c r="A115" s="33"/>
      <c r="B115" s="34"/>
      <c r="C115" s="22" t="s">
        <v>184</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16</v>
      </c>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6.5" customHeight="1">
      <c r="A118" s="33"/>
      <c r="B118" s="34"/>
      <c r="C118" s="33"/>
      <c r="D118" s="33"/>
      <c r="E118" s="267" t="str">
        <f>E7</f>
        <v>VD Letovice, rekonstrukce VD</v>
      </c>
      <c r="F118" s="268"/>
      <c r="G118" s="268"/>
      <c r="H118" s="268"/>
      <c r="I118" s="33"/>
      <c r="J118" s="33"/>
      <c r="K118" s="33"/>
      <c r="L118" s="43"/>
      <c r="S118" s="33"/>
      <c r="T118" s="33"/>
      <c r="U118" s="33"/>
      <c r="V118" s="33"/>
      <c r="W118" s="33"/>
      <c r="X118" s="33"/>
      <c r="Y118" s="33"/>
      <c r="Z118" s="33"/>
      <c r="AA118" s="33"/>
      <c r="AB118" s="33"/>
      <c r="AC118" s="33"/>
      <c r="AD118" s="33"/>
      <c r="AE118" s="33"/>
    </row>
    <row r="119" spans="2:12" s="1" customFormat="1" ht="12" customHeight="1">
      <c r="B119" s="21"/>
      <c r="C119" s="28" t="s">
        <v>159</v>
      </c>
      <c r="L119" s="21"/>
    </row>
    <row r="120" spans="1:31" s="2" customFormat="1" ht="16.5" customHeight="1">
      <c r="A120" s="33"/>
      <c r="B120" s="34"/>
      <c r="C120" s="33"/>
      <c r="D120" s="33"/>
      <c r="E120" s="267" t="s">
        <v>2194</v>
      </c>
      <c r="F120" s="269"/>
      <c r="G120" s="269"/>
      <c r="H120" s="269"/>
      <c r="I120" s="3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1102</v>
      </c>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16.5" customHeight="1">
      <c r="A122" s="33"/>
      <c r="B122" s="34"/>
      <c r="C122" s="33"/>
      <c r="D122" s="33"/>
      <c r="E122" s="224" t="str">
        <f>E11</f>
        <v>SO 08.1 - Měření HPV</v>
      </c>
      <c r="F122" s="269"/>
      <c r="G122" s="269"/>
      <c r="H122" s="269"/>
      <c r="I122" s="33"/>
      <c r="J122" s="33"/>
      <c r="K122" s="33"/>
      <c r="L122" s="43"/>
      <c r="S122" s="33"/>
      <c r="T122" s="33"/>
      <c r="U122" s="33"/>
      <c r="V122" s="33"/>
      <c r="W122" s="33"/>
      <c r="X122" s="33"/>
      <c r="Y122" s="33"/>
      <c r="Z122" s="33"/>
      <c r="AA122" s="33"/>
      <c r="AB122" s="33"/>
      <c r="AC122" s="33"/>
      <c r="AD122" s="33"/>
      <c r="AE122" s="33"/>
    </row>
    <row r="123" spans="1:31" s="2" customFormat="1" ht="6.9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20</v>
      </c>
      <c r="D124" s="33"/>
      <c r="E124" s="33"/>
      <c r="F124" s="26" t="str">
        <f>F14</f>
        <v>VD Letovice</v>
      </c>
      <c r="G124" s="33"/>
      <c r="H124" s="33"/>
      <c r="I124" s="28" t="s">
        <v>22</v>
      </c>
      <c r="J124" s="56" t="str">
        <f>IF(J14="","",J14)</f>
        <v>14. 1. 2021</v>
      </c>
      <c r="K124" s="33"/>
      <c r="L124" s="43"/>
      <c r="S124" s="33"/>
      <c r="T124" s="33"/>
      <c r="U124" s="33"/>
      <c r="V124" s="33"/>
      <c r="W124" s="33"/>
      <c r="X124" s="33"/>
      <c r="Y124" s="33"/>
      <c r="Z124" s="33"/>
      <c r="AA124" s="33"/>
      <c r="AB124" s="33"/>
      <c r="AC124" s="33"/>
      <c r="AD124" s="33"/>
      <c r="AE124" s="33"/>
    </row>
    <row r="125" spans="1:31" s="2" customFormat="1" ht="6.9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25.7" customHeight="1">
      <c r="A126" s="33"/>
      <c r="B126" s="34"/>
      <c r="C126" s="28" t="s">
        <v>24</v>
      </c>
      <c r="D126" s="33"/>
      <c r="E126" s="33"/>
      <c r="F126" s="26" t="str">
        <f>E17</f>
        <v>Povodí Moravy, s.p., Dřevařská 11, 60175 Brno</v>
      </c>
      <c r="G126" s="33"/>
      <c r="H126" s="33"/>
      <c r="I126" s="28" t="s">
        <v>32</v>
      </c>
      <c r="J126" s="31" t="str">
        <f>E23</f>
        <v>Sweco Hydroprojekt a.s.</v>
      </c>
      <c r="K126" s="33"/>
      <c r="L126" s="43"/>
      <c r="S126" s="33"/>
      <c r="T126" s="33"/>
      <c r="U126" s="33"/>
      <c r="V126" s="33"/>
      <c r="W126" s="33"/>
      <c r="X126" s="33"/>
      <c r="Y126" s="33"/>
      <c r="Z126" s="33"/>
      <c r="AA126" s="33"/>
      <c r="AB126" s="33"/>
      <c r="AC126" s="33"/>
      <c r="AD126" s="33"/>
      <c r="AE126" s="33"/>
    </row>
    <row r="127" spans="1:31" s="2" customFormat="1" ht="15.2" customHeight="1">
      <c r="A127" s="33"/>
      <c r="B127" s="34"/>
      <c r="C127" s="28" t="s">
        <v>30</v>
      </c>
      <c r="D127" s="33"/>
      <c r="E127" s="33"/>
      <c r="F127" s="26" t="str">
        <f>IF(E20="","",E20)</f>
        <v>Vyplň údaj</v>
      </c>
      <c r="G127" s="33"/>
      <c r="H127" s="33"/>
      <c r="I127" s="28" t="s">
        <v>37</v>
      </c>
      <c r="J127" s="31" t="str">
        <f>E26</f>
        <v xml:space="preserve"> </v>
      </c>
      <c r="K127" s="33"/>
      <c r="L127" s="43"/>
      <c r="S127" s="33"/>
      <c r="T127" s="33"/>
      <c r="U127" s="33"/>
      <c r="V127" s="33"/>
      <c r="W127" s="33"/>
      <c r="X127" s="33"/>
      <c r="Y127" s="33"/>
      <c r="Z127" s="33"/>
      <c r="AA127" s="33"/>
      <c r="AB127" s="33"/>
      <c r="AC127" s="33"/>
      <c r="AD127" s="33"/>
      <c r="AE127" s="33"/>
    </row>
    <row r="128" spans="1:31" s="2" customFormat="1" ht="10.35"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11" customFormat="1" ht="29.25" customHeight="1">
      <c r="A129" s="126"/>
      <c r="B129" s="127"/>
      <c r="C129" s="128" t="s">
        <v>185</v>
      </c>
      <c r="D129" s="129" t="s">
        <v>66</v>
      </c>
      <c r="E129" s="129" t="s">
        <v>62</v>
      </c>
      <c r="F129" s="129" t="s">
        <v>63</v>
      </c>
      <c r="G129" s="129" t="s">
        <v>186</v>
      </c>
      <c r="H129" s="129" t="s">
        <v>187</v>
      </c>
      <c r="I129" s="129" t="s">
        <v>188</v>
      </c>
      <c r="J129" s="129" t="s">
        <v>164</v>
      </c>
      <c r="K129" s="130" t="s">
        <v>189</v>
      </c>
      <c r="L129" s="131"/>
      <c r="M129" s="63" t="s">
        <v>1</v>
      </c>
      <c r="N129" s="64" t="s">
        <v>45</v>
      </c>
      <c r="O129" s="64" t="s">
        <v>190</v>
      </c>
      <c r="P129" s="64" t="s">
        <v>191</v>
      </c>
      <c r="Q129" s="64" t="s">
        <v>192</v>
      </c>
      <c r="R129" s="64" t="s">
        <v>193</v>
      </c>
      <c r="S129" s="64" t="s">
        <v>194</v>
      </c>
      <c r="T129" s="65" t="s">
        <v>195</v>
      </c>
      <c r="U129" s="126"/>
      <c r="V129" s="126"/>
      <c r="W129" s="126"/>
      <c r="X129" s="126"/>
      <c r="Y129" s="126"/>
      <c r="Z129" s="126"/>
      <c r="AA129" s="126"/>
      <c r="AB129" s="126"/>
      <c r="AC129" s="126"/>
      <c r="AD129" s="126"/>
      <c r="AE129" s="126"/>
    </row>
    <row r="130" spans="1:63" s="2" customFormat="1" ht="22.9" customHeight="1">
      <c r="A130" s="33"/>
      <c r="B130" s="34"/>
      <c r="C130" s="70" t="s">
        <v>196</v>
      </c>
      <c r="D130" s="33"/>
      <c r="E130" s="33"/>
      <c r="F130" s="33"/>
      <c r="G130" s="33"/>
      <c r="H130" s="33"/>
      <c r="I130" s="33"/>
      <c r="J130" s="132">
        <f>BK130</f>
        <v>0</v>
      </c>
      <c r="K130" s="33"/>
      <c r="L130" s="34"/>
      <c r="M130" s="66"/>
      <c r="N130" s="57"/>
      <c r="O130" s="67"/>
      <c r="P130" s="133">
        <f>P131+P204+P227</f>
        <v>0</v>
      </c>
      <c r="Q130" s="67"/>
      <c r="R130" s="133">
        <f>R131+R204+R227</f>
        <v>0.08378</v>
      </c>
      <c r="S130" s="67"/>
      <c r="T130" s="134">
        <f>T131+T204+T227</f>
        <v>0</v>
      </c>
      <c r="U130" s="33"/>
      <c r="V130" s="33"/>
      <c r="W130" s="33"/>
      <c r="X130" s="33"/>
      <c r="Y130" s="33"/>
      <c r="Z130" s="33"/>
      <c r="AA130" s="33"/>
      <c r="AB130" s="33"/>
      <c r="AC130" s="33"/>
      <c r="AD130" s="33"/>
      <c r="AE130" s="33"/>
      <c r="AT130" s="18" t="s">
        <v>80</v>
      </c>
      <c r="AU130" s="18" t="s">
        <v>166</v>
      </c>
      <c r="BK130" s="135">
        <f>BK131+BK204+BK227</f>
        <v>0</v>
      </c>
    </row>
    <row r="131" spans="2:63" s="12" customFormat="1" ht="25.9" customHeight="1">
      <c r="B131" s="136"/>
      <c r="D131" s="137" t="s">
        <v>80</v>
      </c>
      <c r="E131" s="138" t="s">
        <v>197</v>
      </c>
      <c r="F131" s="138" t="s">
        <v>198</v>
      </c>
      <c r="I131" s="139"/>
      <c r="J131" s="140">
        <f>BK131</f>
        <v>0</v>
      </c>
      <c r="L131" s="136"/>
      <c r="M131" s="141"/>
      <c r="N131" s="142"/>
      <c r="O131" s="142"/>
      <c r="P131" s="143">
        <f>P132+P141+P191+P199</f>
        <v>0</v>
      </c>
      <c r="Q131" s="142"/>
      <c r="R131" s="143">
        <f>R132+R141+R191+R199</f>
        <v>0.08378</v>
      </c>
      <c r="S131" s="142"/>
      <c r="T131" s="144">
        <f>T132+T141+T191+T199</f>
        <v>0</v>
      </c>
      <c r="AR131" s="137" t="s">
        <v>89</v>
      </c>
      <c r="AT131" s="145" t="s">
        <v>80</v>
      </c>
      <c r="AU131" s="145" t="s">
        <v>81</v>
      </c>
      <c r="AY131" s="137" t="s">
        <v>199</v>
      </c>
      <c r="BK131" s="146">
        <f>BK132+BK141+BK191+BK199</f>
        <v>0</v>
      </c>
    </row>
    <row r="132" spans="2:63" s="12" customFormat="1" ht="22.9" customHeight="1">
      <c r="B132" s="136"/>
      <c r="D132" s="137" t="s">
        <v>80</v>
      </c>
      <c r="E132" s="147" t="s">
        <v>89</v>
      </c>
      <c r="F132" s="147" t="s">
        <v>200</v>
      </c>
      <c r="I132" s="139"/>
      <c r="J132" s="148">
        <f>BK132</f>
        <v>0</v>
      </c>
      <c r="L132" s="136"/>
      <c r="M132" s="141"/>
      <c r="N132" s="142"/>
      <c r="O132" s="142"/>
      <c r="P132" s="143">
        <f>SUM(P133:P140)</f>
        <v>0</v>
      </c>
      <c r="Q132" s="142"/>
      <c r="R132" s="143">
        <f>SUM(R133:R140)</f>
        <v>0</v>
      </c>
      <c r="S132" s="142"/>
      <c r="T132" s="144">
        <f>SUM(T133:T140)</f>
        <v>0</v>
      </c>
      <c r="AR132" s="137" t="s">
        <v>89</v>
      </c>
      <c r="AT132" s="145" t="s">
        <v>80</v>
      </c>
      <c r="AU132" s="145" t="s">
        <v>89</v>
      </c>
      <c r="AY132" s="137" t="s">
        <v>199</v>
      </c>
      <c r="BK132" s="146">
        <f>SUM(BK133:BK140)</f>
        <v>0</v>
      </c>
    </row>
    <row r="133" spans="1:65" s="2" customFormat="1" ht="24.2" customHeight="1">
      <c r="A133" s="33"/>
      <c r="B133" s="149"/>
      <c r="C133" s="150" t="s">
        <v>89</v>
      </c>
      <c r="D133" s="150" t="s">
        <v>201</v>
      </c>
      <c r="E133" s="151" t="s">
        <v>2199</v>
      </c>
      <c r="F133" s="152" t="s">
        <v>2200</v>
      </c>
      <c r="G133" s="153" t="s">
        <v>228</v>
      </c>
      <c r="H133" s="154">
        <v>4.312</v>
      </c>
      <c r="I133" s="155"/>
      <c r="J133" s="156">
        <f>ROUND(I133*H133,2)</f>
        <v>0</v>
      </c>
      <c r="K133" s="152" t="s">
        <v>205</v>
      </c>
      <c r="L133" s="34"/>
      <c r="M133" s="157" t="s">
        <v>1</v>
      </c>
      <c r="N133" s="158" t="s">
        <v>46</v>
      </c>
      <c r="O133" s="59"/>
      <c r="P133" s="159">
        <f>O133*H133</f>
        <v>0</v>
      </c>
      <c r="Q133" s="159">
        <v>0</v>
      </c>
      <c r="R133" s="159">
        <f>Q133*H133</f>
        <v>0</v>
      </c>
      <c r="S133" s="159">
        <v>0</v>
      </c>
      <c r="T133" s="160">
        <f>S133*H133</f>
        <v>0</v>
      </c>
      <c r="U133" s="33"/>
      <c r="V133" s="33"/>
      <c r="W133" s="33"/>
      <c r="X133" s="33"/>
      <c r="Y133" s="33"/>
      <c r="Z133" s="33"/>
      <c r="AA133" s="33"/>
      <c r="AB133" s="33"/>
      <c r="AC133" s="33"/>
      <c r="AD133" s="33"/>
      <c r="AE133" s="33"/>
      <c r="AR133" s="161" t="s">
        <v>206</v>
      </c>
      <c r="AT133" s="161" t="s">
        <v>201</v>
      </c>
      <c r="AU133" s="161" t="s">
        <v>91</v>
      </c>
      <c r="AY133" s="18" t="s">
        <v>199</v>
      </c>
      <c r="BE133" s="162">
        <f>IF(N133="základní",J133,0)</f>
        <v>0</v>
      </c>
      <c r="BF133" s="162">
        <f>IF(N133="snížená",J133,0)</f>
        <v>0</v>
      </c>
      <c r="BG133" s="162">
        <f>IF(N133="zákl. přenesená",J133,0)</f>
        <v>0</v>
      </c>
      <c r="BH133" s="162">
        <f>IF(N133="sníž. přenesená",J133,0)</f>
        <v>0</v>
      </c>
      <c r="BI133" s="162">
        <f>IF(N133="nulová",J133,0)</f>
        <v>0</v>
      </c>
      <c r="BJ133" s="18" t="s">
        <v>89</v>
      </c>
      <c r="BK133" s="162">
        <f>ROUND(I133*H133,2)</f>
        <v>0</v>
      </c>
      <c r="BL133" s="18" t="s">
        <v>206</v>
      </c>
      <c r="BM133" s="161" t="s">
        <v>2201</v>
      </c>
    </row>
    <row r="134" spans="1:47" s="2" customFormat="1" ht="29.25">
      <c r="A134" s="33"/>
      <c r="B134" s="34"/>
      <c r="C134" s="33"/>
      <c r="D134" s="163" t="s">
        <v>208</v>
      </c>
      <c r="E134" s="33"/>
      <c r="F134" s="164" t="s">
        <v>2202</v>
      </c>
      <c r="G134" s="33"/>
      <c r="H134" s="33"/>
      <c r="I134" s="165"/>
      <c r="J134" s="33"/>
      <c r="K134" s="33"/>
      <c r="L134" s="34"/>
      <c r="M134" s="166"/>
      <c r="N134" s="167"/>
      <c r="O134" s="59"/>
      <c r="P134" s="59"/>
      <c r="Q134" s="59"/>
      <c r="R134" s="59"/>
      <c r="S134" s="59"/>
      <c r="T134" s="60"/>
      <c r="U134" s="33"/>
      <c r="V134" s="33"/>
      <c r="W134" s="33"/>
      <c r="X134" s="33"/>
      <c r="Y134" s="33"/>
      <c r="Z134" s="33"/>
      <c r="AA134" s="33"/>
      <c r="AB134" s="33"/>
      <c r="AC134" s="33"/>
      <c r="AD134" s="33"/>
      <c r="AE134" s="33"/>
      <c r="AT134" s="18" t="s">
        <v>208</v>
      </c>
      <c r="AU134" s="18" t="s">
        <v>91</v>
      </c>
    </row>
    <row r="135" spans="1:47" s="2" customFormat="1" ht="39">
      <c r="A135" s="33"/>
      <c r="B135" s="34"/>
      <c r="C135" s="33"/>
      <c r="D135" s="163" t="s">
        <v>210</v>
      </c>
      <c r="E135" s="33"/>
      <c r="F135" s="168" t="s">
        <v>2203</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210</v>
      </c>
      <c r="AU135" s="18" t="s">
        <v>91</v>
      </c>
    </row>
    <row r="136" spans="2:51" s="13" customFormat="1" ht="11.25">
      <c r="B136" s="169"/>
      <c r="D136" s="163" t="s">
        <v>212</v>
      </c>
      <c r="E136" s="170" t="s">
        <v>1</v>
      </c>
      <c r="F136" s="171" t="s">
        <v>2204</v>
      </c>
      <c r="H136" s="172">
        <v>4.312</v>
      </c>
      <c r="I136" s="173"/>
      <c r="L136" s="169"/>
      <c r="M136" s="174"/>
      <c r="N136" s="175"/>
      <c r="O136" s="175"/>
      <c r="P136" s="175"/>
      <c r="Q136" s="175"/>
      <c r="R136" s="175"/>
      <c r="S136" s="175"/>
      <c r="T136" s="176"/>
      <c r="AT136" s="170" t="s">
        <v>212</v>
      </c>
      <c r="AU136" s="170" t="s">
        <v>91</v>
      </c>
      <c r="AV136" s="13" t="s">
        <v>91</v>
      </c>
      <c r="AW136" s="13" t="s">
        <v>36</v>
      </c>
      <c r="AX136" s="13" t="s">
        <v>81</v>
      </c>
      <c r="AY136" s="170" t="s">
        <v>199</v>
      </c>
    </row>
    <row r="137" spans="2:51" s="15" customFormat="1" ht="11.25">
      <c r="B137" s="184"/>
      <c r="D137" s="163" t="s">
        <v>212</v>
      </c>
      <c r="E137" s="185" t="s">
        <v>1</v>
      </c>
      <c r="F137" s="186" t="s">
        <v>234</v>
      </c>
      <c r="H137" s="187">
        <v>4.312</v>
      </c>
      <c r="I137" s="188"/>
      <c r="L137" s="184"/>
      <c r="M137" s="189"/>
      <c r="N137" s="190"/>
      <c r="O137" s="190"/>
      <c r="P137" s="190"/>
      <c r="Q137" s="190"/>
      <c r="R137" s="190"/>
      <c r="S137" s="190"/>
      <c r="T137" s="191"/>
      <c r="AT137" s="185" t="s">
        <v>212</v>
      </c>
      <c r="AU137" s="185" t="s">
        <v>91</v>
      </c>
      <c r="AV137" s="15" t="s">
        <v>206</v>
      </c>
      <c r="AW137" s="15" t="s">
        <v>36</v>
      </c>
      <c r="AX137" s="15" t="s">
        <v>89</v>
      </c>
      <c r="AY137" s="185" t="s">
        <v>199</v>
      </c>
    </row>
    <row r="138" spans="1:65" s="2" customFormat="1" ht="14.45" customHeight="1">
      <c r="A138" s="33"/>
      <c r="B138" s="149"/>
      <c r="C138" s="150" t="s">
        <v>91</v>
      </c>
      <c r="D138" s="150" t="s">
        <v>201</v>
      </c>
      <c r="E138" s="151" t="s">
        <v>253</v>
      </c>
      <c r="F138" s="152" t="s">
        <v>254</v>
      </c>
      <c r="G138" s="153" t="s">
        <v>228</v>
      </c>
      <c r="H138" s="154">
        <v>4.312</v>
      </c>
      <c r="I138" s="155"/>
      <c r="J138" s="156">
        <f>ROUND(I138*H138,2)</f>
        <v>0</v>
      </c>
      <c r="K138" s="152" t="s">
        <v>246</v>
      </c>
      <c r="L138" s="34"/>
      <c r="M138" s="157" t="s">
        <v>1</v>
      </c>
      <c r="N138" s="158" t="s">
        <v>46</v>
      </c>
      <c r="O138" s="59"/>
      <c r="P138" s="159">
        <f>O138*H138</f>
        <v>0</v>
      </c>
      <c r="Q138" s="159">
        <v>0</v>
      </c>
      <c r="R138" s="159">
        <f>Q138*H138</f>
        <v>0</v>
      </c>
      <c r="S138" s="159">
        <v>0</v>
      </c>
      <c r="T138" s="160">
        <f>S138*H138</f>
        <v>0</v>
      </c>
      <c r="U138" s="33"/>
      <c r="V138" s="33"/>
      <c r="W138" s="33"/>
      <c r="X138" s="33"/>
      <c r="Y138" s="33"/>
      <c r="Z138" s="33"/>
      <c r="AA138" s="33"/>
      <c r="AB138" s="33"/>
      <c r="AC138" s="33"/>
      <c r="AD138" s="33"/>
      <c r="AE138" s="33"/>
      <c r="AR138" s="161" t="s">
        <v>206</v>
      </c>
      <c r="AT138" s="161" t="s">
        <v>201</v>
      </c>
      <c r="AU138" s="161" t="s">
        <v>91</v>
      </c>
      <c r="AY138" s="18" t="s">
        <v>199</v>
      </c>
      <c r="BE138" s="162">
        <f>IF(N138="základní",J138,0)</f>
        <v>0</v>
      </c>
      <c r="BF138" s="162">
        <f>IF(N138="snížená",J138,0)</f>
        <v>0</v>
      </c>
      <c r="BG138" s="162">
        <f>IF(N138="zákl. přenesená",J138,0)</f>
        <v>0</v>
      </c>
      <c r="BH138" s="162">
        <f>IF(N138="sníž. přenesená",J138,0)</f>
        <v>0</v>
      </c>
      <c r="BI138" s="162">
        <f>IF(N138="nulová",J138,0)</f>
        <v>0</v>
      </c>
      <c r="BJ138" s="18" t="s">
        <v>89</v>
      </c>
      <c r="BK138" s="162">
        <f>ROUND(I138*H138,2)</f>
        <v>0</v>
      </c>
      <c r="BL138" s="18" t="s">
        <v>206</v>
      </c>
      <c r="BM138" s="161" t="s">
        <v>2205</v>
      </c>
    </row>
    <row r="139" spans="2:51" s="13" customFormat="1" ht="11.25">
      <c r="B139" s="169"/>
      <c r="D139" s="163" t="s">
        <v>212</v>
      </c>
      <c r="E139" s="170" t="s">
        <v>1</v>
      </c>
      <c r="F139" s="171" t="s">
        <v>2206</v>
      </c>
      <c r="H139" s="172">
        <v>4.312</v>
      </c>
      <c r="I139" s="173"/>
      <c r="L139" s="169"/>
      <c r="M139" s="174"/>
      <c r="N139" s="175"/>
      <c r="O139" s="175"/>
      <c r="P139" s="175"/>
      <c r="Q139" s="175"/>
      <c r="R139" s="175"/>
      <c r="S139" s="175"/>
      <c r="T139" s="176"/>
      <c r="AT139" s="170" t="s">
        <v>212</v>
      </c>
      <c r="AU139" s="170" t="s">
        <v>91</v>
      </c>
      <c r="AV139" s="13" t="s">
        <v>91</v>
      </c>
      <c r="AW139" s="13" t="s">
        <v>36</v>
      </c>
      <c r="AX139" s="13" t="s">
        <v>81</v>
      </c>
      <c r="AY139" s="170" t="s">
        <v>199</v>
      </c>
    </row>
    <row r="140" spans="2:51" s="15" customFormat="1" ht="11.25">
      <c r="B140" s="184"/>
      <c r="D140" s="163" t="s">
        <v>212</v>
      </c>
      <c r="E140" s="185" t="s">
        <v>1</v>
      </c>
      <c r="F140" s="186" t="s">
        <v>234</v>
      </c>
      <c r="H140" s="187">
        <v>4.312</v>
      </c>
      <c r="I140" s="188"/>
      <c r="L140" s="184"/>
      <c r="M140" s="189"/>
      <c r="N140" s="190"/>
      <c r="O140" s="190"/>
      <c r="P140" s="190"/>
      <c r="Q140" s="190"/>
      <c r="R140" s="190"/>
      <c r="S140" s="190"/>
      <c r="T140" s="191"/>
      <c r="AT140" s="185" t="s">
        <v>212</v>
      </c>
      <c r="AU140" s="185" t="s">
        <v>91</v>
      </c>
      <c r="AV140" s="15" t="s">
        <v>206</v>
      </c>
      <c r="AW140" s="15" t="s">
        <v>36</v>
      </c>
      <c r="AX140" s="15" t="s">
        <v>89</v>
      </c>
      <c r="AY140" s="185" t="s">
        <v>199</v>
      </c>
    </row>
    <row r="141" spans="2:63" s="12" customFormat="1" ht="22.9" customHeight="1">
      <c r="B141" s="136"/>
      <c r="D141" s="137" t="s">
        <v>80</v>
      </c>
      <c r="E141" s="147" t="s">
        <v>91</v>
      </c>
      <c r="F141" s="147" t="s">
        <v>336</v>
      </c>
      <c r="I141" s="139"/>
      <c r="J141" s="148">
        <f>BK141</f>
        <v>0</v>
      </c>
      <c r="L141" s="136"/>
      <c r="M141" s="141"/>
      <c r="N141" s="142"/>
      <c r="O141" s="142"/>
      <c r="P141" s="143">
        <f>SUM(P142:P190)</f>
        <v>0</v>
      </c>
      <c r="Q141" s="142"/>
      <c r="R141" s="143">
        <f>SUM(R142:R190)</f>
        <v>0.08378</v>
      </c>
      <c r="S141" s="142"/>
      <c r="T141" s="144">
        <f>SUM(T142:T190)</f>
        <v>0</v>
      </c>
      <c r="AR141" s="137" t="s">
        <v>89</v>
      </c>
      <c r="AT141" s="145" t="s">
        <v>80</v>
      </c>
      <c r="AU141" s="145" t="s">
        <v>89</v>
      </c>
      <c r="AY141" s="137" t="s">
        <v>199</v>
      </c>
      <c r="BK141" s="146">
        <f>SUM(BK142:BK190)</f>
        <v>0</v>
      </c>
    </row>
    <row r="142" spans="1:65" s="2" customFormat="1" ht="24.2" customHeight="1">
      <c r="A142" s="33"/>
      <c r="B142" s="149"/>
      <c r="C142" s="150" t="s">
        <v>221</v>
      </c>
      <c r="D142" s="150" t="s">
        <v>201</v>
      </c>
      <c r="E142" s="151" t="s">
        <v>2207</v>
      </c>
      <c r="F142" s="152" t="s">
        <v>2208</v>
      </c>
      <c r="G142" s="153" t="s">
        <v>345</v>
      </c>
      <c r="H142" s="154">
        <v>13</v>
      </c>
      <c r="I142" s="155"/>
      <c r="J142" s="156">
        <f>ROUND(I142*H142,2)</f>
        <v>0</v>
      </c>
      <c r="K142" s="152" t="s">
        <v>205</v>
      </c>
      <c r="L142" s="34"/>
      <c r="M142" s="157" t="s">
        <v>1</v>
      </c>
      <c r="N142" s="158" t="s">
        <v>46</v>
      </c>
      <c r="O142" s="59"/>
      <c r="P142" s="159">
        <f>O142*H142</f>
        <v>0</v>
      </c>
      <c r="Q142" s="159">
        <v>0.00034</v>
      </c>
      <c r="R142" s="159">
        <f>Q142*H142</f>
        <v>0.00442</v>
      </c>
      <c r="S142" s="159">
        <v>0</v>
      </c>
      <c r="T142" s="160">
        <f>S142*H142</f>
        <v>0</v>
      </c>
      <c r="U142" s="33"/>
      <c r="V142" s="33"/>
      <c r="W142" s="33"/>
      <c r="X142" s="33"/>
      <c r="Y142" s="33"/>
      <c r="Z142" s="33"/>
      <c r="AA142" s="33"/>
      <c r="AB142" s="33"/>
      <c r="AC142" s="33"/>
      <c r="AD142" s="33"/>
      <c r="AE142" s="33"/>
      <c r="AR142" s="161" t="s">
        <v>206</v>
      </c>
      <c r="AT142" s="161" t="s">
        <v>201</v>
      </c>
      <c r="AU142" s="161" t="s">
        <v>91</v>
      </c>
      <c r="AY142" s="18" t="s">
        <v>199</v>
      </c>
      <c r="BE142" s="162">
        <f>IF(N142="základní",J142,0)</f>
        <v>0</v>
      </c>
      <c r="BF142" s="162">
        <f>IF(N142="snížená",J142,0)</f>
        <v>0</v>
      </c>
      <c r="BG142" s="162">
        <f>IF(N142="zákl. přenesená",J142,0)</f>
        <v>0</v>
      </c>
      <c r="BH142" s="162">
        <f>IF(N142="sníž. přenesená",J142,0)</f>
        <v>0</v>
      </c>
      <c r="BI142" s="162">
        <f>IF(N142="nulová",J142,0)</f>
        <v>0</v>
      </c>
      <c r="BJ142" s="18" t="s">
        <v>89</v>
      </c>
      <c r="BK142" s="162">
        <f>ROUND(I142*H142,2)</f>
        <v>0</v>
      </c>
      <c r="BL142" s="18" t="s">
        <v>206</v>
      </c>
      <c r="BM142" s="161" t="s">
        <v>91</v>
      </c>
    </row>
    <row r="143" spans="1:47" s="2" customFormat="1" ht="19.5">
      <c r="A143" s="33"/>
      <c r="B143" s="34"/>
      <c r="C143" s="33"/>
      <c r="D143" s="163" t="s">
        <v>208</v>
      </c>
      <c r="E143" s="33"/>
      <c r="F143" s="164" t="s">
        <v>2209</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208</v>
      </c>
      <c r="AU143" s="18" t="s">
        <v>91</v>
      </c>
    </row>
    <row r="144" spans="2:51" s="14" customFormat="1" ht="11.25">
      <c r="B144" s="177"/>
      <c r="D144" s="163" t="s">
        <v>212</v>
      </c>
      <c r="E144" s="178" t="s">
        <v>1</v>
      </c>
      <c r="F144" s="179" t="s">
        <v>2210</v>
      </c>
      <c r="H144" s="178" t="s">
        <v>1</v>
      </c>
      <c r="I144" s="180"/>
      <c r="L144" s="177"/>
      <c r="M144" s="181"/>
      <c r="N144" s="182"/>
      <c r="O144" s="182"/>
      <c r="P144" s="182"/>
      <c r="Q144" s="182"/>
      <c r="R144" s="182"/>
      <c r="S144" s="182"/>
      <c r="T144" s="183"/>
      <c r="AT144" s="178" t="s">
        <v>212</v>
      </c>
      <c r="AU144" s="178" t="s">
        <v>91</v>
      </c>
      <c r="AV144" s="14" t="s">
        <v>89</v>
      </c>
      <c r="AW144" s="14" t="s">
        <v>36</v>
      </c>
      <c r="AX144" s="14" t="s">
        <v>81</v>
      </c>
      <c r="AY144" s="178" t="s">
        <v>199</v>
      </c>
    </row>
    <row r="145" spans="2:51" s="13" customFormat="1" ht="11.25">
      <c r="B145" s="169"/>
      <c r="D145" s="163" t="s">
        <v>212</v>
      </c>
      <c r="E145" s="170" t="s">
        <v>1</v>
      </c>
      <c r="F145" s="171" t="s">
        <v>2211</v>
      </c>
      <c r="H145" s="172">
        <v>13</v>
      </c>
      <c r="I145" s="173"/>
      <c r="L145" s="169"/>
      <c r="M145" s="174"/>
      <c r="N145" s="175"/>
      <c r="O145" s="175"/>
      <c r="P145" s="175"/>
      <c r="Q145" s="175"/>
      <c r="R145" s="175"/>
      <c r="S145" s="175"/>
      <c r="T145" s="176"/>
      <c r="AT145" s="170" t="s">
        <v>212</v>
      </c>
      <c r="AU145" s="170" t="s">
        <v>91</v>
      </c>
      <c r="AV145" s="13" t="s">
        <v>91</v>
      </c>
      <c r="AW145" s="13" t="s">
        <v>36</v>
      </c>
      <c r="AX145" s="13" t="s">
        <v>89</v>
      </c>
      <c r="AY145" s="170" t="s">
        <v>199</v>
      </c>
    </row>
    <row r="146" spans="1:65" s="2" customFormat="1" ht="24.2" customHeight="1">
      <c r="A146" s="33"/>
      <c r="B146" s="149"/>
      <c r="C146" s="150" t="s">
        <v>206</v>
      </c>
      <c r="D146" s="150" t="s">
        <v>201</v>
      </c>
      <c r="E146" s="151" t="s">
        <v>2212</v>
      </c>
      <c r="F146" s="152" t="s">
        <v>2213</v>
      </c>
      <c r="G146" s="153" t="s">
        <v>345</v>
      </c>
      <c r="H146" s="154">
        <v>248</v>
      </c>
      <c r="I146" s="155"/>
      <c r="J146" s="156">
        <f>ROUND(I146*H146,2)</f>
        <v>0</v>
      </c>
      <c r="K146" s="152" t="s">
        <v>205</v>
      </c>
      <c r="L146" s="34"/>
      <c r="M146" s="157" t="s">
        <v>1</v>
      </c>
      <c r="N146" s="158" t="s">
        <v>46</v>
      </c>
      <c r="O146" s="59"/>
      <c r="P146" s="159">
        <f>O146*H146</f>
        <v>0</v>
      </c>
      <c r="Q146" s="159">
        <v>0.00032</v>
      </c>
      <c r="R146" s="159">
        <f>Q146*H146</f>
        <v>0.07936</v>
      </c>
      <c r="S146" s="159">
        <v>0</v>
      </c>
      <c r="T146" s="160">
        <f>S146*H146</f>
        <v>0</v>
      </c>
      <c r="U146" s="33"/>
      <c r="V146" s="33"/>
      <c r="W146" s="33"/>
      <c r="X146" s="33"/>
      <c r="Y146" s="33"/>
      <c r="Z146" s="33"/>
      <c r="AA146" s="33"/>
      <c r="AB146" s="33"/>
      <c r="AC146" s="33"/>
      <c r="AD146" s="33"/>
      <c r="AE146" s="33"/>
      <c r="AR146" s="161" t="s">
        <v>206</v>
      </c>
      <c r="AT146" s="161" t="s">
        <v>201</v>
      </c>
      <c r="AU146" s="161" t="s">
        <v>91</v>
      </c>
      <c r="AY146" s="18" t="s">
        <v>199</v>
      </c>
      <c r="BE146" s="162">
        <f>IF(N146="základní",J146,0)</f>
        <v>0</v>
      </c>
      <c r="BF146" s="162">
        <f>IF(N146="snížená",J146,0)</f>
        <v>0</v>
      </c>
      <c r="BG146" s="162">
        <f>IF(N146="zákl. přenesená",J146,0)</f>
        <v>0</v>
      </c>
      <c r="BH146" s="162">
        <f>IF(N146="sníž. přenesená",J146,0)</f>
        <v>0</v>
      </c>
      <c r="BI146" s="162">
        <f>IF(N146="nulová",J146,0)</f>
        <v>0</v>
      </c>
      <c r="BJ146" s="18" t="s">
        <v>89</v>
      </c>
      <c r="BK146" s="162">
        <f>ROUND(I146*H146,2)</f>
        <v>0</v>
      </c>
      <c r="BL146" s="18" t="s">
        <v>206</v>
      </c>
      <c r="BM146" s="161" t="s">
        <v>206</v>
      </c>
    </row>
    <row r="147" spans="1:47" s="2" customFormat="1" ht="19.5">
      <c r="A147" s="33"/>
      <c r="B147" s="34"/>
      <c r="C147" s="33"/>
      <c r="D147" s="163" t="s">
        <v>208</v>
      </c>
      <c r="E147" s="33"/>
      <c r="F147" s="164" t="s">
        <v>2214</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208</v>
      </c>
      <c r="AU147" s="18" t="s">
        <v>91</v>
      </c>
    </row>
    <row r="148" spans="2:51" s="14" customFormat="1" ht="11.25">
      <c r="B148" s="177"/>
      <c r="D148" s="163" t="s">
        <v>212</v>
      </c>
      <c r="E148" s="178" t="s">
        <v>1</v>
      </c>
      <c r="F148" s="179" t="s">
        <v>2215</v>
      </c>
      <c r="H148" s="178" t="s">
        <v>1</v>
      </c>
      <c r="I148" s="180"/>
      <c r="L148" s="177"/>
      <c r="M148" s="181"/>
      <c r="N148" s="182"/>
      <c r="O148" s="182"/>
      <c r="P148" s="182"/>
      <c r="Q148" s="182"/>
      <c r="R148" s="182"/>
      <c r="S148" s="182"/>
      <c r="T148" s="183"/>
      <c r="AT148" s="178" t="s">
        <v>212</v>
      </c>
      <c r="AU148" s="178" t="s">
        <v>91</v>
      </c>
      <c r="AV148" s="14" t="s">
        <v>89</v>
      </c>
      <c r="AW148" s="14" t="s">
        <v>36</v>
      </c>
      <c r="AX148" s="14" t="s">
        <v>81</v>
      </c>
      <c r="AY148" s="178" t="s">
        <v>199</v>
      </c>
    </row>
    <row r="149" spans="2:51" s="13" customFormat="1" ht="11.25">
      <c r="B149" s="169"/>
      <c r="D149" s="163" t="s">
        <v>212</v>
      </c>
      <c r="E149" s="170" t="s">
        <v>1</v>
      </c>
      <c r="F149" s="171" t="s">
        <v>2216</v>
      </c>
      <c r="H149" s="172">
        <v>248</v>
      </c>
      <c r="I149" s="173"/>
      <c r="L149" s="169"/>
      <c r="M149" s="174"/>
      <c r="N149" s="175"/>
      <c r="O149" s="175"/>
      <c r="P149" s="175"/>
      <c r="Q149" s="175"/>
      <c r="R149" s="175"/>
      <c r="S149" s="175"/>
      <c r="T149" s="176"/>
      <c r="AT149" s="170" t="s">
        <v>212</v>
      </c>
      <c r="AU149" s="170" t="s">
        <v>91</v>
      </c>
      <c r="AV149" s="13" t="s">
        <v>91</v>
      </c>
      <c r="AW149" s="13" t="s">
        <v>36</v>
      </c>
      <c r="AX149" s="13" t="s">
        <v>89</v>
      </c>
      <c r="AY149" s="170" t="s">
        <v>199</v>
      </c>
    </row>
    <row r="150" spans="1:65" s="2" customFormat="1" ht="24.2" customHeight="1">
      <c r="A150" s="33"/>
      <c r="B150" s="149"/>
      <c r="C150" s="150" t="s">
        <v>235</v>
      </c>
      <c r="D150" s="150" t="s">
        <v>201</v>
      </c>
      <c r="E150" s="151" t="s">
        <v>2217</v>
      </c>
      <c r="F150" s="152" t="s">
        <v>2218</v>
      </c>
      <c r="G150" s="153" t="s">
        <v>345</v>
      </c>
      <c r="H150" s="154">
        <v>261</v>
      </c>
      <c r="I150" s="155"/>
      <c r="J150" s="156">
        <f>ROUND(I150*H150,2)</f>
        <v>0</v>
      </c>
      <c r="K150" s="152" t="s">
        <v>205</v>
      </c>
      <c r="L150" s="34"/>
      <c r="M150" s="157" t="s">
        <v>1</v>
      </c>
      <c r="N150" s="158"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206</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206</v>
      </c>
      <c r="BM150" s="161" t="s">
        <v>243</v>
      </c>
    </row>
    <row r="151" spans="1:47" s="2" customFormat="1" ht="19.5">
      <c r="A151" s="33"/>
      <c r="B151" s="34"/>
      <c r="C151" s="33"/>
      <c r="D151" s="163" t="s">
        <v>208</v>
      </c>
      <c r="E151" s="33"/>
      <c r="F151" s="164" t="s">
        <v>2219</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208</v>
      </c>
      <c r="AU151" s="18" t="s">
        <v>91</v>
      </c>
    </row>
    <row r="152" spans="2:51" s="14" customFormat="1" ht="11.25">
      <c r="B152" s="177"/>
      <c r="D152" s="163" t="s">
        <v>212</v>
      </c>
      <c r="E152" s="178" t="s">
        <v>1</v>
      </c>
      <c r="F152" s="179" t="s">
        <v>2220</v>
      </c>
      <c r="H152" s="178" t="s">
        <v>1</v>
      </c>
      <c r="I152" s="180"/>
      <c r="L152" s="177"/>
      <c r="M152" s="181"/>
      <c r="N152" s="182"/>
      <c r="O152" s="182"/>
      <c r="P152" s="182"/>
      <c r="Q152" s="182"/>
      <c r="R152" s="182"/>
      <c r="S152" s="182"/>
      <c r="T152" s="183"/>
      <c r="AT152" s="178" t="s">
        <v>212</v>
      </c>
      <c r="AU152" s="178" t="s">
        <v>91</v>
      </c>
      <c r="AV152" s="14" t="s">
        <v>89</v>
      </c>
      <c r="AW152" s="14" t="s">
        <v>36</v>
      </c>
      <c r="AX152" s="14" t="s">
        <v>81</v>
      </c>
      <c r="AY152" s="178" t="s">
        <v>199</v>
      </c>
    </row>
    <row r="153" spans="2:51" s="13" customFormat="1" ht="11.25">
      <c r="B153" s="169"/>
      <c r="D153" s="163" t="s">
        <v>212</v>
      </c>
      <c r="E153" s="170" t="s">
        <v>1</v>
      </c>
      <c r="F153" s="171" t="s">
        <v>2221</v>
      </c>
      <c r="H153" s="172">
        <v>261</v>
      </c>
      <c r="I153" s="173"/>
      <c r="L153" s="169"/>
      <c r="M153" s="174"/>
      <c r="N153" s="175"/>
      <c r="O153" s="175"/>
      <c r="P153" s="175"/>
      <c r="Q153" s="175"/>
      <c r="R153" s="175"/>
      <c r="S153" s="175"/>
      <c r="T153" s="176"/>
      <c r="AT153" s="170" t="s">
        <v>212</v>
      </c>
      <c r="AU153" s="170" t="s">
        <v>91</v>
      </c>
      <c r="AV153" s="13" t="s">
        <v>91</v>
      </c>
      <c r="AW153" s="13" t="s">
        <v>36</v>
      </c>
      <c r="AX153" s="13" t="s">
        <v>89</v>
      </c>
      <c r="AY153" s="170" t="s">
        <v>199</v>
      </c>
    </row>
    <row r="154" spans="1:65" s="2" customFormat="1" ht="14.45" customHeight="1">
      <c r="A154" s="33"/>
      <c r="B154" s="149"/>
      <c r="C154" s="150" t="s">
        <v>243</v>
      </c>
      <c r="D154" s="150" t="s">
        <v>201</v>
      </c>
      <c r="E154" s="151" t="s">
        <v>2222</v>
      </c>
      <c r="F154" s="152" t="s">
        <v>2223</v>
      </c>
      <c r="G154" s="153" t="s">
        <v>228</v>
      </c>
      <c r="H154" s="154">
        <v>4.851</v>
      </c>
      <c r="I154" s="155"/>
      <c r="J154" s="156">
        <f>ROUND(I154*H154,2)</f>
        <v>0</v>
      </c>
      <c r="K154" s="152" t="s">
        <v>205</v>
      </c>
      <c r="L154" s="34"/>
      <c r="M154" s="157" t="s">
        <v>1</v>
      </c>
      <c r="N154" s="158"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206</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206</v>
      </c>
      <c r="BM154" s="161" t="s">
        <v>342</v>
      </c>
    </row>
    <row r="155" spans="1:47" s="2" customFormat="1" ht="11.25">
      <c r="A155" s="33"/>
      <c r="B155" s="34"/>
      <c r="C155" s="33"/>
      <c r="D155" s="163" t="s">
        <v>208</v>
      </c>
      <c r="E155" s="33"/>
      <c r="F155" s="164" t="s">
        <v>2223</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208</v>
      </c>
      <c r="AU155" s="18" t="s">
        <v>91</v>
      </c>
    </row>
    <row r="156" spans="1:47" s="2" customFormat="1" ht="97.5">
      <c r="A156" s="33"/>
      <c r="B156" s="34"/>
      <c r="C156" s="33"/>
      <c r="D156" s="163" t="s">
        <v>210</v>
      </c>
      <c r="E156" s="33"/>
      <c r="F156" s="168" t="s">
        <v>2224</v>
      </c>
      <c r="G156" s="33"/>
      <c r="H156" s="33"/>
      <c r="I156" s="165"/>
      <c r="J156" s="33"/>
      <c r="K156" s="33"/>
      <c r="L156" s="34"/>
      <c r="M156" s="166"/>
      <c r="N156" s="167"/>
      <c r="O156" s="59"/>
      <c r="P156" s="59"/>
      <c r="Q156" s="59"/>
      <c r="R156" s="59"/>
      <c r="S156" s="59"/>
      <c r="T156" s="60"/>
      <c r="U156" s="33"/>
      <c r="V156" s="33"/>
      <c r="W156" s="33"/>
      <c r="X156" s="33"/>
      <c r="Y156" s="33"/>
      <c r="Z156" s="33"/>
      <c r="AA156" s="33"/>
      <c r="AB156" s="33"/>
      <c r="AC156" s="33"/>
      <c r="AD156" s="33"/>
      <c r="AE156" s="33"/>
      <c r="AT156" s="18" t="s">
        <v>210</v>
      </c>
      <c r="AU156" s="18" t="s">
        <v>91</v>
      </c>
    </row>
    <row r="157" spans="2:51" s="13" customFormat="1" ht="11.25">
      <c r="B157" s="169"/>
      <c r="D157" s="163" t="s">
        <v>212</v>
      </c>
      <c r="E157" s="170" t="s">
        <v>1</v>
      </c>
      <c r="F157" s="171" t="s">
        <v>2225</v>
      </c>
      <c r="H157" s="172">
        <v>4.851</v>
      </c>
      <c r="I157" s="173"/>
      <c r="L157" s="169"/>
      <c r="M157" s="174"/>
      <c r="N157" s="175"/>
      <c r="O157" s="175"/>
      <c r="P157" s="175"/>
      <c r="Q157" s="175"/>
      <c r="R157" s="175"/>
      <c r="S157" s="175"/>
      <c r="T157" s="176"/>
      <c r="AT157" s="170" t="s">
        <v>212</v>
      </c>
      <c r="AU157" s="170" t="s">
        <v>91</v>
      </c>
      <c r="AV157" s="13" t="s">
        <v>91</v>
      </c>
      <c r="AW157" s="13" t="s">
        <v>36</v>
      </c>
      <c r="AX157" s="13" t="s">
        <v>89</v>
      </c>
      <c r="AY157" s="170" t="s">
        <v>199</v>
      </c>
    </row>
    <row r="158" spans="1:65" s="2" customFormat="1" ht="14.45" customHeight="1">
      <c r="A158" s="33"/>
      <c r="B158" s="149"/>
      <c r="C158" s="150" t="s">
        <v>252</v>
      </c>
      <c r="D158" s="150" t="s">
        <v>201</v>
      </c>
      <c r="E158" s="151" t="s">
        <v>2226</v>
      </c>
      <c r="F158" s="152" t="s">
        <v>2227</v>
      </c>
      <c r="G158" s="153" t="s">
        <v>345</v>
      </c>
      <c r="H158" s="154">
        <v>58</v>
      </c>
      <c r="I158" s="155"/>
      <c r="J158" s="156">
        <f>ROUND(I158*H158,2)</f>
        <v>0</v>
      </c>
      <c r="K158" s="152" t="s">
        <v>246</v>
      </c>
      <c r="L158" s="34"/>
      <c r="M158" s="157" t="s">
        <v>1</v>
      </c>
      <c r="N158" s="158" t="s">
        <v>46</v>
      </c>
      <c r="O158" s="59"/>
      <c r="P158" s="159">
        <f>O158*H158</f>
        <v>0</v>
      </c>
      <c r="Q158" s="159">
        <v>0</v>
      </c>
      <c r="R158" s="159">
        <f>Q158*H158</f>
        <v>0</v>
      </c>
      <c r="S158" s="159">
        <v>0</v>
      </c>
      <c r="T158" s="160">
        <f>S158*H158</f>
        <v>0</v>
      </c>
      <c r="U158" s="33"/>
      <c r="V158" s="33"/>
      <c r="W158" s="33"/>
      <c r="X158" s="33"/>
      <c r="Y158" s="33"/>
      <c r="Z158" s="33"/>
      <c r="AA158" s="33"/>
      <c r="AB158" s="33"/>
      <c r="AC158" s="33"/>
      <c r="AD158" s="33"/>
      <c r="AE158" s="33"/>
      <c r="AR158" s="161" t="s">
        <v>206</v>
      </c>
      <c r="AT158" s="161" t="s">
        <v>201</v>
      </c>
      <c r="AU158" s="161" t="s">
        <v>91</v>
      </c>
      <c r="AY158" s="18" t="s">
        <v>199</v>
      </c>
      <c r="BE158" s="162">
        <f>IF(N158="základní",J158,0)</f>
        <v>0</v>
      </c>
      <c r="BF158" s="162">
        <f>IF(N158="snížená",J158,0)</f>
        <v>0</v>
      </c>
      <c r="BG158" s="162">
        <f>IF(N158="zákl. přenesená",J158,0)</f>
        <v>0</v>
      </c>
      <c r="BH158" s="162">
        <f>IF(N158="sníž. přenesená",J158,0)</f>
        <v>0</v>
      </c>
      <c r="BI158" s="162">
        <f>IF(N158="nulová",J158,0)</f>
        <v>0</v>
      </c>
      <c r="BJ158" s="18" t="s">
        <v>89</v>
      </c>
      <c r="BK158" s="162">
        <f>ROUND(I158*H158,2)</f>
        <v>0</v>
      </c>
      <c r="BL158" s="18" t="s">
        <v>206</v>
      </c>
      <c r="BM158" s="161" t="s">
        <v>372</v>
      </c>
    </row>
    <row r="159" spans="1:47" s="2" customFormat="1" ht="19.5">
      <c r="A159" s="33"/>
      <c r="B159" s="34"/>
      <c r="C159" s="33"/>
      <c r="D159" s="163" t="s">
        <v>248</v>
      </c>
      <c r="E159" s="33"/>
      <c r="F159" s="168" t="s">
        <v>2228</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248</v>
      </c>
      <c r="AU159" s="18" t="s">
        <v>91</v>
      </c>
    </row>
    <row r="160" spans="1:65" s="2" customFormat="1" ht="14.45" customHeight="1">
      <c r="A160" s="33"/>
      <c r="B160" s="149"/>
      <c r="C160" s="150" t="s">
        <v>259</v>
      </c>
      <c r="D160" s="150" t="s">
        <v>201</v>
      </c>
      <c r="E160" s="151" t="s">
        <v>2229</v>
      </c>
      <c r="F160" s="152" t="s">
        <v>2230</v>
      </c>
      <c r="G160" s="153" t="s">
        <v>400</v>
      </c>
      <c r="H160" s="154">
        <v>13</v>
      </c>
      <c r="I160" s="155"/>
      <c r="J160" s="156">
        <f>ROUND(I160*H160,2)</f>
        <v>0</v>
      </c>
      <c r="K160" s="152" t="s">
        <v>246</v>
      </c>
      <c r="L160" s="34"/>
      <c r="M160" s="157" t="s">
        <v>1</v>
      </c>
      <c r="N160" s="158" t="s">
        <v>46</v>
      </c>
      <c r="O160" s="59"/>
      <c r="P160" s="159">
        <f>O160*H160</f>
        <v>0</v>
      </c>
      <c r="Q160" s="159">
        <v>0</v>
      </c>
      <c r="R160" s="159">
        <f>Q160*H160</f>
        <v>0</v>
      </c>
      <c r="S160" s="159">
        <v>0</v>
      </c>
      <c r="T160" s="160">
        <f>S160*H160</f>
        <v>0</v>
      </c>
      <c r="U160" s="33"/>
      <c r="V160" s="33"/>
      <c r="W160" s="33"/>
      <c r="X160" s="33"/>
      <c r="Y160" s="33"/>
      <c r="Z160" s="33"/>
      <c r="AA160" s="33"/>
      <c r="AB160" s="33"/>
      <c r="AC160" s="33"/>
      <c r="AD160" s="33"/>
      <c r="AE160" s="33"/>
      <c r="AR160" s="161" t="s">
        <v>206</v>
      </c>
      <c r="AT160" s="161" t="s">
        <v>201</v>
      </c>
      <c r="AU160" s="161" t="s">
        <v>91</v>
      </c>
      <c r="AY160" s="18" t="s">
        <v>199</v>
      </c>
      <c r="BE160" s="162">
        <f>IF(N160="základní",J160,0)</f>
        <v>0</v>
      </c>
      <c r="BF160" s="162">
        <f>IF(N160="snížená",J160,0)</f>
        <v>0</v>
      </c>
      <c r="BG160" s="162">
        <f>IF(N160="zákl. přenesená",J160,0)</f>
        <v>0</v>
      </c>
      <c r="BH160" s="162">
        <f>IF(N160="sníž. přenesená",J160,0)</f>
        <v>0</v>
      </c>
      <c r="BI160" s="162">
        <f>IF(N160="nulová",J160,0)</f>
        <v>0</v>
      </c>
      <c r="BJ160" s="18" t="s">
        <v>89</v>
      </c>
      <c r="BK160" s="162">
        <f>ROUND(I160*H160,2)</f>
        <v>0</v>
      </c>
      <c r="BL160" s="18" t="s">
        <v>206</v>
      </c>
      <c r="BM160" s="161" t="s">
        <v>386</v>
      </c>
    </row>
    <row r="161" spans="2:51" s="14" customFormat="1" ht="22.5">
      <c r="B161" s="177"/>
      <c r="D161" s="163" t="s">
        <v>212</v>
      </c>
      <c r="E161" s="178" t="s">
        <v>1</v>
      </c>
      <c r="F161" s="179" t="s">
        <v>2231</v>
      </c>
      <c r="H161" s="178" t="s">
        <v>1</v>
      </c>
      <c r="I161" s="180"/>
      <c r="L161" s="177"/>
      <c r="M161" s="181"/>
      <c r="N161" s="182"/>
      <c r="O161" s="182"/>
      <c r="P161" s="182"/>
      <c r="Q161" s="182"/>
      <c r="R161" s="182"/>
      <c r="S161" s="182"/>
      <c r="T161" s="183"/>
      <c r="AT161" s="178" t="s">
        <v>212</v>
      </c>
      <c r="AU161" s="178" t="s">
        <v>91</v>
      </c>
      <c r="AV161" s="14" t="s">
        <v>89</v>
      </c>
      <c r="AW161" s="14" t="s">
        <v>36</v>
      </c>
      <c r="AX161" s="14" t="s">
        <v>81</v>
      </c>
      <c r="AY161" s="178" t="s">
        <v>199</v>
      </c>
    </row>
    <row r="162" spans="2:51" s="13" customFormat="1" ht="11.25">
      <c r="B162" s="169"/>
      <c r="D162" s="163" t="s">
        <v>212</v>
      </c>
      <c r="E162" s="170" t="s">
        <v>1</v>
      </c>
      <c r="F162" s="171" t="s">
        <v>2232</v>
      </c>
      <c r="H162" s="172">
        <v>13</v>
      </c>
      <c r="I162" s="173"/>
      <c r="L162" s="169"/>
      <c r="M162" s="174"/>
      <c r="N162" s="175"/>
      <c r="O162" s="175"/>
      <c r="P162" s="175"/>
      <c r="Q162" s="175"/>
      <c r="R162" s="175"/>
      <c r="S162" s="175"/>
      <c r="T162" s="176"/>
      <c r="AT162" s="170" t="s">
        <v>212</v>
      </c>
      <c r="AU162" s="170" t="s">
        <v>91</v>
      </c>
      <c r="AV162" s="13" t="s">
        <v>91</v>
      </c>
      <c r="AW162" s="13" t="s">
        <v>36</v>
      </c>
      <c r="AX162" s="13" t="s">
        <v>89</v>
      </c>
      <c r="AY162" s="170" t="s">
        <v>199</v>
      </c>
    </row>
    <row r="163" spans="1:65" s="2" customFormat="1" ht="14.45" customHeight="1">
      <c r="A163" s="33"/>
      <c r="B163" s="149"/>
      <c r="C163" s="150" t="s">
        <v>271</v>
      </c>
      <c r="D163" s="150" t="s">
        <v>201</v>
      </c>
      <c r="E163" s="151" t="s">
        <v>2233</v>
      </c>
      <c r="F163" s="152" t="s">
        <v>2234</v>
      </c>
      <c r="G163" s="153" t="s">
        <v>400</v>
      </c>
      <c r="H163" s="154">
        <v>4</v>
      </c>
      <c r="I163" s="155"/>
      <c r="J163" s="156">
        <f>ROUND(I163*H163,2)</f>
        <v>0</v>
      </c>
      <c r="K163" s="152" t="s">
        <v>246</v>
      </c>
      <c r="L163" s="34"/>
      <c r="M163" s="157" t="s">
        <v>1</v>
      </c>
      <c r="N163" s="158" t="s">
        <v>46</v>
      </c>
      <c r="O163" s="59"/>
      <c r="P163" s="159">
        <f>O163*H163</f>
        <v>0</v>
      </c>
      <c r="Q163" s="159">
        <v>0</v>
      </c>
      <c r="R163" s="159">
        <f>Q163*H163</f>
        <v>0</v>
      </c>
      <c r="S163" s="159">
        <v>0</v>
      </c>
      <c r="T163" s="160">
        <f>S163*H163</f>
        <v>0</v>
      </c>
      <c r="U163" s="33"/>
      <c r="V163" s="33"/>
      <c r="W163" s="33"/>
      <c r="X163" s="33"/>
      <c r="Y163" s="33"/>
      <c r="Z163" s="33"/>
      <c r="AA163" s="33"/>
      <c r="AB163" s="33"/>
      <c r="AC163" s="33"/>
      <c r="AD163" s="33"/>
      <c r="AE163" s="33"/>
      <c r="AR163" s="161" t="s">
        <v>206</v>
      </c>
      <c r="AT163" s="161" t="s">
        <v>201</v>
      </c>
      <c r="AU163" s="161" t="s">
        <v>91</v>
      </c>
      <c r="AY163" s="18" t="s">
        <v>199</v>
      </c>
      <c r="BE163" s="162">
        <f>IF(N163="základní",J163,0)</f>
        <v>0</v>
      </c>
      <c r="BF163" s="162">
        <f>IF(N163="snížená",J163,0)</f>
        <v>0</v>
      </c>
      <c r="BG163" s="162">
        <f>IF(N163="zákl. přenesená",J163,0)</f>
        <v>0</v>
      </c>
      <c r="BH163" s="162">
        <f>IF(N163="sníž. přenesená",J163,0)</f>
        <v>0</v>
      </c>
      <c r="BI163" s="162">
        <f>IF(N163="nulová",J163,0)</f>
        <v>0</v>
      </c>
      <c r="BJ163" s="18" t="s">
        <v>89</v>
      </c>
      <c r="BK163" s="162">
        <f>ROUND(I163*H163,2)</f>
        <v>0</v>
      </c>
      <c r="BL163" s="18" t="s">
        <v>206</v>
      </c>
      <c r="BM163" s="161" t="s">
        <v>402</v>
      </c>
    </row>
    <row r="164" spans="2:51" s="14" customFormat="1" ht="11.25">
      <c r="B164" s="177"/>
      <c r="D164" s="163" t="s">
        <v>212</v>
      </c>
      <c r="E164" s="178" t="s">
        <v>1</v>
      </c>
      <c r="F164" s="179" t="s">
        <v>2235</v>
      </c>
      <c r="H164" s="178" t="s">
        <v>1</v>
      </c>
      <c r="I164" s="180"/>
      <c r="L164" s="177"/>
      <c r="M164" s="181"/>
      <c r="N164" s="182"/>
      <c r="O164" s="182"/>
      <c r="P164" s="182"/>
      <c r="Q164" s="182"/>
      <c r="R164" s="182"/>
      <c r="S164" s="182"/>
      <c r="T164" s="183"/>
      <c r="AT164" s="178" t="s">
        <v>212</v>
      </c>
      <c r="AU164" s="178" t="s">
        <v>91</v>
      </c>
      <c r="AV164" s="14" t="s">
        <v>89</v>
      </c>
      <c r="AW164" s="14" t="s">
        <v>36</v>
      </c>
      <c r="AX164" s="14" t="s">
        <v>81</v>
      </c>
      <c r="AY164" s="178" t="s">
        <v>199</v>
      </c>
    </row>
    <row r="165" spans="2:51" s="13" customFormat="1" ht="11.25">
      <c r="B165" s="169"/>
      <c r="D165" s="163" t="s">
        <v>212</v>
      </c>
      <c r="E165" s="170" t="s">
        <v>1</v>
      </c>
      <c r="F165" s="171" t="s">
        <v>2236</v>
      </c>
      <c r="H165" s="172">
        <v>4</v>
      </c>
      <c r="I165" s="173"/>
      <c r="L165" s="169"/>
      <c r="M165" s="174"/>
      <c r="N165" s="175"/>
      <c r="O165" s="175"/>
      <c r="P165" s="175"/>
      <c r="Q165" s="175"/>
      <c r="R165" s="175"/>
      <c r="S165" s="175"/>
      <c r="T165" s="176"/>
      <c r="AT165" s="170" t="s">
        <v>212</v>
      </c>
      <c r="AU165" s="170" t="s">
        <v>91</v>
      </c>
      <c r="AV165" s="13" t="s">
        <v>91</v>
      </c>
      <c r="AW165" s="13" t="s">
        <v>36</v>
      </c>
      <c r="AX165" s="13" t="s">
        <v>89</v>
      </c>
      <c r="AY165" s="170" t="s">
        <v>199</v>
      </c>
    </row>
    <row r="166" spans="1:65" s="2" customFormat="1" ht="14.45" customHeight="1">
      <c r="A166" s="33"/>
      <c r="B166" s="149"/>
      <c r="C166" s="150" t="s">
        <v>279</v>
      </c>
      <c r="D166" s="150" t="s">
        <v>201</v>
      </c>
      <c r="E166" s="151" t="s">
        <v>2237</v>
      </c>
      <c r="F166" s="152" t="s">
        <v>2238</v>
      </c>
      <c r="G166" s="153" t="s">
        <v>400</v>
      </c>
      <c r="H166" s="154">
        <v>22</v>
      </c>
      <c r="I166" s="155"/>
      <c r="J166" s="156">
        <f>ROUND(I166*H166,2)</f>
        <v>0</v>
      </c>
      <c r="K166" s="152" t="s">
        <v>246</v>
      </c>
      <c r="L166" s="34"/>
      <c r="M166" s="157" t="s">
        <v>1</v>
      </c>
      <c r="N166" s="158" t="s">
        <v>46</v>
      </c>
      <c r="O166" s="59"/>
      <c r="P166" s="159">
        <f>O166*H166</f>
        <v>0</v>
      </c>
      <c r="Q166" s="159">
        <v>0</v>
      </c>
      <c r="R166" s="159">
        <f>Q166*H166</f>
        <v>0</v>
      </c>
      <c r="S166" s="159">
        <v>0</v>
      </c>
      <c r="T166" s="160">
        <f>S166*H166</f>
        <v>0</v>
      </c>
      <c r="U166" s="33"/>
      <c r="V166" s="33"/>
      <c r="W166" s="33"/>
      <c r="X166" s="33"/>
      <c r="Y166" s="33"/>
      <c r="Z166" s="33"/>
      <c r="AA166" s="33"/>
      <c r="AB166" s="33"/>
      <c r="AC166" s="33"/>
      <c r="AD166" s="33"/>
      <c r="AE166" s="33"/>
      <c r="AR166" s="161" t="s">
        <v>206</v>
      </c>
      <c r="AT166" s="161" t="s">
        <v>201</v>
      </c>
      <c r="AU166" s="161" t="s">
        <v>91</v>
      </c>
      <c r="AY166" s="18" t="s">
        <v>199</v>
      </c>
      <c r="BE166" s="162">
        <f>IF(N166="základní",J166,0)</f>
        <v>0</v>
      </c>
      <c r="BF166" s="162">
        <f>IF(N166="snížená",J166,0)</f>
        <v>0</v>
      </c>
      <c r="BG166" s="162">
        <f>IF(N166="zákl. přenesená",J166,0)</f>
        <v>0</v>
      </c>
      <c r="BH166" s="162">
        <f>IF(N166="sníž. přenesená",J166,0)</f>
        <v>0</v>
      </c>
      <c r="BI166" s="162">
        <f>IF(N166="nulová",J166,0)</f>
        <v>0</v>
      </c>
      <c r="BJ166" s="18" t="s">
        <v>89</v>
      </c>
      <c r="BK166" s="162">
        <f>ROUND(I166*H166,2)</f>
        <v>0</v>
      </c>
      <c r="BL166" s="18" t="s">
        <v>206</v>
      </c>
      <c r="BM166" s="161" t="s">
        <v>418</v>
      </c>
    </row>
    <row r="167" spans="2:51" s="14" customFormat="1" ht="11.25">
      <c r="B167" s="177"/>
      <c r="D167" s="163" t="s">
        <v>212</v>
      </c>
      <c r="E167" s="178" t="s">
        <v>1</v>
      </c>
      <c r="F167" s="179" t="s">
        <v>2235</v>
      </c>
      <c r="H167" s="178" t="s">
        <v>1</v>
      </c>
      <c r="I167" s="180"/>
      <c r="L167" s="177"/>
      <c r="M167" s="181"/>
      <c r="N167" s="182"/>
      <c r="O167" s="182"/>
      <c r="P167" s="182"/>
      <c r="Q167" s="182"/>
      <c r="R167" s="182"/>
      <c r="S167" s="182"/>
      <c r="T167" s="183"/>
      <c r="AT167" s="178" t="s">
        <v>212</v>
      </c>
      <c r="AU167" s="178" t="s">
        <v>91</v>
      </c>
      <c r="AV167" s="14" t="s">
        <v>89</v>
      </c>
      <c r="AW167" s="14" t="s">
        <v>36</v>
      </c>
      <c r="AX167" s="14" t="s">
        <v>81</v>
      </c>
      <c r="AY167" s="178" t="s">
        <v>199</v>
      </c>
    </row>
    <row r="168" spans="2:51" s="13" customFormat="1" ht="11.25">
      <c r="B168" s="169"/>
      <c r="D168" s="163" t="s">
        <v>212</v>
      </c>
      <c r="E168" s="170" t="s">
        <v>1</v>
      </c>
      <c r="F168" s="171" t="s">
        <v>2239</v>
      </c>
      <c r="H168" s="172">
        <v>22</v>
      </c>
      <c r="I168" s="173"/>
      <c r="L168" s="169"/>
      <c r="M168" s="174"/>
      <c r="N168" s="175"/>
      <c r="O168" s="175"/>
      <c r="P168" s="175"/>
      <c r="Q168" s="175"/>
      <c r="R168" s="175"/>
      <c r="S168" s="175"/>
      <c r="T168" s="176"/>
      <c r="AT168" s="170" t="s">
        <v>212</v>
      </c>
      <c r="AU168" s="170" t="s">
        <v>91</v>
      </c>
      <c r="AV168" s="13" t="s">
        <v>91</v>
      </c>
      <c r="AW168" s="13" t="s">
        <v>36</v>
      </c>
      <c r="AX168" s="13" t="s">
        <v>89</v>
      </c>
      <c r="AY168" s="170" t="s">
        <v>199</v>
      </c>
    </row>
    <row r="169" spans="1:65" s="2" customFormat="1" ht="14.45" customHeight="1">
      <c r="A169" s="33"/>
      <c r="B169" s="149"/>
      <c r="C169" s="192" t="s">
        <v>284</v>
      </c>
      <c r="D169" s="192" t="s">
        <v>272</v>
      </c>
      <c r="E169" s="193" t="s">
        <v>2240</v>
      </c>
      <c r="F169" s="194" t="s">
        <v>2241</v>
      </c>
      <c r="G169" s="195" t="s">
        <v>345</v>
      </c>
      <c r="H169" s="196">
        <v>11.2</v>
      </c>
      <c r="I169" s="197"/>
      <c r="J169" s="198">
        <f>ROUND(I169*H169,2)</f>
        <v>0</v>
      </c>
      <c r="K169" s="194" t="s">
        <v>246</v>
      </c>
      <c r="L169" s="199"/>
      <c r="M169" s="200" t="s">
        <v>1</v>
      </c>
      <c r="N169" s="201" t="s">
        <v>46</v>
      </c>
      <c r="O169" s="59"/>
      <c r="P169" s="159">
        <f>O169*H169</f>
        <v>0</v>
      </c>
      <c r="Q169" s="159">
        <v>0</v>
      </c>
      <c r="R169" s="159">
        <f>Q169*H169</f>
        <v>0</v>
      </c>
      <c r="S169" s="159">
        <v>0</v>
      </c>
      <c r="T169" s="160">
        <f>S169*H169</f>
        <v>0</v>
      </c>
      <c r="U169" s="33"/>
      <c r="V169" s="33"/>
      <c r="W169" s="33"/>
      <c r="X169" s="33"/>
      <c r="Y169" s="33"/>
      <c r="Z169" s="33"/>
      <c r="AA169" s="33"/>
      <c r="AB169" s="33"/>
      <c r="AC169" s="33"/>
      <c r="AD169" s="33"/>
      <c r="AE169" s="33"/>
      <c r="AR169" s="161" t="s">
        <v>259</v>
      </c>
      <c r="AT169" s="161" t="s">
        <v>272</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206</v>
      </c>
      <c r="BM169" s="161" t="s">
        <v>2242</v>
      </c>
    </row>
    <row r="170" spans="2:51" s="14" customFormat="1" ht="11.25">
      <c r="B170" s="177"/>
      <c r="D170" s="163" t="s">
        <v>212</v>
      </c>
      <c r="E170" s="178" t="s">
        <v>1</v>
      </c>
      <c r="F170" s="179" t="s">
        <v>2243</v>
      </c>
      <c r="H170" s="178" t="s">
        <v>1</v>
      </c>
      <c r="I170" s="180"/>
      <c r="L170" s="177"/>
      <c r="M170" s="181"/>
      <c r="N170" s="182"/>
      <c r="O170" s="182"/>
      <c r="P170" s="182"/>
      <c r="Q170" s="182"/>
      <c r="R170" s="182"/>
      <c r="S170" s="182"/>
      <c r="T170" s="183"/>
      <c r="AT170" s="178" t="s">
        <v>212</v>
      </c>
      <c r="AU170" s="178" t="s">
        <v>91</v>
      </c>
      <c r="AV170" s="14" t="s">
        <v>89</v>
      </c>
      <c r="AW170" s="14" t="s">
        <v>36</v>
      </c>
      <c r="AX170" s="14" t="s">
        <v>81</v>
      </c>
      <c r="AY170" s="178" t="s">
        <v>199</v>
      </c>
    </row>
    <row r="171" spans="2:51" s="13" customFormat="1" ht="11.25">
      <c r="B171" s="169"/>
      <c r="D171" s="163" t="s">
        <v>212</v>
      </c>
      <c r="E171" s="170" t="s">
        <v>1</v>
      </c>
      <c r="F171" s="171" t="s">
        <v>2244</v>
      </c>
      <c r="H171" s="172">
        <v>11.2</v>
      </c>
      <c r="I171" s="173"/>
      <c r="L171" s="169"/>
      <c r="M171" s="174"/>
      <c r="N171" s="175"/>
      <c r="O171" s="175"/>
      <c r="P171" s="175"/>
      <c r="Q171" s="175"/>
      <c r="R171" s="175"/>
      <c r="S171" s="175"/>
      <c r="T171" s="176"/>
      <c r="AT171" s="170" t="s">
        <v>212</v>
      </c>
      <c r="AU171" s="170" t="s">
        <v>91</v>
      </c>
      <c r="AV171" s="13" t="s">
        <v>91</v>
      </c>
      <c r="AW171" s="13" t="s">
        <v>36</v>
      </c>
      <c r="AX171" s="13" t="s">
        <v>89</v>
      </c>
      <c r="AY171" s="170" t="s">
        <v>199</v>
      </c>
    </row>
    <row r="172" spans="1:65" s="2" customFormat="1" ht="14.45" customHeight="1">
      <c r="A172" s="33"/>
      <c r="B172" s="149"/>
      <c r="C172" s="192" t="s">
        <v>290</v>
      </c>
      <c r="D172" s="192" t="s">
        <v>272</v>
      </c>
      <c r="E172" s="193" t="s">
        <v>2245</v>
      </c>
      <c r="F172" s="194" t="s">
        <v>2246</v>
      </c>
      <c r="G172" s="195" t="s">
        <v>345</v>
      </c>
      <c r="H172" s="196">
        <v>228.2</v>
      </c>
      <c r="I172" s="197"/>
      <c r="J172" s="198">
        <f>ROUND(I172*H172,2)</f>
        <v>0</v>
      </c>
      <c r="K172" s="194" t="s">
        <v>246</v>
      </c>
      <c r="L172" s="199"/>
      <c r="M172" s="200" t="s">
        <v>1</v>
      </c>
      <c r="N172" s="201"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259</v>
      </c>
      <c r="AT172" s="161" t="s">
        <v>272</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2247</v>
      </c>
    </row>
    <row r="173" spans="2:51" s="14" customFormat="1" ht="11.25">
      <c r="B173" s="177"/>
      <c r="D173" s="163" t="s">
        <v>212</v>
      </c>
      <c r="E173" s="178" t="s">
        <v>1</v>
      </c>
      <c r="F173" s="179" t="s">
        <v>2243</v>
      </c>
      <c r="H173" s="178" t="s">
        <v>1</v>
      </c>
      <c r="I173" s="180"/>
      <c r="L173" s="177"/>
      <c r="M173" s="181"/>
      <c r="N173" s="182"/>
      <c r="O173" s="182"/>
      <c r="P173" s="182"/>
      <c r="Q173" s="182"/>
      <c r="R173" s="182"/>
      <c r="S173" s="182"/>
      <c r="T173" s="183"/>
      <c r="AT173" s="178" t="s">
        <v>212</v>
      </c>
      <c r="AU173" s="178" t="s">
        <v>91</v>
      </c>
      <c r="AV173" s="14" t="s">
        <v>89</v>
      </c>
      <c r="AW173" s="14" t="s">
        <v>36</v>
      </c>
      <c r="AX173" s="14" t="s">
        <v>81</v>
      </c>
      <c r="AY173" s="178" t="s">
        <v>199</v>
      </c>
    </row>
    <row r="174" spans="2:51" s="13" customFormat="1" ht="11.25">
      <c r="B174" s="169"/>
      <c r="D174" s="163" t="s">
        <v>212</v>
      </c>
      <c r="E174" s="170" t="s">
        <v>1</v>
      </c>
      <c r="F174" s="171" t="s">
        <v>2248</v>
      </c>
      <c r="H174" s="172">
        <v>228.2</v>
      </c>
      <c r="I174" s="173"/>
      <c r="L174" s="169"/>
      <c r="M174" s="174"/>
      <c r="N174" s="175"/>
      <c r="O174" s="175"/>
      <c r="P174" s="175"/>
      <c r="Q174" s="175"/>
      <c r="R174" s="175"/>
      <c r="S174" s="175"/>
      <c r="T174" s="176"/>
      <c r="AT174" s="170" t="s">
        <v>212</v>
      </c>
      <c r="AU174" s="170" t="s">
        <v>91</v>
      </c>
      <c r="AV174" s="13" t="s">
        <v>91</v>
      </c>
      <c r="AW174" s="13" t="s">
        <v>36</v>
      </c>
      <c r="AX174" s="13" t="s">
        <v>89</v>
      </c>
      <c r="AY174" s="170" t="s">
        <v>199</v>
      </c>
    </row>
    <row r="175" spans="1:65" s="2" customFormat="1" ht="24.2" customHeight="1">
      <c r="A175" s="33"/>
      <c r="B175" s="149"/>
      <c r="C175" s="150" t="s">
        <v>298</v>
      </c>
      <c r="D175" s="150" t="s">
        <v>201</v>
      </c>
      <c r="E175" s="151" t="s">
        <v>2249</v>
      </c>
      <c r="F175" s="152" t="s">
        <v>2250</v>
      </c>
      <c r="G175" s="153" t="s">
        <v>345</v>
      </c>
      <c r="H175" s="154">
        <v>3</v>
      </c>
      <c r="I175" s="155"/>
      <c r="J175" s="156">
        <f>ROUND(I175*H175,2)</f>
        <v>0</v>
      </c>
      <c r="K175" s="152" t="s">
        <v>246</v>
      </c>
      <c r="L175" s="34"/>
      <c r="M175" s="157" t="s">
        <v>1</v>
      </c>
      <c r="N175" s="158" t="s">
        <v>46</v>
      </c>
      <c r="O175" s="59"/>
      <c r="P175" s="159">
        <f>O175*H175</f>
        <v>0</v>
      </c>
      <c r="Q175" s="159">
        <v>0</v>
      </c>
      <c r="R175" s="159">
        <f>Q175*H175</f>
        <v>0</v>
      </c>
      <c r="S175" s="159">
        <v>0</v>
      </c>
      <c r="T175" s="160">
        <f>S175*H175</f>
        <v>0</v>
      </c>
      <c r="U175" s="33"/>
      <c r="V175" s="33"/>
      <c r="W175" s="33"/>
      <c r="X175" s="33"/>
      <c r="Y175" s="33"/>
      <c r="Z175" s="33"/>
      <c r="AA175" s="33"/>
      <c r="AB175" s="33"/>
      <c r="AC175" s="33"/>
      <c r="AD175" s="33"/>
      <c r="AE175" s="33"/>
      <c r="AR175" s="161" t="s">
        <v>206</v>
      </c>
      <c r="AT175" s="161" t="s">
        <v>201</v>
      </c>
      <c r="AU175" s="161" t="s">
        <v>91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206</v>
      </c>
      <c r="BM175" s="161" t="s">
        <v>477</v>
      </c>
    </row>
    <row r="176" spans="2:51" s="14" customFormat="1" ht="11.25">
      <c r="B176" s="177"/>
      <c r="D176" s="163" t="s">
        <v>212</v>
      </c>
      <c r="E176" s="178" t="s">
        <v>1</v>
      </c>
      <c r="F176" s="179" t="s">
        <v>2235</v>
      </c>
      <c r="H176" s="178" t="s">
        <v>1</v>
      </c>
      <c r="I176" s="180"/>
      <c r="L176" s="177"/>
      <c r="M176" s="181"/>
      <c r="N176" s="182"/>
      <c r="O176" s="182"/>
      <c r="P176" s="182"/>
      <c r="Q176" s="182"/>
      <c r="R176" s="182"/>
      <c r="S176" s="182"/>
      <c r="T176" s="183"/>
      <c r="AT176" s="178" t="s">
        <v>212</v>
      </c>
      <c r="AU176" s="178" t="s">
        <v>91</v>
      </c>
      <c r="AV176" s="14" t="s">
        <v>89</v>
      </c>
      <c r="AW176" s="14" t="s">
        <v>36</v>
      </c>
      <c r="AX176" s="14" t="s">
        <v>81</v>
      </c>
      <c r="AY176" s="178" t="s">
        <v>199</v>
      </c>
    </row>
    <row r="177" spans="2:51" s="13" customFormat="1" ht="11.25">
      <c r="B177" s="169"/>
      <c r="D177" s="163" t="s">
        <v>212</v>
      </c>
      <c r="E177" s="170" t="s">
        <v>1</v>
      </c>
      <c r="F177" s="171" t="s">
        <v>2251</v>
      </c>
      <c r="H177" s="172">
        <v>3</v>
      </c>
      <c r="I177" s="173"/>
      <c r="L177" s="169"/>
      <c r="M177" s="174"/>
      <c r="N177" s="175"/>
      <c r="O177" s="175"/>
      <c r="P177" s="175"/>
      <c r="Q177" s="175"/>
      <c r="R177" s="175"/>
      <c r="S177" s="175"/>
      <c r="T177" s="176"/>
      <c r="AT177" s="170" t="s">
        <v>212</v>
      </c>
      <c r="AU177" s="170" t="s">
        <v>91</v>
      </c>
      <c r="AV177" s="13" t="s">
        <v>91</v>
      </c>
      <c r="AW177" s="13" t="s">
        <v>36</v>
      </c>
      <c r="AX177" s="13" t="s">
        <v>89</v>
      </c>
      <c r="AY177" s="170" t="s">
        <v>199</v>
      </c>
    </row>
    <row r="178" spans="1:65" s="2" customFormat="1" ht="24.2" customHeight="1">
      <c r="A178" s="33"/>
      <c r="B178" s="149"/>
      <c r="C178" s="150" t="s">
        <v>306</v>
      </c>
      <c r="D178" s="150" t="s">
        <v>201</v>
      </c>
      <c r="E178" s="151" t="s">
        <v>2252</v>
      </c>
      <c r="F178" s="152" t="s">
        <v>2253</v>
      </c>
      <c r="G178" s="153" t="s">
        <v>345</v>
      </c>
      <c r="H178" s="154">
        <v>55</v>
      </c>
      <c r="I178" s="155"/>
      <c r="J178" s="156">
        <f>ROUND(I178*H178,2)</f>
        <v>0</v>
      </c>
      <c r="K178" s="152" t="s">
        <v>246</v>
      </c>
      <c r="L178" s="34"/>
      <c r="M178" s="157" t="s">
        <v>1</v>
      </c>
      <c r="N178" s="158" t="s">
        <v>46</v>
      </c>
      <c r="O178" s="59"/>
      <c r="P178" s="159">
        <f>O178*H178</f>
        <v>0</v>
      </c>
      <c r="Q178" s="159">
        <v>0</v>
      </c>
      <c r="R178" s="159">
        <f>Q178*H178</f>
        <v>0</v>
      </c>
      <c r="S178" s="159">
        <v>0</v>
      </c>
      <c r="T178" s="160">
        <f>S178*H178</f>
        <v>0</v>
      </c>
      <c r="U178" s="33"/>
      <c r="V178" s="33"/>
      <c r="W178" s="33"/>
      <c r="X178" s="33"/>
      <c r="Y178" s="33"/>
      <c r="Z178" s="33"/>
      <c r="AA178" s="33"/>
      <c r="AB178" s="33"/>
      <c r="AC178" s="33"/>
      <c r="AD178" s="33"/>
      <c r="AE178" s="33"/>
      <c r="AR178" s="161" t="s">
        <v>206</v>
      </c>
      <c r="AT178" s="161" t="s">
        <v>201</v>
      </c>
      <c r="AU178" s="161" t="s">
        <v>91</v>
      </c>
      <c r="AY178" s="18" t="s">
        <v>199</v>
      </c>
      <c r="BE178" s="162">
        <f>IF(N178="základní",J178,0)</f>
        <v>0</v>
      </c>
      <c r="BF178" s="162">
        <f>IF(N178="snížená",J178,0)</f>
        <v>0</v>
      </c>
      <c r="BG178" s="162">
        <f>IF(N178="zákl. přenesená",J178,0)</f>
        <v>0</v>
      </c>
      <c r="BH178" s="162">
        <f>IF(N178="sníž. přenesená",J178,0)</f>
        <v>0</v>
      </c>
      <c r="BI178" s="162">
        <f>IF(N178="nulová",J178,0)</f>
        <v>0</v>
      </c>
      <c r="BJ178" s="18" t="s">
        <v>89</v>
      </c>
      <c r="BK178" s="162">
        <f>ROUND(I178*H178,2)</f>
        <v>0</v>
      </c>
      <c r="BL178" s="18" t="s">
        <v>206</v>
      </c>
      <c r="BM178" s="161" t="s">
        <v>2254</v>
      </c>
    </row>
    <row r="179" spans="2:51" s="14" customFormat="1" ht="11.25">
      <c r="B179" s="177"/>
      <c r="D179" s="163" t="s">
        <v>212</v>
      </c>
      <c r="E179" s="178" t="s">
        <v>1</v>
      </c>
      <c r="F179" s="179" t="s">
        <v>2235</v>
      </c>
      <c r="H179" s="178" t="s">
        <v>1</v>
      </c>
      <c r="I179" s="180"/>
      <c r="L179" s="177"/>
      <c r="M179" s="181"/>
      <c r="N179" s="182"/>
      <c r="O179" s="182"/>
      <c r="P179" s="182"/>
      <c r="Q179" s="182"/>
      <c r="R179" s="182"/>
      <c r="S179" s="182"/>
      <c r="T179" s="183"/>
      <c r="AT179" s="178" t="s">
        <v>212</v>
      </c>
      <c r="AU179" s="178" t="s">
        <v>91</v>
      </c>
      <c r="AV179" s="14" t="s">
        <v>89</v>
      </c>
      <c r="AW179" s="14" t="s">
        <v>36</v>
      </c>
      <c r="AX179" s="14" t="s">
        <v>81</v>
      </c>
      <c r="AY179" s="178" t="s">
        <v>199</v>
      </c>
    </row>
    <row r="180" spans="2:51" s="13" customFormat="1" ht="11.25">
      <c r="B180" s="169"/>
      <c r="D180" s="163" t="s">
        <v>212</v>
      </c>
      <c r="E180" s="170" t="s">
        <v>1</v>
      </c>
      <c r="F180" s="171" t="s">
        <v>2255</v>
      </c>
      <c r="H180" s="172">
        <v>55</v>
      </c>
      <c r="I180" s="173"/>
      <c r="L180" s="169"/>
      <c r="M180" s="174"/>
      <c r="N180" s="175"/>
      <c r="O180" s="175"/>
      <c r="P180" s="175"/>
      <c r="Q180" s="175"/>
      <c r="R180" s="175"/>
      <c r="S180" s="175"/>
      <c r="T180" s="176"/>
      <c r="AT180" s="170" t="s">
        <v>212</v>
      </c>
      <c r="AU180" s="170" t="s">
        <v>91</v>
      </c>
      <c r="AV180" s="13" t="s">
        <v>91</v>
      </c>
      <c r="AW180" s="13" t="s">
        <v>36</v>
      </c>
      <c r="AX180" s="13" t="s">
        <v>89</v>
      </c>
      <c r="AY180" s="170" t="s">
        <v>199</v>
      </c>
    </row>
    <row r="181" spans="1:65" s="2" customFormat="1" ht="24.2" customHeight="1">
      <c r="A181" s="33"/>
      <c r="B181" s="149"/>
      <c r="C181" s="150" t="s">
        <v>8</v>
      </c>
      <c r="D181" s="150" t="s">
        <v>201</v>
      </c>
      <c r="E181" s="151" t="s">
        <v>2256</v>
      </c>
      <c r="F181" s="152" t="s">
        <v>2257</v>
      </c>
      <c r="G181" s="153" t="s">
        <v>345</v>
      </c>
      <c r="H181" s="154">
        <v>58</v>
      </c>
      <c r="I181" s="155"/>
      <c r="J181" s="156">
        <f>ROUND(I181*H181,2)</f>
        <v>0</v>
      </c>
      <c r="K181" s="152" t="s">
        <v>246</v>
      </c>
      <c r="L181" s="34"/>
      <c r="M181" s="157" t="s">
        <v>1</v>
      </c>
      <c r="N181" s="158" t="s">
        <v>46</v>
      </c>
      <c r="O181" s="59"/>
      <c r="P181" s="159">
        <f>O181*H181</f>
        <v>0</v>
      </c>
      <c r="Q181" s="159">
        <v>0</v>
      </c>
      <c r="R181" s="159">
        <f>Q181*H181</f>
        <v>0</v>
      </c>
      <c r="S181" s="159">
        <v>0</v>
      </c>
      <c r="T181" s="160">
        <f>S181*H181</f>
        <v>0</v>
      </c>
      <c r="U181" s="33"/>
      <c r="V181" s="33"/>
      <c r="W181" s="33"/>
      <c r="X181" s="33"/>
      <c r="Y181" s="33"/>
      <c r="Z181" s="33"/>
      <c r="AA181" s="33"/>
      <c r="AB181" s="33"/>
      <c r="AC181" s="33"/>
      <c r="AD181" s="33"/>
      <c r="AE181" s="33"/>
      <c r="AR181" s="161" t="s">
        <v>206</v>
      </c>
      <c r="AT181" s="161" t="s">
        <v>201</v>
      </c>
      <c r="AU181" s="161" t="s">
        <v>91</v>
      </c>
      <c r="AY181" s="18" t="s">
        <v>199</v>
      </c>
      <c r="BE181" s="162">
        <f>IF(N181="základní",J181,0)</f>
        <v>0</v>
      </c>
      <c r="BF181" s="162">
        <f>IF(N181="snížená",J181,0)</f>
        <v>0</v>
      </c>
      <c r="BG181" s="162">
        <f>IF(N181="zákl. přenesená",J181,0)</f>
        <v>0</v>
      </c>
      <c r="BH181" s="162">
        <f>IF(N181="sníž. přenesená",J181,0)</f>
        <v>0</v>
      </c>
      <c r="BI181" s="162">
        <f>IF(N181="nulová",J181,0)</f>
        <v>0</v>
      </c>
      <c r="BJ181" s="18" t="s">
        <v>89</v>
      </c>
      <c r="BK181" s="162">
        <f>ROUND(I181*H181,2)</f>
        <v>0</v>
      </c>
      <c r="BL181" s="18" t="s">
        <v>206</v>
      </c>
      <c r="BM181" s="161" t="s">
        <v>490</v>
      </c>
    </row>
    <row r="182" spans="2:51" s="14" customFormat="1" ht="11.25">
      <c r="B182" s="177"/>
      <c r="D182" s="163" t="s">
        <v>212</v>
      </c>
      <c r="E182" s="178" t="s">
        <v>1</v>
      </c>
      <c r="F182" s="179" t="s">
        <v>2235</v>
      </c>
      <c r="H182" s="178" t="s">
        <v>1</v>
      </c>
      <c r="I182" s="180"/>
      <c r="L182" s="177"/>
      <c r="M182" s="181"/>
      <c r="N182" s="182"/>
      <c r="O182" s="182"/>
      <c r="P182" s="182"/>
      <c r="Q182" s="182"/>
      <c r="R182" s="182"/>
      <c r="S182" s="182"/>
      <c r="T182" s="183"/>
      <c r="AT182" s="178" t="s">
        <v>212</v>
      </c>
      <c r="AU182" s="178" t="s">
        <v>91</v>
      </c>
      <c r="AV182" s="14" t="s">
        <v>89</v>
      </c>
      <c r="AW182" s="14" t="s">
        <v>36</v>
      </c>
      <c r="AX182" s="14" t="s">
        <v>81</v>
      </c>
      <c r="AY182" s="178" t="s">
        <v>199</v>
      </c>
    </row>
    <row r="183" spans="2:51" s="13" customFormat="1" ht="11.25">
      <c r="B183" s="169"/>
      <c r="D183" s="163" t="s">
        <v>212</v>
      </c>
      <c r="E183" s="170" t="s">
        <v>1</v>
      </c>
      <c r="F183" s="171" t="s">
        <v>2258</v>
      </c>
      <c r="H183" s="172">
        <v>58</v>
      </c>
      <c r="I183" s="173"/>
      <c r="L183" s="169"/>
      <c r="M183" s="174"/>
      <c r="N183" s="175"/>
      <c r="O183" s="175"/>
      <c r="P183" s="175"/>
      <c r="Q183" s="175"/>
      <c r="R183" s="175"/>
      <c r="S183" s="175"/>
      <c r="T183" s="176"/>
      <c r="AT183" s="170" t="s">
        <v>212</v>
      </c>
      <c r="AU183" s="170" t="s">
        <v>91</v>
      </c>
      <c r="AV183" s="13" t="s">
        <v>91</v>
      </c>
      <c r="AW183" s="13" t="s">
        <v>36</v>
      </c>
      <c r="AX183" s="13" t="s">
        <v>89</v>
      </c>
      <c r="AY183" s="170" t="s">
        <v>199</v>
      </c>
    </row>
    <row r="184" spans="1:65" s="2" customFormat="1" ht="14.45" customHeight="1">
      <c r="A184" s="33"/>
      <c r="B184" s="149"/>
      <c r="C184" s="150" t="s">
        <v>318</v>
      </c>
      <c r="D184" s="150" t="s">
        <v>201</v>
      </c>
      <c r="E184" s="151" t="s">
        <v>2259</v>
      </c>
      <c r="F184" s="152" t="s">
        <v>2260</v>
      </c>
      <c r="G184" s="153" t="s">
        <v>345</v>
      </c>
      <c r="H184" s="154">
        <v>203</v>
      </c>
      <c r="I184" s="155"/>
      <c r="J184" s="156">
        <f>ROUND(I184*H184,2)</f>
        <v>0</v>
      </c>
      <c r="K184" s="152" t="s">
        <v>246</v>
      </c>
      <c r="L184" s="34"/>
      <c r="M184" s="157" t="s">
        <v>1</v>
      </c>
      <c r="N184" s="158" t="s">
        <v>46</v>
      </c>
      <c r="O184" s="59"/>
      <c r="P184" s="159">
        <f>O184*H184</f>
        <v>0</v>
      </c>
      <c r="Q184" s="159">
        <v>0</v>
      </c>
      <c r="R184" s="159">
        <f>Q184*H184</f>
        <v>0</v>
      </c>
      <c r="S184" s="159">
        <v>0</v>
      </c>
      <c r="T184" s="160">
        <f>S184*H184</f>
        <v>0</v>
      </c>
      <c r="U184" s="33"/>
      <c r="V184" s="33"/>
      <c r="W184" s="33"/>
      <c r="X184" s="33"/>
      <c r="Y184" s="33"/>
      <c r="Z184" s="33"/>
      <c r="AA184" s="33"/>
      <c r="AB184" s="33"/>
      <c r="AC184" s="33"/>
      <c r="AD184" s="33"/>
      <c r="AE184" s="33"/>
      <c r="AR184" s="161" t="s">
        <v>206</v>
      </c>
      <c r="AT184" s="161" t="s">
        <v>201</v>
      </c>
      <c r="AU184" s="161" t="s">
        <v>91</v>
      </c>
      <c r="AY184" s="18" t="s">
        <v>199</v>
      </c>
      <c r="BE184" s="162">
        <f>IF(N184="základní",J184,0)</f>
        <v>0</v>
      </c>
      <c r="BF184" s="162">
        <f>IF(N184="snížená",J184,0)</f>
        <v>0</v>
      </c>
      <c r="BG184" s="162">
        <f>IF(N184="zákl. přenesená",J184,0)</f>
        <v>0</v>
      </c>
      <c r="BH184" s="162">
        <f>IF(N184="sníž. přenesená",J184,0)</f>
        <v>0</v>
      </c>
      <c r="BI184" s="162">
        <f>IF(N184="nulová",J184,0)</f>
        <v>0</v>
      </c>
      <c r="BJ184" s="18" t="s">
        <v>89</v>
      </c>
      <c r="BK184" s="162">
        <f>ROUND(I184*H184,2)</f>
        <v>0</v>
      </c>
      <c r="BL184" s="18" t="s">
        <v>206</v>
      </c>
      <c r="BM184" s="161" t="s">
        <v>504</v>
      </c>
    </row>
    <row r="185" spans="2:51" s="14" customFormat="1" ht="11.25">
      <c r="B185" s="177"/>
      <c r="D185" s="163" t="s">
        <v>212</v>
      </c>
      <c r="E185" s="178" t="s">
        <v>1</v>
      </c>
      <c r="F185" s="179" t="s">
        <v>2261</v>
      </c>
      <c r="H185" s="178" t="s">
        <v>1</v>
      </c>
      <c r="I185" s="180"/>
      <c r="L185" s="177"/>
      <c r="M185" s="181"/>
      <c r="N185" s="182"/>
      <c r="O185" s="182"/>
      <c r="P185" s="182"/>
      <c r="Q185" s="182"/>
      <c r="R185" s="182"/>
      <c r="S185" s="182"/>
      <c r="T185" s="183"/>
      <c r="AT185" s="178" t="s">
        <v>212</v>
      </c>
      <c r="AU185" s="178" t="s">
        <v>91</v>
      </c>
      <c r="AV185" s="14" t="s">
        <v>89</v>
      </c>
      <c r="AW185" s="14" t="s">
        <v>36</v>
      </c>
      <c r="AX185" s="14" t="s">
        <v>81</v>
      </c>
      <c r="AY185" s="178" t="s">
        <v>199</v>
      </c>
    </row>
    <row r="186" spans="2:51" s="13" customFormat="1" ht="11.25">
      <c r="B186" s="169"/>
      <c r="D186" s="163" t="s">
        <v>212</v>
      </c>
      <c r="E186" s="170" t="s">
        <v>1</v>
      </c>
      <c r="F186" s="171" t="s">
        <v>2262</v>
      </c>
      <c r="H186" s="172">
        <v>203</v>
      </c>
      <c r="I186" s="173"/>
      <c r="L186" s="169"/>
      <c r="M186" s="174"/>
      <c r="N186" s="175"/>
      <c r="O186" s="175"/>
      <c r="P186" s="175"/>
      <c r="Q186" s="175"/>
      <c r="R186" s="175"/>
      <c r="S186" s="175"/>
      <c r="T186" s="176"/>
      <c r="AT186" s="170" t="s">
        <v>212</v>
      </c>
      <c r="AU186" s="170" t="s">
        <v>91</v>
      </c>
      <c r="AV186" s="13" t="s">
        <v>91</v>
      </c>
      <c r="AW186" s="13" t="s">
        <v>36</v>
      </c>
      <c r="AX186" s="13" t="s">
        <v>89</v>
      </c>
      <c r="AY186" s="170" t="s">
        <v>199</v>
      </c>
    </row>
    <row r="187" spans="1:65" s="2" customFormat="1" ht="14.45" customHeight="1">
      <c r="A187" s="33"/>
      <c r="B187" s="149"/>
      <c r="C187" s="150" t="s">
        <v>325</v>
      </c>
      <c r="D187" s="150" t="s">
        <v>201</v>
      </c>
      <c r="E187" s="151" t="s">
        <v>2263</v>
      </c>
      <c r="F187" s="152" t="s">
        <v>2264</v>
      </c>
      <c r="G187" s="153" t="s">
        <v>798</v>
      </c>
      <c r="H187" s="154">
        <v>13</v>
      </c>
      <c r="I187" s="155"/>
      <c r="J187" s="156">
        <f>ROUND(I187*H187,2)</f>
        <v>0</v>
      </c>
      <c r="K187" s="152" t="s">
        <v>246</v>
      </c>
      <c r="L187" s="34"/>
      <c r="M187" s="157" t="s">
        <v>1</v>
      </c>
      <c r="N187" s="158" t="s">
        <v>46</v>
      </c>
      <c r="O187" s="59"/>
      <c r="P187" s="159">
        <f>O187*H187</f>
        <v>0</v>
      </c>
      <c r="Q187" s="159">
        <v>0</v>
      </c>
      <c r="R187" s="159">
        <f>Q187*H187</f>
        <v>0</v>
      </c>
      <c r="S187" s="159">
        <v>0</v>
      </c>
      <c r="T187" s="160">
        <f>S187*H187</f>
        <v>0</v>
      </c>
      <c r="U187" s="33"/>
      <c r="V187" s="33"/>
      <c r="W187" s="33"/>
      <c r="X187" s="33"/>
      <c r="Y187" s="33"/>
      <c r="Z187" s="33"/>
      <c r="AA187" s="33"/>
      <c r="AB187" s="33"/>
      <c r="AC187" s="33"/>
      <c r="AD187" s="33"/>
      <c r="AE187" s="33"/>
      <c r="AR187" s="161" t="s">
        <v>206</v>
      </c>
      <c r="AT187" s="161" t="s">
        <v>201</v>
      </c>
      <c r="AU187" s="161" t="s">
        <v>91</v>
      </c>
      <c r="AY187" s="18" t="s">
        <v>199</v>
      </c>
      <c r="BE187" s="162">
        <f>IF(N187="základní",J187,0)</f>
        <v>0</v>
      </c>
      <c r="BF187" s="162">
        <f>IF(N187="snížená",J187,0)</f>
        <v>0</v>
      </c>
      <c r="BG187" s="162">
        <f>IF(N187="zákl. přenesená",J187,0)</f>
        <v>0</v>
      </c>
      <c r="BH187" s="162">
        <f>IF(N187="sníž. přenesená",J187,0)</f>
        <v>0</v>
      </c>
      <c r="BI187" s="162">
        <f>IF(N187="nulová",J187,0)</f>
        <v>0</v>
      </c>
      <c r="BJ187" s="18" t="s">
        <v>89</v>
      </c>
      <c r="BK187" s="162">
        <f>ROUND(I187*H187,2)</f>
        <v>0</v>
      </c>
      <c r="BL187" s="18" t="s">
        <v>206</v>
      </c>
      <c r="BM187" s="161" t="s">
        <v>527</v>
      </c>
    </row>
    <row r="188" spans="1:47" s="2" customFormat="1" ht="29.25">
      <c r="A188" s="33"/>
      <c r="B188" s="34"/>
      <c r="C188" s="33"/>
      <c r="D188" s="163" t="s">
        <v>248</v>
      </c>
      <c r="E188" s="33"/>
      <c r="F188" s="168" t="s">
        <v>2265</v>
      </c>
      <c r="G188" s="33"/>
      <c r="H188" s="33"/>
      <c r="I188" s="165"/>
      <c r="J188" s="33"/>
      <c r="K188" s="33"/>
      <c r="L188" s="34"/>
      <c r="M188" s="166"/>
      <c r="N188" s="167"/>
      <c r="O188" s="59"/>
      <c r="P188" s="59"/>
      <c r="Q188" s="59"/>
      <c r="R188" s="59"/>
      <c r="S188" s="59"/>
      <c r="T188" s="60"/>
      <c r="U188" s="33"/>
      <c r="V188" s="33"/>
      <c r="W188" s="33"/>
      <c r="X188" s="33"/>
      <c r="Y188" s="33"/>
      <c r="Z188" s="33"/>
      <c r="AA188" s="33"/>
      <c r="AB188" s="33"/>
      <c r="AC188" s="33"/>
      <c r="AD188" s="33"/>
      <c r="AE188" s="33"/>
      <c r="AT188" s="18" t="s">
        <v>248</v>
      </c>
      <c r="AU188" s="18" t="s">
        <v>91</v>
      </c>
    </row>
    <row r="189" spans="2:51" s="14" customFormat="1" ht="22.5">
      <c r="B189" s="177"/>
      <c r="D189" s="163" t="s">
        <v>212</v>
      </c>
      <c r="E189" s="178" t="s">
        <v>1</v>
      </c>
      <c r="F189" s="179" t="s">
        <v>2266</v>
      </c>
      <c r="H189" s="178" t="s">
        <v>1</v>
      </c>
      <c r="I189" s="180"/>
      <c r="L189" s="177"/>
      <c r="M189" s="181"/>
      <c r="N189" s="182"/>
      <c r="O189" s="182"/>
      <c r="P189" s="182"/>
      <c r="Q189" s="182"/>
      <c r="R189" s="182"/>
      <c r="S189" s="182"/>
      <c r="T189" s="183"/>
      <c r="AT189" s="178" t="s">
        <v>212</v>
      </c>
      <c r="AU189" s="178" t="s">
        <v>91</v>
      </c>
      <c r="AV189" s="14" t="s">
        <v>89</v>
      </c>
      <c r="AW189" s="14" t="s">
        <v>36</v>
      </c>
      <c r="AX189" s="14" t="s">
        <v>81</v>
      </c>
      <c r="AY189" s="178" t="s">
        <v>199</v>
      </c>
    </row>
    <row r="190" spans="2:51" s="13" customFormat="1" ht="11.25">
      <c r="B190" s="169"/>
      <c r="D190" s="163" t="s">
        <v>212</v>
      </c>
      <c r="E190" s="170" t="s">
        <v>1</v>
      </c>
      <c r="F190" s="171" t="s">
        <v>2267</v>
      </c>
      <c r="H190" s="172">
        <v>13</v>
      </c>
      <c r="I190" s="173"/>
      <c r="L190" s="169"/>
      <c r="M190" s="174"/>
      <c r="N190" s="175"/>
      <c r="O190" s="175"/>
      <c r="P190" s="175"/>
      <c r="Q190" s="175"/>
      <c r="R190" s="175"/>
      <c r="S190" s="175"/>
      <c r="T190" s="176"/>
      <c r="AT190" s="170" t="s">
        <v>212</v>
      </c>
      <c r="AU190" s="170" t="s">
        <v>91</v>
      </c>
      <c r="AV190" s="13" t="s">
        <v>91</v>
      </c>
      <c r="AW190" s="13" t="s">
        <v>36</v>
      </c>
      <c r="AX190" s="13" t="s">
        <v>89</v>
      </c>
      <c r="AY190" s="170" t="s">
        <v>199</v>
      </c>
    </row>
    <row r="191" spans="2:63" s="12" customFormat="1" ht="22.9" customHeight="1">
      <c r="B191" s="136"/>
      <c r="D191" s="137" t="s">
        <v>80</v>
      </c>
      <c r="E191" s="147" t="s">
        <v>609</v>
      </c>
      <c r="F191" s="147" t="s">
        <v>610</v>
      </c>
      <c r="I191" s="139"/>
      <c r="J191" s="148">
        <f>BK191</f>
        <v>0</v>
      </c>
      <c r="L191" s="136"/>
      <c r="M191" s="141"/>
      <c r="N191" s="142"/>
      <c r="O191" s="142"/>
      <c r="P191" s="143">
        <f>SUM(P192:P198)</f>
        <v>0</v>
      </c>
      <c r="Q191" s="142"/>
      <c r="R191" s="143">
        <f>SUM(R192:R198)</f>
        <v>0</v>
      </c>
      <c r="S191" s="142"/>
      <c r="T191" s="144">
        <f>SUM(T192:T198)</f>
        <v>0</v>
      </c>
      <c r="AR191" s="137" t="s">
        <v>89</v>
      </c>
      <c r="AT191" s="145" t="s">
        <v>80</v>
      </c>
      <c r="AU191" s="145" t="s">
        <v>89</v>
      </c>
      <c r="AY191" s="137" t="s">
        <v>199</v>
      </c>
      <c r="BK191" s="146">
        <f>SUM(BK192:BK198)</f>
        <v>0</v>
      </c>
    </row>
    <row r="192" spans="1:65" s="2" customFormat="1" ht="14.45" customHeight="1">
      <c r="A192" s="33"/>
      <c r="B192" s="149"/>
      <c r="C192" s="150" t="s">
        <v>331</v>
      </c>
      <c r="D192" s="150" t="s">
        <v>201</v>
      </c>
      <c r="E192" s="151" t="s">
        <v>2268</v>
      </c>
      <c r="F192" s="152" t="s">
        <v>2269</v>
      </c>
      <c r="G192" s="153" t="s">
        <v>275</v>
      </c>
      <c r="H192" s="154">
        <v>10.964</v>
      </c>
      <c r="I192" s="155"/>
      <c r="J192" s="156">
        <f>ROUND(I192*H192,2)</f>
        <v>0</v>
      </c>
      <c r="K192" s="152" t="s">
        <v>205</v>
      </c>
      <c r="L192" s="34"/>
      <c r="M192" s="157" t="s">
        <v>1</v>
      </c>
      <c r="N192" s="158" t="s">
        <v>46</v>
      </c>
      <c r="O192" s="59"/>
      <c r="P192" s="159">
        <f>O192*H192</f>
        <v>0</v>
      </c>
      <c r="Q192" s="159">
        <v>0</v>
      </c>
      <c r="R192" s="159">
        <f>Q192*H192</f>
        <v>0</v>
      </c>
      <c r="S192" s="159">
        <v>0</v>
      </c>
      <c r="T192" s="160">
        <f>S192*H192</f>
        <v>0</v>
      </c>
      <c r="U192" s="33"/>
      <c r="V192" s="33"/>
      <c r="W192" s="33"/>
      <c r="X192" s="33"/>
      <c r="Y192" s="33"/>
      <c r="Z192" s="33"/>
      <c r="AA192" s="33"/>
      <c r="AB192" s="33"/>
      <c r="AC192" s="33"/>
      <c r="AD192" s="33"/>
      <c r="AE192" s="33"/>
      <c r="AR192" s="161" t="s">
        <v>206</v>
      </c>
      <c r="AT192" s="161" t="s">
        <v>201</v>
      </c>
      <c r="AU192" s="161" t="s">
        <v>91</v>
      </c>
      <c r="AY192" s="18" t="s">
        <v>199</v>
      </c>
      <c r="BE192" s="162">
        <f>IF(N192="základní",J192,0)</f>
        <v>0</v>
      </c>
      <c r="BF192" s="162">
        <f>IF(N192="snížená",J192,0)</f>
        <v>0</v>
      </c>
      <c r="BG192" s="162">
        <f>IF(N192="zákl. přenesená",J192,0)</f>
        <v>0</v>
      </c>
      <c r="BH192" s="162">
        <f>IF(N192="sníž. přenesená",J192,0)</f>
        <v>0</v>
      </c>
      <c r="BI192" s="162">
        <f>IF(N192="nulová",J192,0)</f>
        <v>0</v>
      </c>
      <c r="BJ192" s="18" t="s">
        <v>89</v>
      </c>
      <c r="BK192" s="162">
        <f>ROUND(I192*H192,2)</f>
        <v>0</v>
      </c>
      <c r="BL192" s="18" t="s">
        <v>206</v>
      </c>
      <c r="BM192" s="161" t="s">
        <v>2270</v>
      </c>
    </row>
    <row r="193" spans="1:47" s="2" customFormat="1" ht="19.5">
      <c r="A193" s="33"/>
      <c r="B193" s="34"/>
      <c r="C193" s="33"/>
      <c r="D193" s="163" t="s">
        <v>208</v>
      </c>
      <c r="E193" s="33"/>
      <c r="F193" s="164" t="s">
        <v>2271</v>
      </c>
      <c r="G193" s="33"/>
      <c r="H193" s="33"/>
      <c r="I193" s="165"/>
      <c r="J193" s="33"/>
      <c r="K193" s="33"/>
      <c r="L193" s="34"/>
      <c r="M193" s="166"/>
      <c r="N193" s="167"/>
      <c r="O193" s="59"/>
      <c r="P193" s="59"/>
      <c r="Q193" s="59"/>
      <c r="R193" s="59"/>
      <c r="S193" s="59"/>
      <c r="T193" s="60"/>
      <c r="U193" s="33"/>
      <c r="V193" s="33"/>
      <c r="W193" s="33"/>
      <c r="X193" s="33"/>
      <c r="Y193" s="33"/>
      <c r="Z193" s="33"/>
      <c r="AA193" s="33"/>
      <c r="AB193" s="33"/>
      <c r="AC193" s="33"/>
      <c r="AD193" s="33"/>
      <c r="AE193" s="33"/>
      <c r="AT193" s="18" t="s">
        <v>208</v>
      </c>
      <c r="AU193" s="18" t="s">
        <v>91</v>
      </c>
    </row>
    <row r="194" spans="1:47" s="2" customFormat="1" ht="29.25">
      <c r="A194" s="33"/>
      <c r="B194" s="34"/>
      <c r="C194" s="33"/>
      <c r="D194" s="163" t="s">
        <v>210</v>
      </c>
      <c r="E194" s="33"/>
      <c r="F194" s="168" t="s">
        <v>2272</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210</v>
      </c>
      <c r="AU194" s="18" t="s">
        <v>91</v>
      </c>
    </row>
    <row r="195" spans="2:51" s="14" customFormat="1" ht="22.5">
      <c r="B195" s="177"/>
      <c r="D195" s="163" t="s">
        <v>212</v>
      </c>
      <c r="E195" s="178" t="s">
        <v>1</v>
      </c>
      <c r="F195" s="179" t="s">
        <v>2273</v>
      </c>
      <c r="H195" s="178" t="s">
        <v>1</v>
      </c>
      <c r="I195" s="180"/>
      <c r="L195" s="177"/>
      <c r="M195" s="181"/>
      <c r="N195" s="182"/>
      <c r="O195" s="182"/>
      <c r="P195" s="182"/>
      <c r="Q195" s="182"/>
      <c r="R195" s="182"/>
      <c r="S195" s="182"/>
      <c r="T195" s="183"/>
      <c r="AT195" s="178" t="s">
        <v>212</v>
      </c>
      <c r="AU195" s="178" t="s">
        <v>91</v>
      </c>
      <c r="AV195" s="14" t="s">
        <v>89</v>
      </c>
      <c r="AW195" s="14" t="s">
        <v>36</v>
      </c>
      <c r="AX195" s="14" t="s">
        <v>81</v>
      </c>
      <c r="AY195" s="178" t="s">
        <v>199</v>
      </c>
    </row>
    <row r="196" spans="2:51" s="13" customFormat="1" ht="22.5">
      <c r="B196" s="169"/>
      <c r="D196" s="163" t="s">
        <v>212</v>
      </c>
      <c r="E196" s="170" t="s">
        <v>1</v>
      </c>
      <c r="F196" s="171" t="s">
        <v>2274</v>
      </c>
      <c r="H196" s="172">
        <v>10.964</v>
      </c>
      <c r="I196" s="173"/>
      <c r="L196" s="169"/>
      <c r="M196" s="174"/>
      <c r="N196" s="175"/>
      <c r="O196" s="175"/>
      <c r="P196" s="175"/>
      <c r="Q196" s="175"/>
      <c r="R196" s="175"/>
      <c r="S196" s="175"/>
      <c r="T196" s="176"/>
      <c r="AT196" s="170" t="s">
        <v>212</v>
      </c>
      <c r="AU196" s="170" t="s">
        <v>91</v>
      </c>
      <c r="AV196" s="13" t="s">
        <v>91</v>
      </c>
      <c r="AW196" s="13" t="s">
        <v>36</v>
      </c>
      <c r="AX196" s="13" t="s">
        <v>89</v>
      </c>
      <c r="AY196" s="170" t="s">
        <v>199</v>
      </c>
    </row>
    <row r="197" spans="1:65" s="2" customFormat="1" ht="24.2" customHeight="1">
      <c r="A197" s="33"/>
      <c r="B197" s="149"/>
      <c r="C197" s="150" t="s">
        <v>337</v>
      </c>
      <c r="D197" s="150" t="s">
        <v>201</v>
      </c>
      <c r="E197" s="151" t="s">
        <v>612</v>
      </c>
      <c r="F197" s="152" t="s">
        <v>613</v>
      </c>
      <c r="G197" s="153" t="s">
        <v>275</v>
      </c>
      <c r="H197" s="154">
        <v>10.964</v>
      </c>
      <c r="I197" s="155"/>
      <c r="J197" s="156">
        <f>ROUND(I197*H197,2)</f>
        <v>0</v>
      </c>
      <c r="K197" s="152" t="s">
        <v>246</v>
      </c>
      <c r="L197" s="34"/>
      <c r="M197" s="157" t="s">
        <v>1</v>
      </c>
      <c r="N197" s="158" t="s">
        <v>46</v>
      </c>
      <c r="O197" s="59"/>
      <c r="P197" s="159">
        <f>O197*H197</f>
        <v>0</v>
      </c>
      <c r="Q197" s="159">
        <v>0</v>
      </c>
      <c r="R197" s="159">
        <f>Q197*H197</f>
        <v>0</v>
      </c>
      <c r="S197" s="159">
        <v>0</v>
      </c>
      <c r="T197" s="160">
        <f>S197*H197</f>
        <v>0</v>
      </c>
      <c r="U197" s="33"/>
      <c r="V197" s="33"/>
      <c r="W197" s="33"/>
      <c r="X197" s="33"/>
      <c r="Y197" s="33"/>
      <c r="Z197" s="33"/>
      <c r="AA197" s="33"/>
      <c r="AB197" s="33"/>
      <c r="AC197" s="33"/>
      <c r="AD197" s="33"/>
      <c r="AE197" s="33"/>
      <c r="AR197" s="161" t="s">
        <v>206</v>
      </c>
      <c r="AT197" s="161" t="s">
        <v>201</v>
      </c>
      <c r="AU197" s="161" t="s">
        <v>91</v>
      </c>
      <c r="AY197" s="18" t="s">
        <v>199</v>
      </c>
      <c r="BE197" s="162">
        <f>IF(N197="základní",J197,0)</f>
        <v>0</v>
      </c>
      <c r="BF197" s="162">
        <f>IF(N197="snížená",J197,0)</f>
        <v>0</v>
      </c>
      <c r="BG197" s="162">
        <f>IF(N197="zákl. přenesená",J197,0)</f>
        <v>0</v>
      </c>
      <c r="BH197" s="162">
        <f>IF(N197="sníž. přenesená",J197,0)</f>
        <v>0</v>
      </c>
      <c r="BI197" s="162">
        <f>IF(N197="nulová",J197,0)</f>
        <v>0</v>
      </c>
      <c r="BJ197" s="18" t="s">
        <v>89</v>
      </c>
      <c r="BK197" s="162">
        <f>ROUND(I197*H197,2)</f>
        <v>0</v>
      </c>
      <c r="BL197" s="18" t="s">
        <v>206</v>
      </c>
      <c r="BM197" s="161" t="s">
        <v>2275</v>
      </c>
    </row>
    <row r="198" spans="2:51" s="13" customFormat="1" ht="22.5">
      <c r="B198" s="169"/>
      <c r="D198" s="163" t="s">
        <v>212</v>
      </c>
      <c r="E198" s="170" t="s">
        <v>1</v>
      </c>
      <c r="F198" s="171" t="s">
        <v>2274</v>
      </c>
      <c r="H198" s="172">
        <v>10.964</v>
      </c>
      <c r="I198" s="173"/>
      <c r="L198" s="169"/>
      <c r="M198" s="174"/>
      <c r="N198" s="175"/>
      <c r="O198" s="175"/>
      <c r="P198" s="175"/>
      <c r="Q198" s="175"/>
      <c r="R198" s="175"/>
      <c r="S198" s="175"/>
      <c r="T198" s="176"/>
      <c r="AT198" s="170" t="s">
        <v>212</v>
      </c>
      <c r="AU198" s="170" t="s">
        <v>91</v>
      </c>
      <c r="AV198" s="13" t="s">
        <v>91</v>
      </c>
      <c r="AW198" s="13" t="s">
        <v>36</v>
      </c>
      <c r="AX198" s="13" t="s">
        <v>89</v>
      </c>
      <c r="AY198" s="170" t="s">
        <v>199</v>
      </c>
    </row>
    <row r="199" spans="2:63" s="12" customFormat="1" ht="22.9" customHeight="1">
      <c r="B199" s="136"/>
      <c r="D199" s="137" t="s">
        <v>80</v>
      </c>
      <c r="E199" s="147" t="s">
        <v>623</v>
      </c>
      <c r="F199" s="147" t="s">
        <v>624</v>
      </c>
      <c r="I199" s="139"/>
      <c r="J199" s="148">
        <f>BK199</f>
        <v>0</v>
      </c>
      <c r="L199" s="136"/>
      <c r="M199" s="141"/>
      <c r="N199" s="142"/>
      <c r="O199" s="142"/>
      <c r="P199" s="143">
        <f>SUM(P200:P203)</f>
        <v>0</v>
      </c>
      <c r="Q199" s="142"/>
      <c r="R199" s="143">
        <f>SUM(R200:R203)</f>
        <v>0</v>
      </c>
      <c r="S199" s="142"/>
      <c r="T199" s="144">
        <f>SUM(T200:T203)</f>
        <v>0</v>
      </c>
      <c r="AR199" s="137" t="s">
        <v>89</v>
      </c>
      <c r="AT199" s="145" t="s">
        <v>80</v>
      </c>
      <c r="AU199" s="145" t="s">
        <v>89</v>
      </c>
      <c r="AY199" s="137" t="s">
        <v>199</v>
      </c>
      <c r="BK199" s="146">
        <f>SUM(BK200:BK203)</f>
        <v>0</v>
      </c>
    </row>
    <row r="200" spans="1:65" s="2" customFormat="1" ht="14.45" customHeight="1">
      <c r="A200" s="33"/>
      <c r="B200" s="149"/>
      <c r="C200" s="150" t="s">
        <v>342</v>
      </c>
      <c r="D200" s="150" t="s">
        <v>201</v>
      </c>
      <c r="E200" s="151" t="s">
        <v>626</v>
      </c>
      <c r="F200" s="152" t="s">
        <v>627</v>
      </c>
      <c r="G200" s="153" t="s">
        <v>275</v>
      </c>
      <c r="H200" s="154">
        <v>0.084</v>
      </c>
      <c r="I200" s="155"/>
      <c r="J200" s="156">
        <f>ROUND(I200*H200,2)</f>
        <v>0</v>
      </c>
      <c r="K200" s="152" t="s">
        <v>205</v>
      </c>
      <c r="L200" s="34"/>
      <c r="M200" s="157" t="s">
        <v>1</v>
      </c>
      <c r="N200" s="158" t="s">
        <v>46</v>
      </c>
      <c r="O200" s="59"/>
      <c r="P200" s="159">
        <f>O200*H200</f>
        <v>0</v>
      </c>
      <c r="Q200" s="159">
        <v>0</v>
      </c>
      <c r="R200" s="159">
        <f>Q200*H200</f>
        <v>0</v>
      </c>
      <c r="S200" s="159">
        <v>0</v>
      </c>
      <c r="T200" s="160">
        <f>S200*H200</f>
        <v>0</v>
      </c>
      <c r="U200" s="33"/>
      <c r="V200" s="33"/>
      <c r="W200" s="33"/>
      <c r="X200" s="33"/>
      <c r="Y200" s="33"/>
      <c r="Z200" s="33"/>
      <c r="AA200" s="33"/>
      <c r="AB200" s="33"/>
      <c r="AC200" s="33"/>
      <c r="AD200" s="33"/>
      <c r="AE200" s="33"/>
      <c r="AR200" s="161" t="s">
        <v>206</v>
      </c>
      <c r="AT200" s="161" t="s">
        <v>201</v>
      </c>
      <c r="AU200" s="161" t="s">
        <v>91</v>
      </c>
      <c r="AY200" s="18" t="s">
        <v>199</v>
      </c>
      <c r="BE200" s="162">
        <f>IF(N200="základní",J200,0)</f>
        <v>0</v>
      </c>
      <c r="BF200" s="162">
        <f>IF(N200="snížená",J200,0)</f>
        <v>0</v>
      </c>
      <c r="BG200" s="162">
        <f>IF(N200="zákl. přenesená",J200,0)</f>
        <v>0</v>
      </c>
      <c r="BH200" s="162">
        <f>IF(N200="sníž. přenesená",J200,0)</f>
        <v>0</v>
      </c>
      <c r="BI200" s="162">
        <f>IF(N200="nulová",J200,0)</f>
        <v>0</v>
      </c>
      <c r="BJ200" s="18" t="s">
        <v>89</v>
      </c>
      <c r="BK200" s="162">
        <f>ROUND(I200*H200,2)</f>
        <v>0</v>
      </c>
      <c r="BL200" s="18" t="s">
        <v>206</v>
      </c>
      <c r="BM200" s="161" t="s">
        <v>2276</v>
      </c>
    </row>
    <row r="201" spans="1:47" s="2" customFormat="1" ht="19.5">
      <c r="A201" s="33"/>
      <c r="B201" s="34"/>
      <c r="C201" s="33"/>
      <c r="D201" s="163" t="s">
        <v>208</v>
      </c>
      <c r="E201" s="33"/>
      <c r="F201" s="164" t="s">
        <v>629</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208</v>
      </c>
      <c r="AU201" s="18" t="s">
        <v>91</v>
      </c>
    </row>
    <row r="202" spans="1:65" s="2" customFormat="1" ht="24.2" customHeight="1">
      <c r="A202" s="33"/>
      <c r="B202" s="149"/>
      <c r="C202" s="150" t="s">
        <v>7</v>
      </c>
      <c r="D202" s="150" t="s">
        <v>201</v>
      </c>
      <c r="E202" s="151" t="s">
        <v>631</v>
      </c>
      <c r="F202" s="152" t="s">
        <v>632</v>
      </c>
      <c r="G202" s="153" t="s">
        <v>275</v>
      </c>
      <c r="H202" s="154">
        <v>0.084</v>
      </c>
      <c r="I202" s="155"/>
      <c r="J202" s="156">
        <f>ROUND(I202*H202,2)</f>
        <v>0</v>
      </c>
      <c r="K202" s="152" t="s">
        <v>205</v>
      </c>
      <c r="L202" s="34"/>
      <c r="M202" s="157" t="s">
        <v>1</v>
      </c>
      <c r="N202" s="158" t="s">
        <v>46</v>
      </c>
      <c r="O202" s="59"/>
      <c r="P202" s="159">
        <f>O202*H202</f>
        <v>0</v>
      </c>
      <c r="Q202" s="159">
        <v>0</v>
      </c>
      <c r="R202" s="159">
        <f>Q202*H202</f>
        <v>0</v>
      </c>
      <c r="S202" s="159">
        <v>0</v>
      </c>
      <c r="T202" s="160">
        <f>S202*H202</f>
        <v>0</v>
      </c>
      <c r="U202" s="33"/>
      <c r="V202" s="33"/>
      <c r="W202" s="33"/>
      <c r="X202" s="33"/>
      <c r="Y202" s="33"/>
      <c r="Z202" s="33"/>
      <c r="AA202" s="33"/>
      <c r="AB202" s="33"/>
      <c r="AC202" s="33"/>
      <c r="AD202" s="33"/>
      <c r="AE202" s="33"/>
      <c r="AR202" s="161" t="s">
        <v>206</v>
      </c>
      <c r="AT202" s="161" t="s">
        <v>201</v>
      </c>
      <c r="AU202" s="161" t="s">
        <v>91</v>
      </c>
      <c r="AY202" s="18" t="s">
        <v>199</v>
      </c>
      <c r="BE202" s="162">
        <f>IF(N202="základní",J202,0)</f>
        <v>0</v>
      </c>
      <c r="BF202" s="162">
        <f>IF(N202="snížená",J202,0)</f>
        <v>0</v>
      </c>
      <c r="BG202" s="162">
        <f>IF(N202="zákl. přenesená",J202,0)</f>
        <v>0</v>
      </c>
      <c r="BH202" s="162">
        <f>IF(N202="sníž. přenesená",J202,0)</f>
        <v>0</v>
      </c>
      <c r="BI202" s="162">
        <f>IF(N202="nulová",J202,0)</f>
        <v>0</v>
      </c>
      <c r="BJ202" s="18" t="s">
        <v>89</v>
      </c>
      <c r="BK202" s="162">
        <f>ROUND(I202*H202,2)</f>
        <v>0</v>
      </c>
      <c r="BL202" s="18" t="s">
        <v>206</v>
      </c>
      <c r="BM202" s="161" t="s">
        <v>2277</v>
      </c>
    </row>
    <row r="203" spans="1:47" s="2" customFormat="1" ht="29.25">
      <c r="A203" s="33"/>
      <c r="B203" s="34"/>
      <c r="C203" s="33"/>
      <c r="D203" s="163" t="s">
        <v>208</v>
      </c>
      <c r="E203" s="33"/>
      <c r="F203" s="164" t="s">
        <v>634</v>
      </c>
      <c r="G203" s="33"/>
      <c r="H203" s="33"/>
      <c r="I203" s="165"/>
      <c r="J203" s="33"/>
      <c r="K203" s="33"/>
      <c r="L203" s="34"/>
      <c r="M203" s="166"/>
      <c r="N203" s="167"/>
      <c r="O203" s="59"/>
      <c r="P203" s="59"/>
      <c r="Q203" s="59"/>
      <c r="R203" s="59"/>
      <c r="S203" s="59"/>
      <c r="T203" s="60"/>
      <c r="U203" s="33"/>
      <c r="V203" s="33"/>
      <c r="W203" s="33"/>
      <c r="X203" s="33"/>
      <c r="Y203" s="33"/>
      <c r="Z203" s="33"/>
      <c r="AA203" s="33"/>
      <c r="AB203" s="33"/>
      <c r="AC203" s="33"/>
      <c r="AD203" s="33"/>
      <c r="AE203" s="33"/>
      <c r="AT203" s="18" t="s">
        <v>208</v>
      </c>
      <c r="AU203" s="18" t="s">
        <v>91</v>
      </c>
    </row>
    <row r="204" spans="2:63" s="12" customFormat="1" ht="25.9" customHeight="1">
      <c r="B204" s="136"/>
      <c r="D204" s="137" t="s">
        <v>80</v>
      </c>
      <c r="E204" s="138" t="s">
        <v>635</v>
      </c>
      <c r="F204" s="138" t="s">
        <v>636</v>
      </c>
      <c r="I204" s="139"/>
      <c r="J204" s="140">
        <f>BK204</f>
        <v>0</v>
      </c>
      <c r="L204" s="136"/>
      <c r="M204" s="141"/>
      <c r="N204" s="142"/>
      <c r="O204" s="142"/>
      <c r="P204" s="143">
        <f>P205+P217+P220</f>
        <v>0</v>
      </c>
      <c r="Q204" s="142"/>
      <c r="R204" s="143">
        <f>R205+R217+R220</f>
        <v>0</v>
      </c>
      <c r="S204" s="142"/>
      <c r="T204" s="144">
        <f>T205+T217+T220</f>
        <v>0</v>
      </c>
      <c r="AR204" s="137" t="s">
        <v>91</v>
      </c>
      <c r="AT204" s="145" t="s">
        <v>80</v>
      </c>
      <c r="AU204" s="145" t="s">
        <v>81</v>
      </c>
      <c r="AY204" s="137" t="s">
        <v>199</v>
      </c>
      <c r="BK204" s="146">
        <f>BK205+BK217+BK220</f>
        <v>0</v>
      </c>
    </row>
    <row r="205" spans="2:63" s="12" customFormat="1" ht="22.9" customHeight="1">
      <c r="B205" s="136"/>
      <c r="D205" s="137" t="s">
        <v>80</v>
      </c>
      <c r="E205" s="147" t="s">
        <v>2278</v>
      </c>
      <c r="F205" s="147" t="s">
        <v>2279</v>
      </c>
      <c r="I205" s="139"/>
      <c r="J205" s="148">
        <f>BK205</f>
        <v>0</v>
      </c>
      <c r="L205" s="136"/>
      <c r="M205" s="141"/>
      <c r="N205" s="142"/>
      <c r="O205" s="142"/>
      <c r="P205" s="143">
        <f>SUM(P206:P216)</f>
        <v>0</v>
      </c>
      <c r="Q205" s="142"/>
      <c r="R205" s="143">
        <f>SUM(R206:R216)</f>
        <v>0</v>
      </c>
      <c r="S205" s="142"/>
      <c r="T205" s="144">
        <f>SUM(T206:T216)</f>
        <v>0</v>
      </c>
      <c r="AR205" s="137" t="s">
        <v>91</v>
      </c>
      <c r="AT205" s="145" t="s">
        <v>80</v>
      </c>
      <c r="AU205" s="145" t="s">
        <v>89</v>
      </c>
      <c r="AY205" s="137" t="s">
        <v>199</v>
      </c>
      <c r="BK205" s="146">
        <f>SUM(BK206:BK216)</f>
        <v>0</v>
      </c>
    </row>
    <row r="206" spans="1:65" s="2" customFormat="1" ht="14.45" customHeight="1">
      <c r="A206" s="33"/>
      <c r="B206" s="149"/>
      <c r="C206" s="150" t="s">
        <v>356</v>
      </c>
      <c r="D206" s="150" t="s">
        <v>201</v>
      </c>
      <c r="E206" s="151" t="s">
        <v>2280</v>
      </c>
      <c r="F206" s="152" t="s">
        <v>2281</v>
      </c>
      <c r="G206" s="153" t="s">
        <v>400</v>
      </c>
      <c r="H206" s="154">
        <v>21</v>
      </c>
      <c r="I206" s="155"/>
      <c r="J206" s="156">
        <f>ROUND(I206*H206,2)</f>
        <v>0</v>
      </c>
      <c r="K206" s="152" t="s">
        <v>246</v>
      </c>
      <c r="L206" s="34"/>
      <c r="M206" s="157" t="s">
        <v>1</v>
      </c>
      <c r="N206" s="158" t="s">
        <v>46</v>
      </c>
      <c r="O206" s="59"/>
      <c r="P206" s="159">
        <f>O206*H206</f>
        <v>0</v>
      </c>
      <c r="Q206" s="159">
        <v>0</v>
      </c>
      <c r="R206" s="159">
        <f>Q206*H206</f>
        <v>0</v>
      </c>
      <c r="S206" s="159">
        <v>0</v>
      </c>
      <c r="T206" s="160">
        <f>S206*H206</f>
        <v>0</v>
      </c>
      <c r="U206" s="33"/>
      <c r="V206" s="33"/>
      <c r="W206" s="33"/>
      <c r="X206" s="33"/>
      <c r="Y206" s="33"/>
      <c r="Z206" s="33"/>
      <c r="AA206" s="33"/>
      <c r="AB206" s="33"/>
      <c r="AC206" s="33"/>
      <c r="AD206" s="33"/>
      <c r="AE206" s="33"/>
      <c r="AR206" s="161" t="s">
        <v>318</v>
      </c>
      <c r="AT206" s="161" t="s">
        <v>201</v>
      </c>
      <c r="AU206" s="161" t="s">
        <v>91</v>
      </c>
      <c r="AY206" s="18" t="s">
        <v>199</v>
      </c>
      <c r="BE206" s="162">
        <f>IF(N206="základní",J206,0)</f>
        <v>0</v>
      </c>
      <c r="BF206" s="162">
        <f>IF(N206="snížená",J206,0)</f>
        <v>0</v>
      </c>
      <c r="BG206" s="162">
        <f>IF(N206="zákl. přenesená",J206,0)</f>
        <v>0</v>
      </c>
      <c r="BH206" s="162">
        <f>IF(N206="sníž. přenesená",J206,0)</f>
        <v>0</v>
      </c>
      <c r="BI206" s="162">
        <f>IF(N206="nulová",J206,0)</f>
        <v>0</v>
      </c>
      <c r="BJ206" s="18" t="s">
        <v>89</v>
      </c>
      <c r="BK206" s="162">
        <f>ROUND(I206*H206,2)</f>
        <v>0</v>
      </c>
      <c r="BL206" s="18" t="s">
        <v>318</v>
      </c>
      <c r="BM206" s="161" t="s">
        <v>2282</v>
      </c>
    </row>
    <row r="207" spans="1:47" s="2" customFormat="1" ht="39">
      <c r="A207" s="33"/>
      <c r="B207" s="34"/>
      <c r="C207" s="33"/>
      <c r="D207" s="163" t="s">
        <v>248</v>
      </c>
      <c r="E207" s="33"/>
      <c r="F207" s="168" t="s">
        <v>2283</v>
      </c>
      <c r="G207" s="33"/>
      <c r="H207" s="33"/>
      <c r="I207" s="165"/>
      <c r="J207" s="33"/>
      <c r="K207" s="33"/>
      <c r="L207" s="34"/>
      <c r="M207" s="166"/>
      <c r="N207" s="167"/>
      <c r="O207" s="59"/>
      <c r="P207" s="59"/>
      <c r="Q207" s="59"/>
      <c r="R207" s="59"/>
      <c r="S207" s="59"/>
      <c r="T207" s="60"/>
      <c r="U207" s="33"/>
      <c r="V207" s="33"/>
      <c r="W207" s="33"/>
      <c r="X207" s="33"/>
      <c r="Y207" s="33"/>
      <c r="Z207" s="33"/>
      <c r="AA207" s="33"/>
      <c r="AB207" s="33"/>
      <c r="AC207" s="33"/>
      <c r="AD207" s="33"/>
      <c r="AE207" s="33"/>
      <c r="AT207" s="18" t="s">
        <v>248</v>
      </c>
      <c r="AU207" s="18" t="s">
        <v>91</v>
      </c>
    </row>
    <row r="208" spans="1:65" s="2" customFormat="1" ht="62.65" customHeight="1">
      <c r="A208" s="33"/>
      <c r="B208" s="149"/>
      <c r="C208" s="192" t="s">
        <v>364</v>
      </c>
      <c r="D208" s="192" t="s">
        <v>272</v>
      </c>
      <c r="E208" s="193" t="s">
        <v>2284</v>
      </c>
      <c r="F208" s="194" t="s">
        <v>2285</v>
      </c>
      <c r="G208" s="195" t="s">
        <v>400</v>
      </c>
      <c r="H208" s="196">
        <v>21</v>
      </c>
      <c r="I208" s="197"/>
      <c r="J208" s="198">
        <f>ROUND(I208*H208,2)</f>
        <v>0</v>
      </c>
      <c r="K208" s="194" t="s">
        <v>246</v>
      </c>
      <c r="L208" s="199"/>
      <c r="M208" s="200" t="s">
        <v>1</v>
      </c>
      <c r="N208" s="201" t="s">
        <v>46</v>
      </c>
      <c r="O208" s="59"/>
      <c r="P208" s="159">
        <f>O208*H208</f>
        <v>0</v>
      </c>
      <c r="Q208" s="159">
        <v>0</v>
      </c>
      <c r="R208" s="159">
        <f>Q208*H208</f>
        <v>0</v>
      </c>
      <c r="S208" s="159">
        <v>0</v>
      </c>
      <c r="T208" s="160">
        <f>S208*H208</f>
        <v>0</v>
      </c>
      <c r="U208" s="33"/>
      <c r="V208" s="33"/>
      <c r="W208" s="33"/>
      <c r="X208" s="33"/>
      <c r="Y208" s="33"/>
      <c r="Z208" s="33"/>
      <c r="AA208" s="33"/>
      <c r="AB208" s="33"/>
      <c r="AC208" s="33"/>
      <c r="AD208" s="33"/>
      <c r="AE208" s="33"/>
      <c r="AR208" s="161" t="s">
        <v>431</v>
      </c>
      <c r="AT208" s="161" t="s">
        <v>272</v>
      </c>
      <c r="AU208" s="161" t="s">
        <v>91</v>
      </c>
      <c r="AY208" s="18" t="s">
        <v>199</v>
      </c>
      <c r="BE208" s="162">
        <f>IF(N208="základní",J208,0)</f>
        <v>0</v>
      </c>
      <c r="BF208" s="162">
        <f>IF(N208="snížená",J208,0)</f>
        <v>0</v>
      </c>
      <c r="BG208" s="162">
        <f>IF(N208="zákl. přenesená",J208,0)</f>
        <v>0</v>
      </c>
      <c r="BH208" s="162">
        <f>IF(N208="sníž. přenesená",J208,0)</f>
        <v>0</v>
      </c>
      <c r="BI208" s="162">
        <f>IF(N208="nulová",J208,0)</f>
        <v>0</v>
      </c>
      <c r="BJ208" s="18" t="s">
        <v>89</v>
      </c>
      <c r="BK208" s="162">
        <f>ROUND(I208*H208,2)</f>
        <v>0</v>
      </c>
      <c r="BL208" s="18" t="s">
        <v>318</v>
      </c>
      <c r="BM208" s="161" t="s">
        <v>2286</v>
      </c>
    </row>
    <row r="209" spans="1:65" s="2" customFormat="1" ht="37.9" customHeight="1">
      <c r="A209" s="33"/>
      <c r="B209" s="149"/>
      <c r="C209" s="192" t="s">
        <v>372</v>
      </c>
      <c r="D209" s="192" t="s">
        <v>272</v>
      </c>
      <c r="E209" s="193" t="s">
        <v>2287</v>
      </c>
      <c r="F209" s="194" t="s">
        <v>2288</v>
      </c>
      <c r="G209" s="195" t="s">
        <v>400</v>
      </c>
      <c r="H209" s="196">
        <v>1</v>
      </c>
      <c r="I209" s="197"/>
      <c r="J209" s="198">
        <f>ROUND(I209*H209,2)</f>
        <v>0</v>
      </c>
      <c r="K209" s="194" t="s">
        <v>246</v>
      </c>
      <c r="L209" s="199"/>
      <c r="M209" s="200" t="s">
        <v>1</v>
      </c>
      <c r="N209" s="201" t="s">
        <v>46</v>
      </c>
      <c r="O209" s="59"/>
      <c r="P209" s="159">
        <f>O209*H209</f>
        <v>0</v>
      </c>
      <c r="Q209" s="159">
        <v>0</v>
      </c>
      <c r="R209" s="159">
        <f>Q209*H209</f>
        <v>0</v>
      </c>
      <c r="S209" s="159">
        <v>0</v>
      </c>
      <c r="T209" s="160">
        <f>S209*H209</f>
        <v>0</v>
      </c>
      <c r="U209" s="33"/>
      <c r="V209" s="33"/>
      <c r="W209" s="33"/>
      <c r="X209" s="33"/>
      <c r="Y209" s="33"/>
      <c r="Z209" s="33"/>
      <c r="AA209" s="33"/>
      <c r="AB209" s="33"/>
      <c r="AC209" s="33"/>
      <c r="AD209" s="33"/>
      <c r="AE209" s="33"/>
      <c r="AR209" s="161" t="s">
        <v>431</v>
      </c>
      <c r="AT209" s="161" t="s">
        <v>272</v>
      </c>
      <c r="AU209" s="161" t="s">
        <v>91</v>
      </c>
      <c r="AY209" s="18" t="s">
        <v>199</v>
      </c>
      <c r="BE209" s="162">
        <f>IF(N209="základní",J209,0)</f>
        <v>0</v>
      </c>
      <c r="BF209" s="162">
        <f>IF(N209="snížená",J209,0)</f>
        <v>0</v>
      </c>
      <c r="BG209" s="162">
        <f>IF(N209="zákl. přenesená",J209,0)</f>
        <v>0</v>
      </c>
      <c r="BH209" s="162">
        <f>IF(N209="sníž. přenesená",J209,0)</f>
        <v>0</v>
      </c>
      <c r="BI209" s="162">
        <f>IF(N209="nulová",J209,0)</f>
        <v>0</v>
      </c>
      <c r="BJ209" s="18" t="s">
        <v>89</v>
      </c>
      <c r="BK209" s="162">
        <f>ROUND(I209*H209,2)</f>
        <v>0</v>
      </c>
      <c r="BL209" s="18" t="s">
        <v>318</v>
      </c>
      <c r="BM209" s="161" t="s">
        <v>2289</v>
      </c>
    </row>
    <row r="210" spans="1:47" s="2" customFormat="1" ht="48.75">
      <c r="A210" s="33"/>
      <c r="B210" s="34"/>
      <c r="C210" s="33"/>
      <c r="D210" s="163" t="s">
        <v>208</v>
      </c>
      <c r="E210" s="33"/>
      <c r="F210" s="164" t="s">
        <v>2290</v>
      </c>
      <c r="G210" s="33"/>
      <c r="H210" s="33"/>
      <c r="I210" s="165"/>
      <c r="J210" s="33"/>
      <c r="K210" s="33"/>
      <c r="L210" s="34"/>
      <c r="M210" s="166"/>
      <c r="N210" s="167"/>
      <c r="O210" s="59"/>
      <c r="P210" s="59"/>
      <c r="Q210" s="59"/>
      <c r="R210" s="59"/>
      <c r="S210" s="59"/>
      <c r="T210" s="60"/>
      <c r="U210" s="33"/>
      <c r="V210" s="33"/>
      <c r="W210" s="33"/>
      <c r="X210" s="33"/>
      <c r="Y210" s="33"/>
      <c r="Z210" s="33"/>
      <c r="AA210" s="33"/>
      <c r="AB210" s="33"/>
      <c r="AC210" s="33"/>
      <c r="AD210" s="33"/>
      <c r="AE210" s="33"/>
      <c r="AT210" s="18" t="s">
        <v>208</v>
      </c>
      <c r="AU210" s="18" t="s">
        <v>91</v>
      </c>
    </row>
    <row r="211" spans="1:65" s="2" customFormat="1" ht="14.45" customHeight="1">
      <c r="A211" s="33"/>
      <c r="B211" s="149"/>
      <c r="C211" s="192" t="s">
        <v>378</v>
      </c>
      <c r="D211" s="192" t="s">
        <v>272</v>
      </c>
      <c r="E211" s="193" t="s">
        <v>2291</v>
      </c>
      <c r="F211" s="194" t="s">
        <v>2292</v>
      </c>
      <c r="G211" s="195" t="s">
        <v>345</v>
      </c>
      <c r="H211" s="196">
        <v>11.2</v>
      </c>
      <c r="I211" s="197"/>
      <c r="J211" s="198">
        <f>ROUND(I211*H211,2)</f>
        <v>0</v>
      </c>
      <c r="K211" s="194" t="s">
        <v>246</v>
      </c>
      <c r="L211" s="199"/>
      <c r="M211" s="200" t="s">
        <v>1</v>
      </c>
      <c r="N211" s="201" t="s">
        <v>46</v>
      </c>
      <c r="O211" s="59"/>
      <c r="P211" s="159">
        <f>O211*H211</f>
        <v>0</v>
      </c>
      <c r="Q211" s="159">
        <v>0</v>
      </c>
      <c r="R211" s="159">
        <f>Q211*H211</f>
        <v>0</v>
      </c>
      <c r="S211" s="159">
        <v>0</v>
      </c>
      <c r="T211" s="160">
        <f>S211*H211</f>
        <v>0</v>
      </c>
      <c r="U211" s="33"/>
      <c r="V211" s="33"/>
      <c r="W211" s="33"/>
      <c r="X211" s="33"/>
      <c r="Y211" s="33"/>
      <c r="Z211" s="33"/>
      <c r="AA211" s="33"/>
      <c r="AB211" s="33"/>
      <c r="AC211" s="33"/>
      <c r="AD211" s="33"/>
      <c r="AE211" s="33"/>
      <c r="AR211" s="161" t="s">
        <v>431</v>
      </c>
      <c r="AT211" s="161" t="s">
        <v>272</v>
      </c>
      <c r="AU211" s="161" t="s">
        <v>91</v>
      </c>
      <c r="AY211" s="18" t="s">
        <v>199</v>
      </c>
      <c r="BE211" s="162">
        <f>IF(N211="základní",J211,0)</f>
        <v>0</v>
      </c>
      <c r="BF211" s="162">
        <f>IF(N211="snížená",J211,0)</f>
        <v>0</v>
      </c>
      <c r="BG211" s="162">
        <f>IF(N211="zákl. přenesená",J211,0)</f>
        <v>0</v>
      </c>
      <c r="BH211" s="162">
        <f>IF(N211="sníž. přenesená",J211,0)</f>
        <v>0</v>
      </c>
      <c r="BI211" s="162">
        <f>IF(N211="nulová",J211,0)</f>
        <v>0</v>
      </c>
      <c r="BJ211" s="18" t="s">
        <v>89</v>
      </c>
      <c r="BK211" s="162">
        <f>ROUND(I211*H211,2)</f>
        <v>0</v>
      </c>
      <c r="BL211" s="18" t="s">
        <v>318</v>
      </c>
      <c r="BM211" s="161" t="s">
        <v>617</v>
      </c>
    </row>
    <row r="212" spans="1:65" s="2" customFormat="1" ht="24.2" customHeight="1">
      <c r="A212" s="33"/>
      <c r="B212" s="149"/>
      <c r="C212" s="192" t="s">
        <v>386</v>
      </c>
      <c r="D212" s="192" t="s">
        <v>272</v>
      </c>
      <c r="E212" s="193" t="s">
        <v>2293</v>
      </c>
      <c r="F212" s="194" t="s">
        <v>2294</v>
      </c>
      <c r="G212" s="195" t="s">
        <v>345</v>
      </c>
      <c r="H212" s="196">
        <v>2636</v>
      </c>
      <c r="I212" s="197"/>
      <c r="J212" s="198">
        <f>ROUND(I212*H212,2)</f>
        <v>0</v>
      </c>
      <c r="K212" s="194" t="s">
        <v>246</v>
      </c>
      <c r="L212" s="199"/>
      <c r="M212" s="200" t="s">
        <v>1</v>
      </c>
      <c r="N212" s="201" t="s">
        <v>46</v>
      </c>
      <c r="O212" s="59"/>
      <c r="P212" s="159">
        <f>O212*H212</f>
        <v>0</v>
      </c>
      <c r="Q212" s="159">
        <v>0</v>
      </c>
      <c r="R212" s="159">
        <f>Q212*H212</f>
        <v>0</v>
      </c>
      <c r="S212" s="159">
        <v>0</v>
      </c>
      <c r="T212" s="160">
        <f>S212*H212</f>
        <v>0</v>
      </c>
      <c r="U212" s="33"/>
      <c r="V212" s="33"/>
      <c r="W212" s="33"/>
      <c r="X212" s="33"/>
      <c r="Y212" s="33"/>
      <c r="Z212" s="33"/>
      <c r="AA212" s="33"/>
      <c r="AB212" s="33"/>
      <c r="AC212" s="33"/>
      <c r="AD212" s="33"/>
      <c r="AE212" s="33"/>
      <c r="AR212" s="161" t="s">
        <v>431</v>
      </c>
      <c r="AT212" s="161" t="s">
        <v>272</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318</v>
      </c>
      <c r="BM212" s="161" t="s">
        <v>630</v>
      </c>
    </row>
    <row r="213" spans="1:65" s="2" customFormat="1" ht="14.45" customHeight="1">
      <c r="A213" s="33"/>
      <c r="B213" s="149"/>
      <c r="C213" s="150" t="s">
        <v>397</v>
      </c>
      <c r="D213" s="150" t="s">
        <v>201</v>
      </c>
      <c r="E213" s="151" t="s">
        <v>2295</v>
      </c>
      <c r="F213" s="152" t="s">
        <v>2296</v>
      </c>
      <c r="G213" s="153" t="s">
        <v>544</v>
      </c>
      <c r="H213" s="154">
        <v>7</v>
      </c>
      <c r="I213" s="155"/>
      <c r="J213" s="156">
        <f>ROUND(I213*H213,2)</f>
        <v>0</v>
      </c>
      <c r="K213" s="152" t="s">
        <v>246</v>
      </c>
      <c r="L213" s="34"/>
      <c r="M213" s="157" t="s">
        <v>1</v>
      </c>
      <c r="N213" s="158" t="s">
        <v>46</v>
      </c>
      <c r="O213" s="59"/>
      <c r="P213" s="159">
        <f>O213*H213</f>
        <v>0</v>
      </c>
      <c r="Q213" s="159">
        <v>0</v>
      </c>
      <c r="R213" s="159">
        <f>Q213*H213</f>
        <v>0</v>
      </c>
      <c r="S213" s="159">
        <v>0</v>
      </c>
      <c r="T213" s="160">
        <f>S213*H213</f>
        <v>0</v>
      </c>
      <c r="U213" s="33"/>
      <c r="V213" s="33"/>
      <c r="W213" s="33"/>
      <c r="X213" s="33"/>
      <c r="Y213" s="33"/>
      <c r="Z213" s="33"/>
      <c r="AA213" s="33"/>
      <c r="AB213" s="33"/>
      <c r="AC213" s="33"/>
      <c r="AD213" s="33"/>
      <c r="AE213" s="33"/>
      <c r="AR213" s="161" t="s">
        <v>318</v>
      </c>
      <c r="AT213" s="161" t="s">
        <v>201</v>
      </c>
      <c r="AU213" s="161" t="s">
        <v>91</v>
      </c>
      <c r="AY213" s="18" t="s">
        <v>199</v>
      </c>
      <c r="BE213" s="162">
        <f>IF(N213="základní",J213,0)</f>
        <v>0</v>
      </c>
      <c r="BF213" s="162">
        <f>IF(N213="snížená",J213,0)</f>
        <v>0</v>
      </c>
      <c r="BG213" s="162">
        <f>IF(N213="zákl. přenesená",J213,0)</f>
        <v>0</v>
      </c>
      <c r="BH213" s="162">
        <f>IF(N213="sníž. přenesená",J213,0)</f>
        <v>0</v>
      </c>
      <c r="BI213" s="162">
        <f>IF(N213="nulová",J213,0)</f>
        <v>0</v>
      </c>
      <c r="BJ213" s="18" t="s">
        <v>89</v>
      </c>
      <c r="BK213" s="162">
        <f>ROUND(I213*H213,2)</f>
        <v>0</v>
      </c>
      <c r="BL213" s="18" t="s">
        <v>318</v>
      </c>
      <c r="BM213" s="161" t="s">
        <v>2297</v>
      </c>
    </row>
    <row r="214" spans="1:47" s="2" customFormat="1" ht="29.25">
      <c r="A214" s="33"/>
      <c r="B214" s="34"/>
      <c r="C214" s="33"/>
      <c r="D214" s="163" t="s">
        <v>248</v>
      </c>
      <c r="E214" s="33"/>
      <c r="F214" s="168" t="s">
        <v>2298</v>
      </c>
      <c r="G214" s="33"/>
      <c r="H214" s="33"/>
      <c r="I214" s="165"/>
      <c r="J214" s="33"/>
      <c r="K214" s="33"/>
      <c r="L214" s="34"/>
      <c r="M214" s="166"/>
      <c r="N214" s="167"/>
      <c r="O214" s="59"/>
      <c r="P214" s="59"/>
      <c r="Q214" s="59"/>
      <c r="R214" s="59"/>
      <c r="S214" s="59"/>
      <c r="T214" s="60"/>
      <c r="U214" s="33"/>
      <c r="V214" s="33"/>
      <c r="W214" s="33"/>
      <c r="X214" s="33"/>
      <c r="Y214" s="33"/>
      <c r="Z214" s="33"/>
      <c r="AA214" s="33"/>
      <c r="AB214" s="33"/>
      <c r="AC214" s="33"/>
      <c r="AD214" s="33"/>
      <c r="AE214" s="33"/>
      <c r="AT214" s="18" t="s">
        <v>248</v>
      </c>
      <c r="AU214" s="18" t="s">
        <v>91</v>
      </c>
    </row>
    <row r="215" spans="1:65" s="2" customFormat="1" ht="24.2" customHeight="1">
      <c r="A215" s="33"/>
      <c r="B215" s="149"/>
      <c r="C215" s="150" t="s">
        <v>402</v>
      </c>
      <c r="D215" s="150" t="s">
        <v>201</v>
      </c>
      <c r="E215" s="151" t="s">
        <v>2299</v>
      </c>
      <c r="F215" s="152" t="s">
        <v>2300</v>
      </c>
      <c r="G215" s="153" t="s">
        <v>544</v>
      </c>
      <c r="H215" s="154">
        <v>14</v>
      </c>
      <c r="I215" s="155"/>
      <c r="J215" s="156">
        <f>ROUND(I215*H215,2)</f>
        <v>0</v>
      </c>
      <c r="K215" s="152" t="s">
        <v>246</v>
      </c>
      <c r="L215" s="34"/>
      <c r="M215" s="157" t="s">
        <v>1</v>
      </c>
      <c r="N215" s="158" t="s">
        <v>46</v>
      </c>
      <c r="O215" s="59"/>
      <c r="P215" s="159">
        <f>O215*H215</f>
        <v>0</v>
      </c>
      <c r="Q215" s="159">
        <v>0</v>
      </c>
      <c r="R215" s="159">
        <f>Q215*H215</f>
        <v>0</v>
      </c>
      <c r="S215" s="159">
        <v>0</v>
      </c>
      <c r="T215" s="160">
        <f>S215*H215</f>
        <v>0</v>
      </c>
      <c r="U215" s="33"/>
      <c r="V215" s="33"/>
      <c r="W215" s="33"/>
      <c r="X215" s="33"/>
      <c r="Y215" s="33"/>
      <c r="Z215" s="33"/>
      <c r="AA215" s="33"/>
      <c r="AB215" s="33"/>
      <c r="AC215" s="33"/>
      <c r="AD215" s="33"/>
      <c r="AE215" s="33"/>
      <c r="AR215" s="161" t="s">
        <v>318</v>
      </c>
      <c r="AT215" s="161" t="s">
        <v>201</v>
      </c>
      <c r="AU215" s="161" t="s">
        <v>91</v>
      </c>
      <c r="AY215" s="18" t="s">
        <v>199</v>
      </c>
      <c r="BE215" s="162">
        <f>IF(N215="základní",J215,0)</f>
        <v>0</v>
      </c>
      <c r="BF215" s="162">
        <f>IF(N215="snížená",J215,0)</f>
        <v>0</v>
      </c>
      <c r="BG215" s="162">
        <f>IF(N215="zákl. přenesená",J215,0)</f>
        <v>0</v>
      </c>
      <c r="BH215" s="162">
        <f>IF(N215="sníž. přenesená",J215,0)</f>
        <v>0</v>
      </c>
      <c r="BI215" s="162">
        <f>IF(N215="nulová",J215,0)</f>
        <v>0</v>
      </c>
      <c r="BJ215" s="18" t="s">
        <v>89</v>
      </c>
      <c r="BK215" s="162">
        <f>ROUND(I215*H215,2)</f>
        <v>0</v>
      </c>
      <c r="BL215" s="18" t="s">
        <v>318</v>
      </c>
      <c r="BM215" s="161" t="s">
        <v>2301</v>
      </c>
    </row>
    <row r="216" spans="1:47" s="2" customFormat="1" ht="29.25">
      <c r="A216" s="33"/>
      <c r="B216" s="34"/>
      <c r="C216" s="33"/>
      <c r="D216" s="163" t="s">
        <v>248</v>
      </c>
      <c r="E216" s="33"/>
      <c r="F216" s="168" t="s">
        <v>2298</v>
      </c>
      <c r="G216" s="33"/>
      <c r="H216" s="33"/>
      <c r="I216" s="165"/>
      <c r="J216" s="33"/>
      <c r="K216" s="33"/>
      <c r="L216" s="34"/>
      <c r="M216" s="166"/>
      <c r="N216" s="167"/>
      <c r="O216" s="59"/>
      <c r="P216" s="59"/>
      <c r="Q216" s="59"/>
      <c r="R216" s="59"/>
      <c r="S216" s="59"/>
      <c r="T216" s="60"/>
      <c r="U216" s="33"/>
      <c r="V216" s="33"/>
      <c r="W216" s="33"/>
      <c r="X216" s="33"/>
      <c r="Y216" s="33"/>
      <c r="Z216" s="33"/>
      <c r="AA216" s="33"/>
      <c r="AB216" s="33"/>
      <c r="AC216" s="33"/>
      <c r="AD216" s="33"/>
      <c r="AE216" s="33"/>
      <c r="AT216" s="18" t="s">
        <v>248</v>
      </c>
      <c r="AU216" s="18" t="s">
        <v>91</v>
      </c>
    </row>
    <row r="217" spans="2:63" s="12" customFormat="1" ht="22.9" customHeight="1">
      <c r="B217" s="136"/>
      <c r="D217" s="137" t="s">
        <v>80</v>
      </c>
      <c r="E217" s="147" t="s">
        <v>2302</v>
      </c>
      <c r="F217" s="147" t="s">
        <v>2303</v>
      </c>
      <c r="I217" s="139"/>
      <c r="J217" s="148">
        <f>BK217</f>
        <v>0</v>
      </c>
      <c r="L217" s="136"/>
      <c r="M217" s="141"/>
      <c r="N217" s="142"/>
      <c r="O217" s="142"/>
      <c r="P217" s="143">
        <f>SUM(P218:P219)</f>
        <v>0</v>
      </c>
      <c r="Q217" s="142"/>
      <c r="R217" s="143">
        <f>SUM(R218:R219)</f>
        <v>0</v>
      </c>
      <c r="S217" s="142"/>
      <c r="T217" s="144">
        <f>SUM(T218:T219)</f>
        <v>0</v>
      </c>
      <c r="AR217" s="137" t="s">
        <v>91</v>
      </c>
      <c r="AT217" s="145" t="s">
        <v>80</v>
      </c>
      <c r="AU217" s="145" t="s">
        <v>89</v>
      </c>
      <c r="AY217" s="137" t="s">
        <v>199</v>
      </c>
      <c r="BK217" s="146">
        <f>SUM(BK218:BK219)</f>
        <v>0</v>
      </c>
    </row>
    <row r="218" spans="1:65" s="2" customFormat="1" ht="14.45" customHeight="1">
      <c r="A218" s="33"/>
      <c r="B218" s="149"/>
      <c r="C218" s="150" t="s">
        <v>410</v>
      </c>
      <c r="D218" s="150" t="s">
        <v>201</v>
      </c>
      <c r="E218" s="151" t="s">
        <v>2304</v>
      </c>
      <c r="F218" s="152" t="s">
        <v>2305</v>
      </c>
      <c r="G218" s="153" t="s">
        <v>275</v>
      </c>
      <c r="H218" s="154">
        <v>0.55</v>
      </c>
      <c r="I218" s="155"/>
      <c r="J218" s="156">
        <f>ROUND(I218*H218,2)</f>
        <v>0</v>
      </c>
      <c r="K218" s="152" t="s">
        <v>205</v>
      </c>
      <c r="L218" s="34"/>
      <c r="M218" s="157" t="s">
        <v>1</v>
      </c>
      <c r="N218" s="158" t="s">
        <v>46</v>
      </c>
      <c r="O218" s="59"/>
      <c r="P218" s="159">
        <f>O218*H218</f>
        <v>0</v>
      </c>
      <c r="Q218" s="159">
        <v>0</v>
      </c>
      <c r="R218" s="159">
        <f>Q218*H218</f>
        <v>0</v>
      </c>
      <c r="S218" s="159">
        <v>0</v>
      </c>
      <c r="T218" s="160">
        <f>S218*H218</f>
        <v>0</v>
      </c>
      <c r="U218" s="33"/>
      <c r="V218" s="33"/>
      <c r="W218" s="33"/>
      <c r="X218" s="33"/>
      <c r="Y218" s="33"/>
      <c r="Z218" s="33"/>
      <c r="AA218" s="33"/>
      <c r="AB218" s="33"/>
      <c r="AC218" s="33"/>
      <c r="AD218" s="33"/>
      <c r="AE218" s="33"/>
      <c r="AR218" s="161" t="s">
        <v>318</v>
      </c>
      <c r="AT218" s="161" t="s">
        <v>201</v>
      </c>
      <c r="AU218" s="161" t="s">
        <v>91</v>
      </c>
      <c r="AY218" s="18" t="s">
        <v>199</v>
      </c>
      <c r="BE218" s="162">
        <f>IF(N218="základní",J218,0)</f>
        <v>0</v>
      </c>
      <c r="BF218" s="162">
        <f>IF(N218="snížená",J218,0)</f>
        <v>0</v>
      </c>
      <c r="BG218" s="162">
        <f>IF(N218="zákl. přenesená",J218,0)</f>
        <v>0</v>
      </c>
      <c r="BH218" s="162">
        <f>IF(N218="sníž. přenesená",J218,0)</f>
        <v>0</v>
      </c>
      <c r="BI218" s="162">
        <f>IF(N218="nulová",J218,0)</f>
        <v>0</v>
      </c>
      <c r="BJ218" s="18" t="s">
        <v>89</v>
      </c>
      <c r="BK218" s="162">
        <f>ROUND(I218*H218,2)</f>
        <v>0</v>
      </c>
      <c r="BL218" s="18" t="s">
        <v>318</v>
      </c>
      <c r="BM218" s="161" t="s">
        <v>1014</v>
      </c>
    </row>
    <row r="219" spans="1:47" s="2" customFormat="1" ht="29.25">
      <c r="A219" s="33"/>
      <c r="B219" s="34"/>
      <c r="C219" s="33"/>
      <c r="D219" s="163" t="s">
        <v>208</v>
      </c>
      <c r="E219" s="33"/>
      <c r="F219" s="164" t="s">
        <v>2306</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208</v>
      </c>
      <c r="AU219" s="18" t="s">
        <v>91</v>
      </c>
    </row>
    <row r="220" spans="2:63" s="12" customFormat="1" ht="22.9" customHeight="1">
      <c r="B220" s="136"/>
      <c r="D220" s="137" t="s">
        <v>80</v>
      </c>
      <c r="E220" s="147" t="s">
        <v>1080</v>
      </c>
      <c r="F220" s="147" t="s">
        <v>1081</v>
      </c>
      <c r="I220" s="139"/>
      <c r="J220" s="148">
        <f>BK220</f>
        <v>0</v>
      </c>
      <c r="L220" s="136"/>
      <c r="M220" s="141"/>
      <c r="N220" s="142"/>
      <c r="O220" s="142"/>
      <c r="P220" s="143">
        <f>SUM(P221:P226)</f>
        <v>0</v>
      </c>
      <c r="Q220" s="142"/>
      <c r="R220" s="143">
        <f>SUM(R221:R226)</f>
        <v>0</v>
      </c>
      <c r="S220" s="142"/>
      <c r="T220" s="144">
        <f>SUM(T221:T226)</f>
        <v>0</v>
      </c>
      <c r="AR220" s="137" t="s">
        <v>91</v>
      </c>
      <c r="AT220" s="145" t="s">
        <v>80</v>
      </c>
      <c r="AU220" s="145" t="s">
        <v>89</v>
      </c>
      <c r="AY220" s="137" t="s">
        <v>199</v>
      </c>
      <c r="BK220" s="146">
        <f>SUM(BK221:BK226)</f>
        <v>0</v>
      </c>
    </row>
    <row r="221" spans="1:65" s="2" customFormat="1" ht="14.45" customHeight="1">
      <c r="A221" s="33"/>
      <c r="B221" s="149"/>
      <c r="C221" s="150" t="s">
        <v>418</v>
      </c>
      <c r="D221" s="150" t="s">
        <v>201</v>
      </c>
      <c r="E221" s="151" t="s">
        <v>2307</v>
      </c>
      <c r="F221" s="152" t="s">
        <v>2308</v>
      </c>
      <c r="G221" s="153" t="s">
        <v>400</v>
      </c>
      <c r="H221" s="154">
        <v>2</v>
      </c>
      <c r="I221" s="155"/>
      <c r="J221" s="156">
        <f>ROUND(I221*H221,2)</f>
        <v>0</v>
      </c>
      <c r="K221" s="152" t="s">
        <v>246</v>
      </c>
      <c r="L221" s="34"/>
      <c r="M221" s="157" t="s">
        <v>1</v>
      </c>
      <c r="N221" s="158" t="s">
        <v>46</v>
      </c>
      <c r="O221" s="59"/>
      <c r="P221" s="159">
        <f>O221*H221</f>
        <v>0</v>
      </c>
      <c r="Q221" s="159">
        <v>0</v>
      </c>
      <c r="R221" s="159">
        <f>Q221*H221</f>
        <v>0</v>
      </c>
      <c r="S221" s="159">
        <v>0</v>
      </c>
      <c r="T221" s="160">
        <f>S221*H221</f>
        <v>0</v>
      </c>
      <c r="U221" s="33"/>
      <c r="V221" s="33"/>
      <c r="W221" s="33"/>
      <c r="X221" s="33"/>
      <c r="Y221" s="33"/>
      <c r="Z221" s="33"/>
      <c r="AA221" s="33"/>
      <c r="AB221" s="33"/>
      <c r="AC221" s="33"/>
      <c r="AD221" s="33"/>
      <c r="AE221" s="33"/>
      <c r="AR221" s="161" t="s">
        <v>318</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318</v>
      </c>
      <c r="BM221" s="161" t="s">
        <v>1024</v>
      </c>
    </row>
    <row r="222" spans="2:51" s="14" customFormat="1" ht="11.25">
      <c r="B222" s="177"/>
      <c r="D222" s="163" t="s">
        <v>212</v>
      </c>
      <c r="E222" s="178" t="s">
        <v>1</v>
      </c>
      <c r="F222" s="179" t="s">
        <v>2309</v>
      </c>
      <c r="H222" s="178" t="s">
        <v>1</v>
      </c>
      <c r="I222" s="180"/>
      <c r="L222" s="177"/>
      <c r="M222" s="181"/>
      <c r="N222" s="182"/>
      <c r="O222" s="182"/>
      <c r="P222" s="182"/>
      <c r="Q222" s="182"/>
      <c r="R222" s="182"/>
      <c r="S222" s="182"/>
      <c r="T222" s="183"/>
      <c r="AT222" s="178" t="s">
        <v>212</v>
      </c>
      <c r="AU222" s="178" t="s">
        <v>91</v>
      </c>
      <c r="AV222" s="14" t="s">
        <v>89</v>
      </c>
      <c r="AW222" s="14" t="s">
        <v>36</v>
      </c>
      <c r="AX222" s="14" t="s">
        <v>81</v>
      </c>
      <c r="AY222" s="178" t="s">
        <v>199</v>
      </c>
    </row>
    <row r="223" spans="2:51" s="13" customFormat="1" ht="11.25">
      <c r="B223" s="169"/>
      <c r="D223" s="163" t="s">
        <v>212</v>
      </c>
      <c r="E223" s="170" t="s">
        <v>1</v>
      </c>
      <c r="F223" s="171" t="s">
        <v>1365</v>
      </c>
      <c r="H223" s="172">
        <v>2</v>
      </c>
      <c r="I223" s="173"/>
      <c r="L223" s="169"/>
      <c r="M223" s="174"/>
      <c r="N223" s="175"/>
      <c r="O223" s="175"/>
      <c r="P223" s="175"/>
      <c r="Q223" s="175"/>
      <c r="R223" s="175"/>
      <c r="S223" s="175"/>
      <c r="T223" s="176"/>
      <c r="AT223" s="170" t="s">
        <v>212</v>
      </c>
      <c r="AU223" s="170" t="s">
        <v>91</v>
      </c>
      <c r="AV223" s="13" t="s">
        <v>91</v>
      </c>
      <c r="AW223" s="13" t="s">
        <v>36</v>
      </c>
      <c r="AX223" s="13" t="s">
        <v>89</v>
      </c>
      <c r="AY223" s="170" t="s">
        <v>199</v>
      </c>
    </row>
    <row r="224" spans="1:65" s="2" customFormat="1" ht="24.2" customHeight="1">
      <c r="A224" s="33"/>
      <c r="B224" s="149"/>
      <c r="C224" s="150" t="s">
        <v>423</v>
      </c>
      <c r="D224" s="150" t="s">
        <v>201</v>
      </c>
      <c r="E224" s="151" t="s">
        <v>1096</v>
      </c>
      <c r="F224" s="152" t="s">
        <v>1097</v>
      </c>
      <c r="G224" s="153" t="s">
        <v>275</v>
      </c>
      <c r="H224" s="154">
        <v>0.066</v>
      </c>
      <c r="I224" s="155"/>
      <c r="J224" s="156">
        <f>ROUND(I224*H224,2)</f>
        <v>0</v>
      </c>
      <c r="K224" s="152" t="s">
        <v>205</v>
      </c>
      <c r="L224" s="34"/>
      <c r="M224" s="157" t="s">
        <v>1</v>
      </c>
      <c r="N224" s="158" t="s">
        <v>46</v>
      </c>
      <c r="O224" s="59"/>
      <c r="P224" s="159">
        <f>O224*H224</f>
        <v>0</v>
      </c>
      <c r="Q224" s="159">
        <v>0</v>
      </c>
      <c r="R224" s="159">
        <f>Q224*H224</f>
        <v>0</v>
      </c>
      <c r="S224" s="159">
        <v>0</v>
      </c>
      <c r="T224" s="160">
        <f>S224*H224</f>
        <v>0</v>
      </c>
      <c r="U224" s="33"/>
      <c r="V224" s="33"/>
      <c r="W224" s="33"/>
      <c r="X224" s="33"/>
      <c r="Y224" s="33"/>
      <c r="Z224" s="33"/>
      <c r="AA224" s="33"/>
      <c r="AB224" s="33"/>
      <c r="AC224" s="33"/>
      <c r="AD224" s="33"/>
      <c r="AE224" s="33"/>
      <c r="AR224" s="161" t="s">
        <v>318</v>
      </c>
      <c r="AT224" s="161" t="s">
        <v>201</v>
      </c>
      <c r="AU224" s="161" t="s">
        <v>91</v>
      </c>
      <c r="AY224" s="18" t="s">
        <v>199</v>
      </c>
      <c r="BE224" s="162">
        <f>IF(N224="základní",J224,0)</f>
        <v>0</v>
      </c>
      <c r="BF224" s="162">
        <f>IF(N224="snížená",J224,0)</f>
        <v>0</v>
      </c>
      <c r="BG224" s="162">
        <f>IF(N224="zákl. přenesená",J224,0)</f>
        <v>0</v>
      </c>
      <c r="BH224" s="162">
        <f>IF(N224="sníž. přenesená",J224,0)</f>
        <v>0</v>
      </c>
      <c r="BI224" s="162">
        <f>IF(N224="nulová",J224,0)</f>
        <v>0</v>
      </c>
      <c r="BJ224" s="18" t="s">
        <v>89</v>
      </c>
      <c r="BK224" s="162">
        <f>ROUND(I224*H224,2)</f>
        <v>0</v>
      </c>
      <c r="BL224" s="18" t="s">
        <v>318</v>
      </c>
      <c r="BM224" s="161" t="s">
        <v>1036</v>
      </c>
    </row>
    <row r="225" spans="1:47" s="2" customFormat="1" ht="29.25">
      <c r="A225" s="33"/>
      <c r="B225" s="34"/>
      <c r="C225" s="33"/>
      <c r="D225" s="163" t="s">
        <v>208</v>
      </c>
      <c r="E225" s="33"/>
      <c r="F225" s="164" t="s">
        <v>2310</v>
      </c>
      <c r="G225" s="33"/>
      <c r="H225" s="33"/>
      <c r="I225" s="165"/>
      <c r="J225" s="33"/>
      <c r="K225" s="33"/>
      <c r="L225" s="34"/>
      <c r="M225" s="166"/>
      <c r="N225" s="167"/>
      <c r="O225" s="59"/>
      <c r="P225" s="59"/>
      <c r="Q225" s="59"/>
      <c r="R225" s="59"/>
      <c r="S225" s="59"/>
      <c r="T225" s="60"/>
      <c r="U225" s="33"/>
      <c r="V225" s="33"/>
      <c r="W225" s="33"/>
      <c r="X225" s="33"/>
      <c r="Y225" s="33"/>
      <c r="Z225" s="33"/>
      <c r="AA225" s="33"/>
      <c r="AB225" s="33"/>
      <c r="AC225" s="33"/>
      <c r="AD225" s="33"/>
      <c r="AE225" s="33"/>
      <c r="AT225" s="18" t="s">
        <v>208</v>
      </c>
      <c r="AU225" s="18" t="s">
        <v>91</v>
      </c>
    </row>
    <row r="226" spans="1:47" s="2" customFormat="1" ht="117">
      <c r="A226" s="33"/>
      <c r="B226" s="34"/>
      <c r="C226" s="33"/>
      <c r="D226" s="163" t="s">
        <v>210</v>
      </c>
      <c r="E226" s="33"/>
      <c r="F226" s="168" t="s">
        <v>2311</v>
      </c>
      <c r="G226" s="33"/>
      <c r="H226" s="33"/>
      <c r="I226" s="165"/>
      <c r="J226" s="33"/>
      <c r="K226" s="33"/>
      <c r="L226" s="34"/>
      <c r="M226" s="166"/>
      <c r="N226" s="167"/>
      <c r="O226" s="59"/>
      <c r="P226" s="59"/>
      <c r="Q226" s="59"/>
      <c r="R226" s="59"/>
      <c r="S226" s="59"/>
      <c r="T226" s="60"/>
      <c r="U226" s="33"/>
      <c r="V226" s="33"/>
      <c r="W226" s="33"/>
      <c r="X226" s="33"/>
      <c r="Y226" s="33"/>
      <c r="Z226" s="33"/>
      <c r="AA226" s="33"/>
      <c r="AB226" s="33"/>
      <c r="AC226" s="33"/>
      <c r="AD226" s="33"/>
      <c r="AE226" s="33"/>
      <c r="AT226" s="18" t="s">
        <v>210</v>
      </c>
      <c r="AU226" s="18" t="s">
        <v>91</v>
      </c>
    </row>
    <row r="227" spans="2:63" s="12" customFormat="1" ht="25.9" customHeight="1">
      <c r="B227" s="136"/>
      <c r="D227" s="137" t="s">
        <v>80</v>
      </c>
      <c r="E227" s="138" t="s">
        <v>2312</v>
      </c>
      <c r="F227" s="138" t="s">
        <v>2313</v>
      </c>
      <c r="I227" s="139"/>
      <c r="J227" s="140">
        <f>BK227</f>
        <v>0</v>
      </c>
      <c r="L227" s="136"/>
      <c r="M227" s="141"/>
      <c r="N227" s="142"/>
      <c r="O227" s="142"/>
      <c r="P227" s="143">
        <f>SUM(P228:P238)</f>
        <v>0</v>
      </c>
      <c r="Q227" s="142"/>
      <c r="R227" s="143">
        <f>SUM(R228:R238)</f>
        <v>0</v>
      </c>
      <c r="S227" s="142"/>
      <c r="T227" s="144">
        <f>SUM(T228:T238)</f>
        <v>0</v>
      </c>
      <c r="AR227" s="137" t="s">
        <v>206</v>
      </c>
      <c r="AT227" s="145" t="s">
        <v>80</v>
      </c>
      <c r="AU227" s="145" t="s">
        <v>81</v>
      </c>
      <c r="AY227" s="137" t="s">
        <v>199</v>
      </c>
      <c r="BK227" s="146">
        <f>SUM(BK228:BK238)</f>
        <v>0</v>
      </c>
    </row>
    <row r="228" spans="1:65" s="2" customFormat="1" ht="14.45" customHeight="1">
      <c r="A228" s="33"/>
      <c r="B228" s="149"/>
      <c r="C228" s="150" t="s">
        <v>431</v>
      </c>
      <c r="D228" s="150" t="s">
        <v>201</v>
      </c>
      <c r="E228" s="151" t="s">
        <v>2314</v>
      </c>
      <c r="F228" s="152" t="s">
        <v>2315</v>
      </c>
      <c r="G228" s="153" t="s">
        <v>345</v>
      </c>
      <c r="H228" s="154">
        <v>261</v>
      </c>
      <c r="I228" s="155"/>
      <c r="J228" s="156">
        <f>ROUND(I228*H228,2)</f>
        <v>0</v>
      </c>
      <c r="K228" s="152" t="s">
        <v>246</v>
      </c>
      <c r="L228" s="34"/>
      <c r="M228" s="157" t="s">
        <v>1</v>
      </c>
      <c r="N228" s="158" t="s">
        <v>46</v>
      </c>
      <c r="O228" s="59"/>
      <c r="P228" s="159">
        <f>O228*H228</f>
        <v>0</v>
      </c>
      <c r="Q228" s="159">
        <v>0</v>
      </c>
      <c r="R228" s="159">
        <f>Q228*H228</f>
        <v>0</v>
      </c>
      <c r="S228" s="159">
        <v>0</v>
      </c>
      <c r="T228" s="160">
        <f>S228*H228</f>
        <v>0</v>
      </c>
      <c r="U228" s="33"/>
      <c r="V228" s="33"/>
      <c r="W228" s="33"/>
      <c r="X228" s="33"/>
      <c r="Y228" s="33"/>
      <c r="Z228" s="33"/>
      <c r="AA228" s="33"/>
      <c r="AB228" s="33"/>
      <c r="AC228" s="33"/>
      <c r="AD228" s="33"/>
      <c r="AE228" s="33"/>
      <c r="AR228" s="161" t="s">
        <v>206</v>
      </c>
      <c r="AT228" s="161" t="s">
        <v>201</v>
      </c>
      <c r="AU228" s="161" t="s">
        <v>89</v>
      </c>
      <c r="AY228" s="18" t="s">
        <v>199</v>
      </c>
      <c r="BE228" s="162">
        <f>IF(N228="základní",J228,0)</f>
        <v>0</v>
      </c>
      <c r="BF228" s="162">
        <f>IF(N228="snížená",J228,0)</f>
        <v>0</v>
      </c>
      <c r="BG228" s="162">
        <f>IF(N228="zákl. přenesená",J228,0)</f>
        <v>0</v>
      </c>
      <c r="BH228" s="162">
        <f>IF(N228="sníž. přenesená",J228,0)</f>
        <v>0</v>
      </c>
      <c r="BI228" s="162">
        <f>IF(N228="nulová",J228,0)</f>
        <v>0</v>
      </c>
      <c r="BJ228" s="18" t="s">
        <v>89</v>
      </c>
      <c r="BK228" s="162">
        <f>ROUND(I228*H228,2)</f>
        <v>0</v>
      </c>
      <c r="BL228" s="18" t="s">
        <v>206</v>
      </c>
      <c r="BM228" s="161" t="s">
        <v>259</v>
      </c>
    </row>
    <row r="229" spans="1:47" s="2" customFormat="1" ht="19.5">
      <c r="A229" s="33"/>
      <c r="B229" s="34"/>
      <c r="C229" s="33"/>
      <c r="D229" s="163" t="s">
        <v>248</v>
      </c>
      <c r="E229" s="33"/>
      <c r="F229" s="168" t="s">
        <v>2316</v>
      </c>
      <c r="G229" s="33"/>
      <c r="H229" s="33"/>
      <c r="I229" s="165"/>
      <c r="J229" s="33"/>
      <c r="K229" s="33"/>
      <c r="L229" s="34"/>
      <c r="M229" s="166"/>
      <c r="N229" s="167"/>
      <c r="O229" s="59"/>
      <c r="P229" s="59"/>
      <c r="Q229" s="59"/>
      <c r="R229" s="59"/>
      <c r="S229" s="59"/>
      <c r="T229" s="60"/>
      <c r="U229" s="33"/>
      <c r="V229" s="33"/>
      <c r="W229" s="33"/>
      <c r="X229" s="33"/>
      <c r="Y229" s="33"/>
      <c r="Z229" s="33"/>
      <c r="AA229" s="33"/>
      <c r="AB229" s="33"/>
      <c r="AC229" s="33"/>
      <c r="AD229" s="33"/>
      <c r="AE229" s="33"/>
      <c r="AT229" s="18" t="s">
        <v>248</v>
      </c>
      <c r="AU229" s="18" t="s">
        <v>89</v>
      </c>
    </row>
    <row r="230" spans="2:51" s="14" customFormat="1" ht="11.25">
      <c r="B230" s="177"/>
      <c r="D230" s="163" t="s">
        <v>212</v>
      </c>
      <c r="E230" s="178" t="s">
        <v>1</v>
      </c>
      <c r="F230" s="179" t="s">
        <v>2317</v>
      </c>
      <c r="H230" s="178" t="s">
        <v>1</v>
      </c>
      <c r="I230" s="180"/>
      <c r="L230" s="177"/>
      <c r="M230" s="181"/>
      <c r="N230" s="182"/>
      <c r="O230" s="182"/>
      <c r="P230" s="182"/>
      <c r="Q230" s="182"/>
      <c r="R230" s="182"/>
      <c r="S230" s="182"/>
      <c r="T230" s="183"/>
      <c r="AT230" s="178" t="s">
        <v>212</v>
      </c>
      <c r="AU230" s="178" t="s">
        <v>89</v>
      </c>
      <c r="AV230" s="14" t="s">
        <v>89</v>
      </c>
      <c r="AW230" s="14" t="s">
        <v>36</v>
      </c>
      <c r="AX230" s="14" t="s">
        <v>81</v>
      </c>
      <c r="AY230" s="178" t="s">
        <v>199</v>
      </c>
    </row>
    <row r="231" spans="2:51" s="13" customFormat="1" ht="11.25">
      <c r="B231" s="169"/>
      <c r="D231" s="163" t="s">
        <v>212</v>
      </c>
      <c r="E231" s="170" t="s">
        <v>1</v>
      </c>
      <c r="F231" s="171" t="s">
        <v>2318</v>
      </c>
      <c r="H231" s="172">
        <v>261</v>
      </c>
      <c r="I231" s="173"/>
      <c r="L231" s="169"/>
      <c r="M231" s="174"/>
      <c r="N231" s="175"/>
      <c r="O231" s="175"/>
      <c r="P231" s="175"/>
      <c r="Q231" s="175"/>
      <c r="R231" s="175"/>
      <c r="S231" s="175"/>
      <c r="T231" s="176"/>
      <c r="AT231" s="170" t="s">
        <v>212</v>
      </c>
      <c r="AU231" s="170" t="s">
        <v>89</v>
      </c>
      <c r="AV231" s="13" t="s">
        <v>91</v>
      </c>
      <c r="AW231" s="13" t="s">
        <v>36</v>
      </c>
      <c r="AX231" s="13" t="s">
        <v>89</v>
      </c>
      <c r="AY231" s="170" t="s">
        <v>199</v>
      </c>
    </row>
    <row r="232" spans="1:65" s="2" customFormat="1" ht="24.2" customHeight="1">
      <c r="A232" s="33"/>
      <c r="B232" s="149"/>
      <c r="C232" s="150" t="s">
        <v>440</v>
      </c>
      <c r="D232" s="150" t="s">
        <v>201</v>
      </c>
      <c r="E232" s="151" t="s">
        <v>2319</v>
      </c>
      <c r="F232" s="152" t="s">
        <v>2320</v>
      </c>
      <c r="G232" s="153" t="s">
        <v>2321</v>
      </c>
      <c r="H232" s="154">
        <v>21</v>
      </c>
      <c r="I232" s="155"/>
      <c r="J232" s="156">
        <f>ROUND(I232*H232,2)</f>
        <v>0</v>
      </c>
      <c r="K232" s="152" t="s">
        <v>246</v>
      </c>
      <c r="L232" s="34"/>
      <c r="M232" s="157" t="s">
        <v>1</v>
      </c>
      <c r="N232" s="158" t="s">
        <v>46</v>
      </c>
      <c r="O232" s="59"/>
      <c r="P232" s="159">
        <f>O232*H232</f>
        <v>0</v>
      </c>
      <c r="Q232" s="159">
        <v>0</v>
      </c>
      <c r="R232" s="159">
        <f>Q232*H232</f>
        <v>0</v>
      </c>
      <c r="S232" s="159">
        <v>0</v>
      </c>
      <c r="T232" s="160">
        <f>S232*H232</f>
        <v>0</v>
      </c>
      <c r="U232" s="33"/>
      <c r="V232" s="33"/>
      <c r="W232" s="33"/>
      <c r="X232" s="33"/>
      <c r="Y232" s="33"/>
      <c r="Z232" s="33"/>
      <c r="AA232" s="33"/>
      <c r="AB232" s="33"/>
      <c r="AC232" s="33"/>
      <c r="AD232" s="33"/>
      <c r="AE232" s="33"/>
      <c r="AR232" s="161" t="s">
        <v>206</v>
      </c>
      <c r="AT232" s="161" t="s">
        <v>201</v>
      </c>
      <c r="AU232" s="161" t="s">
        <v>89</v>
      </c>
      <c r="AY232" s="18" t="s">
        <v>199</v>
      </c>
      <c r="BE232" s="162">
        <f>IF(N232="základní",J232,0)</f>
        <v>0</v>
      </c>
      <c r="BF232" s="162">
        <f>IF(N232="snížená",J232,0)</f>
        <v>0</v>
      </c>
      <c r="BG232" s="162">
        <f>IF(N232="zákl. přenesená",J232,0)</f>
        <v>0</v>
      </c>
      <c r="BH232" s="162">
        <f>IF(N232="sníž. přenesená",J232,0)</f>
        <v>0</v>
      </c>
      <c r="BI232" s="162">
        <f>IF(N232="nulová",J232,0)</f>
        <v>0</v>
      </c>
      <c r="BJ232" s="18" t="s">
        <v>89</v>
      </c>
      <c r="BK232" s="162">
        <f>ROUND(I232*H232,2)</f>
        <v>0</v>
      </c>
      <c r="BL232" s="18" t="s">
        <v>206</v>
      </c>
      <c r="BM232" s="161" t="s">
        <v>279</v>
      </c>
    </row>
    <row r="233" spans="1:65" s="2" customFormat="1" ht="24.2" customHeight="1">
      <c r="A233" s="33"/>
      <c r="B233" s="149"/>
      <c r="C233" s="150" t="s">
        <v>448</v>
      </c>
      <c r="D233" s="150" t="s">
        <v>201</v>
      </c>
      <c r="E233" s="151" t="s">
        <v>2322</v>
      </c>
      <c r="F233" s="152" t="s">
        <v>2323</v>
      </c>
      <c r="G233" s="153" t="s">
        <v>2321</v>
      </c>
      <c r="H233" s="154">
        <v>21</v>
      </c>
      <c r="I233" s="155"/>
      <c r="J233" s="156">
        <f>ROUND(I233*H233,2)</f>
        <v>0</v>
      </c>
      <c r="K233" s="152" t="s">
        <v>246</v>
      </c>
      <c r="L233" s="34"/>
      <c r="M233" s="157" t="s">
        <v>1</v>
      </c>
      <c r="N233" s="158" t="s">
        <v>46</v>
      </c>
      <c r="O233" s="59"/>
      <c r="P233" s="159">
        <f>O233*H233</f>
        <v>0</v>
      </c>
      <c r="Q233" s="159">
        <v>0</v>
      </c>
      <c r="R233" s="159">
        <f>Q233*H233</f>
        <v>0</v>
      </c>
      <c r="S233" s="159">
        <v>0</v>
      </c>
      <c r="T233" s="160">
        <f>S233*H233</f>
        <v>0</v>
      </c>
      <c r="U233" s="33"/>
      <c r="V233" s="33"/>
      <c r="W233" s="33"/>
      <c r="X233" s="33"/>
      <c r="Y233" s="33"/>
      <c r="Z233" s="33"/>
      <c r="AA233" s="33"/>
      <c r="AB233" s="33"/>
      <c r="AC233" s="33"/>
      <c r="AD233" s="33"/>
      <c r="AE233" s="33"/>
      <c r="AR233" s="161" t="s">
        <v>206</v>
      </c>
      <c r="AT233" s="161" t="s">
        <v>201</v>
      </c>
      <c r="AU233" s="161" t="s">
        <v>89</v>
      </c>
      <c r="AY233" s="18" t="s">
        <v>199</v>
      </c>
      <c r="BE233" s="162">
        <f>IF(N233="základní",J233,0)</f>
        <v>0</v>
      </c>
      <c r="BF233" s="162">
        <f>IF(N233="snížená",J233,0)</f>
        <v>0</v>
      </c>
      <c r="BG233" s="162">
        <f>IF(N233="zákl. přenesená",J233,0)</f>
        <v>0</v>
      </c>
      <c r="BH233" s="162">
        <f>IF(N233="sníž. přenesená",J233,0)</f>
        <v>0</v>
      </c>
      <c r="BI233" s="162">
        <f>IF(N233="nulová",J233,0)</f>
        <v>0</v>
      </c>
      <c r="BJ233" s="18" t="s">
        <v>89</v>
      </c>
      <c r="BK233" s="162">
        <f>ROUND(I233*H233,2)</f>
        <v>0</v>
      </c>
      <c r="BL233" s="18" t="s">
        <v>206</v>
      </c>
      <c r="BM233" s="161" t="s">
        <v>290</v>
      </c>
    </row>
    <row r="234" spans="1:65" s="2" customFormat="1" ht="14.45" customHeight="1">
      <c r="A234" s="33"/>
      <c r="B234" s="149"/>
      <c r="C234" s="150" t="s">
        <v>456</v>
      </c>
      <c r="D234" s="150" t="s">
        <v>201</v>
      </c>
      <c r="E234" s="151" t="s">
        <v>2324</v>
      </c>
      <c r="F234" s="152" t="s">
        <v>2325</v>
      </c>
      <c r="G234" s="153" t="s">
        <v>544</v>
      </c>
      <c r="H234" s="154">
        <v>1</v>
      </c>
      <c r="I234" s="155"/>
      <c r="J234" s="156">
        <f>ROUND(I234*H234,2)</f>
        <v>0</v>
      </c>
      <c r="K234" s="152" t="s">
        <v>246</v>
      </c>
      <c r="L234" s="34"/>
      <c r="M234" s="157" t="s">
        <v>1</v>
      </c>
      <c r="N234" s="158" t="s">
        <v>46</v>
      </c>
      <c r="O234" s="59"/>
      <c r="P234" s="159">
        <f>O234*H234</f>
        <v>0</v>
      </c>
      <c r="Q234" s="159">
        <v>0</v>
      </c>
      <c r="R234" s="159">
        <f>Q234*H234</f>
        <v>0</v>
      </c>
      <c r="S234" s="159">
        <v>0</v>
      </c>
      <c r="T234" s="160">
        <f>S234*H234</f>
        <v>0</v>
      </c>
      <c r="U234" s="33"/>
      <c r="V234" s="33"/>
      <c r="W234" s="33"/>
      <c r="X234" s="33"/>
      <c r="Y234" s="33"/>
      <c r="Z234" s="33"/>
      <c r="AA234" s="33"/>
      <c r="AB234" s="33"/>
      <c r="AC234" s="33"/>
      <c r="AD234" s="33"/>
      <c r="AE234" s="33"/>
      <c r="AR234" s="161" t="s">
        <v>206</v>
      </c>
      <c r="AT234" s="161" t="s">
        <v>201</v>
      </c>
      <c r="AU234" s="161" t="s">
        <v>89</v>
      </c>
      <c r="AY234" s="18" t="s">
        <v>199</v>
      </c>
      <c r="BE234" s="162">
        <f>IF(N234="základní",J234,0)</f>
        <v>0</v>
      </c>
      <c r="BF234" s="162">
        <f>IF(N234="snížená",J234,0)</f>
        <v>0</v>
      </c>
      <c r="BG234" s="162">
        <f>IF(N234="zákl. přenesená",J234,0)</f>
        <v>0</v>
      </c>
      <c r="BH234" s="162">
        <f>IF(N234="sníž. přenesená",J234,0)</f>
        <v>0</v>
      </c>
      <c r="BI234" s="162">
        <f>IF(N234="nulová",J234,0)</f>
        <v>0</v>
      </c>
      <c r="BJ234" s="18" t="s">
        <v>89</v>
      </c>
      <c r="BK234" s="162">
        <f>ROUND(I234*H234,2)</f>
        <v>0</v>
      </c>
      <c r="BL234" s="18" t="s">
        <v>206</v>
      </c>
      <c r="BM234" s="161" t="s">
        <v>306</v>
      </c>
    </row>
    <row r="235" spans="1:47" s="2" customFormat="1" ht="19.5">
      <c r="A235" s="33"/>
      <c r="B235" s="34"/>
      <c r="C235" s="33"/>
      <c r="D235" s="163" t="s">
        <v>248</v>
      </c>
      <c r="E235" s="33"/>
      <c r="F235" s="168" t="s">
        <v>2326</v>
      </c>
      <c r="G235" s="33"/>
      <c r="H235" s="33"/>
      <c r="I235" s="165"/>
      <c r="J235" s="33"/>
      <c r="K235" s="33"/>
      <c r="L235" s="34"/>
      <c r="M235" s="166"/>
      <c r="N235" s="167"/>
      <c r="O235" s="59"/>
      <c r="P235" s="59"/>
      <c r="Q235" s="59"/>
      <c r="R235" s="59"/>
      <c r="S235" s="59"/>
      <c r="T235" s="60"/>
      <c r="U235" s="33"/>
      <c r="V235" s="33"/>
      <c r="W235" s="33"/>
      <c r="X235" s="33"/>
      <c r="Y235" s="33"/>
      <c r="Z235" s="33"/>
      <c r="AA235" s="33"/>
      <c r="AB235" s="33"/>
      <c r="AC235" s="33"/>
      <c r="AD235" s="33"/>
      <c r="AE235" s="33"/>
      <c r="AT235" s="18" t="s">
        <v>248</v>
      </c>
      <c r="AU235" s="18" t="s">
        <v>89</v>
      </c>
    </row>
    <row r="236" spans="2:51" s="14" customFormat="1" ht="11.25">
      <c r="B236" s="177"/>
      <c r="D236" s="163" t="s">
        <v>212</v>
      </c>
      <c r="E236" s="178" t="s">
        <v>1</v>
      </c>
      <c r="F236" s="179" t="s">
        <v>2327</v>
      </c>
      <c r="H236" s="178" t="s">
        <v>1</v>
      </c>
      <c r="I236" s="180"/>
      <c r="L236" s="177"/>
      <c r="M236" s="181"/>
      <c r="N236" s="182"/>
      <c r="O236" s="182"/>
      <c r="P236" s="182"/>
      <c r="Q236" s="182"/>
      <c r="R236" s="182"/>
      <c r="S236" s="182"/>
      <c r="T236" s="183"/>
      <c r="AT236" s="178" t="s">
        <v>212</v>
      </c>
      <c r="AU236" s="178" t="s">
        <v>89</v>
      </c>
      <c r="AV236" s="14" t="s">
        <v>89</v>
      </c>
      <c r="AW236" s="14" t="s">
        <v>36</v>
      </c>
      <c r="AX236" s="14" t="s">
        <v>81</v>
      </c>
      <c r="AY236" s="178" t="s">
        <v>199</v>
      </c>
    </row>
    <row r="237" spans="2:51" s="13" customFormat="1" ht="11.25">
      <c r="B237" s="169"/>
      <c r="D237" s="163" t="s">
        <v>212</v>
      </c>
      <c r="E237" s="170" t="s">
        <v>1</v>
      </c>
      <c r="F237" s="171" t="s">
        <v>2328</v>
      </c>
      <c r="H237" s="172">
        <v>1</v>
      </c>
      <c r="I237" s="173"/>
      <c r="L237" s="169"/>
      <c r="M237" s="174"/>
      <c r="N237" s="175"/>
      <c r="O237" s="175"/>
      <c r="P237" s="175"/>
      <c r="Q237" s="175"/>
      <c r="R237" s="175"/>
      <c r="S237" s="175"/>
      <c r="T237" s="176"/>
      <c r="AT237" s="170" t="s">
        <v>212</v>
      </c>
      <c r="AU237" s="170" t="s">
        <v>89</v>
      </c>
      <c r="AV237" s="13" t="s">
        <v>91</v>
      </c>
      <c r="AW237" s="13" t="s">
        <v>36</v>
      </c>
      <c r="AX237" s="13" t="s">
        <v>89</v>
      </c>
      <c r="AY237" s="170" t="s">
        <v>199</v>
      </c>
    </row>
    <row r="238" spans="1:65" s="2" customFormat="1" ht="14.45" customHeight="1">
      <c r="A238" s="33"/>
      <c r="B238" s="149"/>
      <c r="C238" s="150" t="s">
        <v>464</v>
      </c>
      <c r="D238" s="150" t="s">
        <v>201</v>
      </c>
      <c r="E238" s="151" t="s">
        <v>2329</v>
      </c>
      <c r="F238" s="152" t="s">
        <v>2330</v>
      </c>
      <c r="G238" s="153" t="s">
        <v>2321</v>
      </c>
      <c r="H238" s="154">
        <v>16</v>
      </c>
      <c r="I238" s="155"/>
      <c r="J238" s="156">
        <f>ROUND(I238*H238,2)</f>
        <v>0</v>
      </c>
      <c r="K238" s="152" t="s">
        <v>246</v>
      </c>
      <c r="L238" s="34"/>
      <c r="M238" s="217" t="s">
        <v>1</v>
      </c>
      <c r="N238" s="218" t="s">
        <v>46</v>
      </c>
      <c r="O238" s="204"/>
      <c r="P238" s="219">
        <f>O238*H238</f>
        <v>0</v>
      </c>
      <c r="Q238" s="219">
        <v>0</v>
      </c>
      <c r="R238" s="219">
        <f>Q238*H238</f>
        <v>0</v>
      </c>
      <c r="S238" s="219">
        <v>0</v>
      </c>
      <c r="T238" s="220">
        <f>S238*H238</f>
        <v>0</v>
      </c>
      <c r="U238" s="33"/>
      <c r="V238" s="33"/>
      <c r="W238" s="33"/>
      <c r="X238" s="33"/>
      <c r="Y238" s="33"/>
      <c r="Z238" s="33"/>
      <c r="AA238" s="33"/>
      <c r="AB238" s="33"/>
      <c r="AC238" s="33"/>
      <c r="AD238" s="33"/>
      <c r="AE238" s="33"/>
      <c r="AR238" s="161" t="s">
        <v>206</v>
      </c>
      <c r="AT238" s="161" t="s">
        <v>201</v>
      </c>
      <c r="AU238" s="161" t="s">
        <v>89</v>
      </c>
      <c r="AY238" s="18" t="s">
        <v>199</v>
      </c>
      <c r="BE238" s="162">
        <f>IF(N238="základní",J238,0)</f>
        <v>0</v>
      </c>
      <c r="BF238" s="162">
        <f>IF(N238="snížená",J238,0)</f>
        <v>0</v>
      </c>
      <c r="BG238" s="162">
        <f>IF(N238="zákl. přenesená",J238,0)</f>
        <v>0</v>
      </c>
      <c r="BH238" s="162">
        <f>IF(N238="sníž. přenesená",J238,0)</f>
        <v>0</v>
      </c>
      <c r="BI238" s="162">
        <f>IF(N238="nulová",J238,0)</f>
        <v>0</v>
      </c>
      <c r="BJ238" s="18" t="s">
        <v>89</v>
      </c>
      <c r="BK238" s="162">
        <f>ROUND(I238*H238,2)</f>
        <v>0</v>
      </c>
      <c r="BL238" s="18" t="s">
        <v>206</v>
      </c>
      <c r="BM238" s="161" t="s">
        <v>318</v>
      </c>
    </row>
    <row r="239" spans="1:31" s="2" customFormat="1" ht="6.95" customHeight="1">
      <c r="A239" s="33"/>
      <c r="B239" s="48"/>
      <c r="C239" s="49"/>
      <c r="D239" s="49"/>
      <c r="E239" s="49"/>
      <c r="F239" s="49"/>
      <c r="G239" s="49"/>
      <c r="H239" s="49"/>
      <c r="I239" s="49"/>
      <c r="J239" s="49"/>
      <c r="K239" s="49"/>
      <c r="L239" s="34"/>
      <c r="M239" s="33"/>
      <c r="O239" s="33"/>
      <c r="P239" s="33"/>
      <c r="Q239" s="33"/>
      <c r="R239" s="33"/>
      <c r="S239" s="33"/>
      <c r="T239" s="33"/>
      <c r="U239" s="33"/>
      <c r="V239" s="33"/>
      <c r="W239" s="33"/>
      <c r="X239" s="33"/>
      <c r="Y239" s="33"/>
      <c r="Z239" s="33"/>
      <c r="AA239" s="33"/>
      <c r="AB239" s="33"/>
      <c r="AC239" s="33"/>
      <c r="AD239" s="33"/>
      <c r="AE239" s="33"/>
    </row>
  </sheetData>
  <autoFilter ref="C129:K238"/>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124</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2194</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1102</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2331</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14. 1. 2021</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ROUND(J127,2)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ROUND((SUM(BE127:BE198)),2)</f>
        <v>0</v>
      </c>
      <c r="G35" s="33"/>
      <c r="H35" s="33"/>
      <c r="I35" s="106">
        <v>0.21</v>
      </c>
      <c r="J35" s="105">
        <f>ROUND(((SUM(BE127:BE198))*I35),2)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ROUND((SUM(BF127:BF198)),2)</f>
        <v>0</v>
      </c>
      <c r="G36" s="33"/>
      <c r="H36" s="33"/>
      <c r="I36" s="106">
        <v>0.15</v>
      </c>
      <c r="J36" s="105">
        <f>ROUND(((SUM(BF127:BF198))*I36),2)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ROUND((SUM(BG127:BG198)),2)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ROUND((SUM(BH127:BH198)),2)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ROUND((SUM(BI127:BI198)),2)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2194</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1102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08.2 - Měření deformací</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14. 1. 2021</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J127</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J128</f>
        <v>0</v>
      </c>
      <c r="L99" s="118"/>
    </row>
    <row r="100" spans="2:12" s="10" customFormat="1" ht="19.9" customHeight="1">
      <c r="B100" s="122"/>
      <c r="D100" s="123" t="s">
        <v>168</v>
      </c>
      <c r="E100" s="124"/>
      <c r="F100" s="124"/>
      <c r="G100" s="124"/>
      <c r="H100" s="124"/>
      <c r="I100" s="124"/>
      <c r="J100" s="125">
        <f>J129</f>
        <v>0</v>
      </c>
      <c r="L100" s="122"/>
    </row>
    <row r="101" spans="2:12" s="10" customFormat="1" ht="19.9" customHeight="1">
      <c r="B101" s="122"/>
      <c r="D101" s="123" t="s">
        <v>169</v>
      </c>
      <c r="E101" s="124"/>
      <c r="F101" s="124"/>
      <c r="G101" s="124"/>
      <c r="H101" s="124"/>
      <c r="I101" s="124"/>
      <c r="J101" s="125">
        <f>J152</f>
        <v>0</v>
      </c>
      <c r="L101" s="122"/>
    </row>
    <row r="102" spans="2:12" s="10" customFormat="1" ht="19.9" customHeight="1">
      <c r="B102" s="122"/>
      <c r="D102" s="123" t="s">
        <v>170</v>
      </c>
      <c r="E102" s="124"/>
      <c r="F102" s="124"/>
      <c r="G102" s="124"/>
      <c r="H102" s="124"/>
      <c r="I102" s="124"/>
      <c r="J102" s="125">
        <f>J155</f>
        <v>0</v>
      </c>
      <c r="L102" s="122"/>
    </row>
    <row r="103" spans="2:12" s="10" customFormat="1" ht="19.9" customHeight="1">
      <c r="B103" s="122"/>
      <c r="D103" s="123" t="s">
        <v>174</v>
      </c>
      <c r="E103" s="124"/>
      <c r="F103" s="124"/>
      <c r="G103" s="124"/>
      <c r="H103" s="124"/>
      <c r="I103" s="124"/>
      <c r="J103" s="125">
        <f>J168</f>
        <v>0</v>
      </c>
      <c r="L103" s="122"/>
    </row>
    <row r="104" spans="2:12" s="10" customFormat="1" ht="19.9" customHeight="1">
      <c r="B104" s="122"/>
      <c r="D104" s="123" t="s">
        <v>1581</v>
      </c>
      <c r="E104" s="124"/>
      <c r="F104" s="124"/>
      <c r="G104" s="124"/>
      <c r="H104" s="124"/>
      <c r="I104" s="124"/>
      <c r="J104" s="125">
        <f>J177</f>
        <v>0</v>
      </c>
      <c r="L104" s="122"/>
    </row>
    <row r="105" spans="2:12" s="10" customFormat="1" ht="19.9" customHeight="1">
      <c r="B105" s="122"/>
      <c r="D105" s="123" t="s">
        <v>181</v>
      </c>
      <c r="E105" s="124"/>
      <c r="F105" s="124"/>
      <c r="G105" s="124"/>
      <c r="H105" s="124"/>
      <c r="I105" s="124"/>
      <c r="J105" s="125">
        <f>J194</f>
        <v>0</v>
      </c>
      <c r="L105" s="122"/>
    </row>
    <row r="106" spans="1:31" s="2" customFormat="1" ht="21.75" customHeight="1">
      <c r="A106" s="33"/>
      <c r="B106" s="34"/>
      <c r="C106" s="33"/>
      <c r="D106" s="33"/>
      <c r="E106" s="33"/>
      <c r="F106" s="33"/>
      <c r="G106" s="33"/>
      <c r="H106" s="33"/>
      <c r="I106" s="33"/>
      <c r="J106" s="33"/>
      <c r="K106" s="33"/>
      <c r="L106" s="43"/>
      <c r="S106" s="33"/>
      <c r="T106" s="33"/>
      <c r="U106" s="33"/>
      <c r="V106" s="33"/>
      <c r="W106" s="33"/>
      <c r="X106" s="33"/>
      <c r="Y106" s="33"/>
      <c r="Z106" s="33"/>
      <c r="AA106" s="33"/>
      <c r="AB106" s="33"/>
      <c r="AC106" s="33"/>
      <c r="AD106" s="33"/>
      <c r="AE106" s="33"/>
    </row>
    <row r="107" spans="1:31" s="2" customFormat="1" ht="6.95" customHeight="1">
      <c r="A107" s="33"/>
      <c r="B107" s="48"/>
      <c r="C107" s="49"/>
      <c r="D107" s="49"/>
      <c r="E107" s="49"/>
      <c r="F107" s="49"/>
      <c r="G107" s="49"/>
      <c r="H107" s="49"/>
      <c r="I107" s="49"/>
      <c r="J107" s="49"/>
      <c r="K107" s="49"/>
      <c r="L107" s="43"/>
      <c r="S107" s="33"/>
      <c r="T107" s="33"/>
      <c r="U107" s="33"/>
      <c r="V107" s="33"/>
      <c r="W107" s="33"/>
      <c r="X107" s="33"/>
      <c r="Y107" s="33"/>
      <c r="Z107" s="33"/>
      <c r="AA107" s="33"/>
      <c r="AB107" s="33"/>
      <c r="AC107" s="33"/>
      <c r="AD107" s="33"/>
      <c r="AE107" s="33"/>
    </row>
    <row r="111" spans="1:31" s="2" customFormat="1" ht="6.95" customHeight="1">
      <c r="A111" s="33"/>
      <c r="B111" s="50"/>
      <c r="C111" s="51"/>
      <c r="D111" s="51"/>
      <c r="E111" s="51"/>
      <c r="F111" s="51"/>
      <c r="G111" s="51"/>
      <c r="H111" s="51"/>
      <c r="I111" s="51"/>
      <c r="J111" s="51"/>
      <c r="K111" s="51"/>
      <c r="L111" s="43"/>
      <c r="S111" s="33"/>
      <c r="T111" s="33"/>
      <c r="U111" s="33"/>
      <c r="V111" s="33"/>
      <c r="W111" s="33"/>
      <c r="X111" s="33"/>
      <c r="Y111" s="33"/>
      <c r="Z111" s="33"/>
      <c r="AA111" s="33"/>
      <c r="AB111" s="33"/>
      <c r="AC111" s="33"/>
      <c r="AD111" s="33"/>
      <c r="AE111" s="33"/>
    </row>
    <row r="112" spans="1:31" s="2" customFormat="1" ht="24.95" customHeight="1">
      <c r="A112" s="33"/>
      <c r="B112" s="34"/>
      <c r="C112" s="22" t="s">
        <v>184</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16</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6.5" customHeight="1">
      <c r="A115" s="33"/>
      <c r="B115" s="34"/>
      <c r="C115" s="33"/>
      <c r="D115" s="33"/>
      <c r="E115" s="267" t="str">
        <f>E7</f>
        <v>VD Letovice, rekonstrukce VD</v>
      </c>
      <c r="F115" s="268"/>
      <c r="G115" s="268"/>
      <c r="H115" s="268"/>
      <c r="I115" s="33"/>
      <c r="J115" s="33"/>
      <c r="K115" s="33"/>
      <c r="L115" s="43"/>
      <c r="S115" s="33"/>
      <c r="T115" s="33"/>
      <c r="U115" s="33"/>
      <c r="V115" s="33"/>
      <c r="W115" s="33"/>
      <c r="X115" s="33"/>
      <c r="Y115" s="33"/>
      <c r="Z115" s="33"/>
      <c r="AA115" s="33"/>
      <c r="AB115" s="33"/>
      <c r="AC115" s="33"/>
      <c r="AD115" s="33"/>
      <c r="AE115" s="33"/>
    </row>
    <row r="116" spans="2:12" s="1" customFormat="1" ht="12" customHeight="1">
      <c r="B116" s="21"/>
      <c r="C116" s="28" t="s">
        <v>159</v>
      </c>
      <c r="L116" s="21"/>
    </row>
    <row r="117" spans="1:31" s="2" customFormat="1" ht="16.5" customHeight="1">
      <c r="A117" s="33"/>
      <c r="B117" s="34"/>
      <c r="C117" s="33"/>
      <c r="D117" s="33"/>
      <c r="E117" s="267" t="s">
        <v>2194</v>
      </c>
      <c r="F117" s="269"/>
      <c r="G117" s="269"/>
      <c r="H117" s="269"/>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1102</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24" t="str">
        <f>E11</f>
        <v>SO 08.2 - Měření deformací</v>
      </c>
      <c r="F119" s="269"/>
      <c r="G119" s="269"/>
      <c r="H119" s="269"/>
      <c r="I119" s="33"/>
      <c r="J119" s="33"/>
      <c r="K119" s="33"/>
      <c r="L119" s="43"/>
      <c r="S119" s="33"/>
      <c r="T119" s="33"/>
      <c r="U119" s="33"/>
      <c r="V119" s="33"/>
      <c r="W119" s="33"/>
      <c r="X119" s="33"/>
      <c r="Y119" s="33"/>
      <c r="Z119" s="33"/>
      <c r="AA119" s="33"/>
      <c r="AB119" s="33"/>
      <c r="AC119" s="33"/>
      <c r="AD119" s="33"/>
      <c r="AE119" s="33"/>
    </row>
    <row r="120" spans="1:31"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20</v>
      </c>
      <c r="D121" s="33"/>
      <c r="E121" s="33"/>
      <c r="F121" s="26" t="str">
        <f>F14</f>
        <v>VD Letovice</v>
      </c>
      <c r="G121" s="33"/>
      <c r="H121" s="33"/>
      <c r="I121" s="28" t="s">
        <v>22</v>
      </c>
      <c r="J121" s="56" t="str">
        <f>IF(J14="","",J14)</f>
        <v>14. 1. 2021</v>
      </c>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25.7" customHeight="1">
      <c r="A123" s="33"/>
      <c r="B123" s="34"/>
      <c r="C123" s="28" t="s">
        <v>24</v>
      </c>
      <c r="D123" s="33"/>
      <c r="E123" s="33"/>
      <c r="F123" s="26" t="str">
        <f>E17</f>
        <v>Povodí Moravy, s.p., Dřevařská 11, 60175 Brno</v>
      </c>
      <c r="G123" s="33"/>
      <c r="H123" s="33"/>
      <c r="I123" s="28" t="s">
        <v>32</v>
      </c>
      <c r="J123" s="31" t="str">
        <f>E23</f>
        <v>Sweco Hydroprojekt a.s.</v>
      </c>
      <c r="K123" s="33"/>
      <c r="L123" s="43"/>
      <c r="S123" s="33"/>
      <c r="T123" s="33"/>
      <c r="U123" s="33"/>
      <c r="V123" s="33"/>
      <c r="W123" s="33"/>
      <c r="X123" s="33"/>
      <c r="Y123" s="33"/>
      <c r="Z123" s="33"/>
      <c r="AA123" s="33"/>
      <c r="AB123" s="33"/>
      <c r="AC123" s="33"/>
      <c r="AD123" s="33"/>
      <c r="AE123" s="33"/>
    </row>
    <row r="124" spans="1:31" s="2" customFormat="1" ht="15.2" customHeight="1">
      <c r="A124" s="33"/>
      <c r="B124" s="34"/>
      <c r="C124" s="28" t="s">
        <v>30</v>
      </c>
      <c r="D124" s="33"/>
      <c r="E124" s="33"/>
      <c r="F124" s="26" t="str">
        <f>IF(E20="","",E20)</f>
        <v>Vyplň údaj</v>
      </c>
      <c r="G124" s="33"/>
      <c r="H124" s="33"/>
      <c r="I124" s="28" t="s">
        <v>37</v>
      </c>
      <c r="J124" s="31" t="str">
        <f>E26</f>
        <v xml:space="preserve"> </v>
      </c>
      <c r="K124" s="33"/>
      <c r="L124" s="43"/>
      <c r="S124" s="33"/>
      <c r="T124" s="33"/>
      <c r="U124" s="33"/>
      <c r="V124" s="33"/>
      <c r="W124" s="33"/>
      <c r="X124" s="33"/>
      <c r="Y124" s="33"/>
      <c r="Z124" s="33"/>
      <c r="AA124" s="33"/>
      <c r="AB124" s="33"/>
      <c r="AC124" s="33"/>
      <c r="AD124" s="33"/>
      <c r="AE124" s="33"/>
    </row>
    <row r="125" spans="1:31" s="2" customFormat="1" ht="10.3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11" customFormat="1" ht="29.25" customHeight="1">
      <c r="A126" s="126"/>
      <c r="B126" s="127"/>
      <c r="C126" s="128" t="s">
        <v>185</v>
      </c>
      <c r="D126" s="129" t="s">
        <v>66</v>
      </c>
      <c r="E126" s="129" t="s">
        <v>62</v>
      </c>
      <c r="F126" s="129" t="s">
        <v>63</v>
      </c>
      <c r="G126" s="129" t="s">
        <v>186</v>
      </c>
      <c r="H126" s="129" t="s">
        <v>187</v>
      </c>
      <c r="I126" s="129" t="s">
        <v>188</v>
      </c>
      <c r="J126" s="129" t="s">
        <v>164</v>
      </c>
      <c r="K126" s="130" t="s">
        <v>189</v>
      </c>
      <c r="L126" s="131"/>
      <c r="M126" s="63" t="s">
        <v>1</v>
      </c>
      <c r="N126" s="64" t="s">
        <v>45</v>
      </c>
      <c r="O126" s="64" t="s">
        <v>190</v>
      </c>
      <c r="P126" s="64" t="s">
        <v>191</v>
      </c>
      <c r="Q126" s="64" t="s">
        <v>192</v>
      </c>
      <c r="R126" s="64" t="s">
        <v>193</v>
      </c>
      <c r="S126" s="64" t="s">
        <v>194</v>
      </c>
      <c r="T126" s="65" t="s">
        <v>195</v>
      </c>
      <c r="U126" s="126"/>
      <c r="V126" s="126"/>
      <c r="W126" s="126"/>
      <c r="X126" s="126"/>
      <c r="Y126" s="126"/>
      <c r="Z126" s="126"/>
      <c r="AA126" s="126"/>
      <c r="AB126" s="126"/>
      <c r="AC126" s="126"/>
      <c r="AD126" s="126"/>
      <c r="AE126" s="126"/>
    </row>
    <row r="127" spans="1:63" s="2" customFormat="1" ht="22.9" customHeight="1">
      <c r="A127" s="33"/>
      <c r="B127" s="34"/>
      <c r="C127" s="70" t="s">
        <v>196</v>
      </c>
      <c r="D127" s="33"/>
      <c r="E127" s="33"/>
      <c r="F127" s="33"/>
      <c r="G127" s="33"/>
      <c r="H127" s="33"/>
      <c r="I127" s="33"/>
      <c r="J127" s="132">
        <f>BK127</f>
        <v>0</v>
      </c>
      <c r="K127" s="33"/>
      <c r="L127" s="34"/>
      <c r="M127" s="66"/>
      <c r="N127" s="57"/>
      <c r="O127" s="67"/>
      <c r="P127" s="133">
        <f>P128</f>
        <v>0</v>
      </c>
      <c r="Q127" s="67"/>
      <c r="R127" s="133">
        <f>R128</f>
        <v>1.0389256</v>
      </c>
      <c r="S127" s="67"/>
      <c r="T127" s="134">
        <f>T128</f>
        <v>0</v>
      </c>
      <c r="U127" s="33"/>
      <c r="V127" s="33"/>
      <c r="W127" s="33"/>
      <c r="X127" s="33"/>
      <c r="Y127" s="33"/>
      <c r="Z127" s="33"/>
      <c r="AA127" s="33"/>
      <c r="AB127" s="33"/>
      <c r="AC127" s="33"/>
      <c r="AD127" s="33"/>
      <c r="AE127" s="33"/>
      <c r="AT127" s="18" t="s">
        <v>80</v>
      </c>
      <c r="AU127" s="18" t="s">
        <v>166</v>
      </c>
      <c r="BK127" s="135">
        <f>BK128</f>
        <v>0</v>
      </c>
    </row>
    <row r="128" spans="2:63" s="12" customFormat="1" ht="25.9" customHeight="1">
      <c r="B128" s="136"/>
      <c r="D128" s="137" t="s">
        <v>80</v>
      </c>
      <c r="E128" s="138" t="s">
        <v>197</v>
      </c>
      <c r="F128" s="138" t="s">
        <v>198</v>
      </c>
      <c r="I128" s="139"/>
      <c r="J128" s="140">
        <f>BK128</f>
        <v>0</v>
      </c>
      <c r="L128" s="136"/>
      <c r="M128" s="141"/>
      <c r="N128" s="142"/>
      <c r="O128" s="142"/>
      <c r="P128" s="143">
        <f>P129+P152+P155+P168+P177+P194</f>
        <v>0</v>
      </c>
      <c r="Q128" s="142"/>
      <c r="R128" s="143">
        <f>R129+R152+R155+R168+R177+R194</f>
        <v>1.0389256</v>
      </c>
      <c r="S128" s="142"/>
      <c r="T128" s="144">
        <f>T129+T152+T155+T168+T177+T194</f>
        <v>0</v>
      </c>
      <c r="AR128" s="137" t="s">
        <v>89</v>
      </c>
      <c r="AT128" s="145" t="s">
        <v>80</v>
      </c>
      <c r="AU128" s="145" t="s">
        <v>81</v>
      </c>
      <c r="AY128" s="137" t="s">
        <v>199</v>
      </c>
      <c r="BK128" s="146">
        <f>BK129+BK152+BK155+BK168+BK177+BK194</f>
        <v>0</v>
      </c>
    </row>
    <row r="129" spans="2:63" s="12" customFormat="1" ht="22.9" customHeight="1">
      <c r="B129" s="136"/>
      <c r="D129" s="137" t="s">
        <v>80</v>
      </c>
      <c r="E129" s="147" t="s">
        <v>89</v>
      </c>
      <c r="F129" s="147" t="s">
        <v>200</v>
      </c>
      <c r="I129" s="139"/>
      <c r="J129" s="148">
        <f>BK129</f>
        <v>0</v>
      </c>
      <c r="L129" s="136"/>
      <c r="M129" s="141"/>
      <c r="N129" s="142"/>
      <c r="O129" s="142"/>
      <c r="P129" s="143">
        <f>SUM(P130:P151)</f>
        <v>0</v>
      </c>
      <c r="Q129" s="142"/>
      <c r="R129" s="143">
        <f>SUM(R130:R151)</f>
        <v>0</v>
      </c>
      <c r="S129" s="142"/>
      <c r="T129" s="144">
        <f>SUM(T130:T151)</f>
        <v>0</v>
      </c>
      <c r="AR129" s="137" t="s">
        <v>89</v>
      </c>
      <c r="AT129" s="145" t="s">
        <v>80</v>
      </c>
      <c r="AU129" s="145" t="s">
        <v>89</v>
      </c>
      <c r="AY129" s="137" t="s">
        <v>199</v>
      </c>
      <c r="BK129" s="146">
        <f>SUM(BK130:BK151)</f>
        <v>0</v>
      </c>
    </row>
    <row r="130" spans="1:65" s="2" customFormat="1" ht="24.2" customHeight="1">
      <c r="A130" s="33"/>
      <c r="B130" s="149"/>
      <c r="C130" s="150" t="s">
        <v>89</v>
      </c>
      <c r="D130" s="150" t="s">
        <v>201</v>
      </c>
      <c r="E130" s="151" t="s">
        <v>2332</v>
      </c>
      <c r="F130" s="152" t="s">
        <v>2333</v>
      </c>
      <c r="G130" s="153" t="s">
        <v>228</v>
      </c>
      <c r="H130" s="154">
        <v>9.923</v>
      </c>
      <c r="I130" s="155"/>
      <c r="J130" s="156">
        <f>ROUND(I130*H130,2)</f>
        <v>0</v>
      </c>
      <c r="K130" s="152" t="s">
        <v>205</v>
      </c>
      <c r="L130" s="34"/>
      <c r="M130" s="157" t="s">
        <v>1</v>
      </c>
      <c r="N130" s="158" t="s">
        <v>46</v>
      </c>
      <c r="O130" s="59"/>
      <c r="P130" s="159">
        <f>O130*H130</f>
        <v>0</v>
      </c>
      <c r="Q130" s="159">
        <v>0</v>
      </c>
      <c r="R130" s="159">
        <f>Q130*H130</f>
        <v>0</v>
      </c>
      <c r="S130" s="159">
        <v>0</v>
      </c>
      <c r="T130" s="160">
        <f>S130*H130</f>
        <v>0</v>
      </c>
      <c r="U130" s="33"/>
      <c r="V130" s="33"/>
      <c r="W130" s="33"/>
      <c r="X130" s="33"/>
      <c r="Y130" s="33"/>
      <c r="Z130" s="33"/>
      <c r="AA130" s="33"/>
      <c r="AB130" s="33"/>
      <c r="AC130" s="33"/>
      <c r="AD130" s="33"/>
      <c r="AE130" s="33"/>
      <c r="AR130" s="161" t="s">
        <v>206</v>
      </c>
      <c r="AT130" s="161" t="s">
        <v>201</v>
      </c>
      <c r="AU130" s="161" t="s">
        <v>91</v>
      </c>
      <c r="AY130" s="18" t="s">
        <v>199</v>
      </c>
      <c r="BE130" s="162">
        <f>IF(N130="základní",J130,0)</f>
        <v>0</v>
      </c>
      <c r="BF130" s="162">
        <f>IF(N130="snížená",J130,0)</f>
        <v>0</v>
      </c>
      <c r="BG130" s="162">
        <f>IF(N130="zákl. přenesená",J130,0)</f>
        <v>0</v>
      </c>
      <c r="BH130" s="162">
        <f>IF(N130="sníž. přenesená",J130,0)</f>
        <v>0</v>
      </c>
      <c r="BI130" s="162">
        <f>IF(N130="nulová",J130,0)</f>
        <v>0</v>
      </c>
      <c r="BJ130" s="18" t="s">
        <v>89</v>
      </c>
      <c r="BK130" s="162">
        <f>ROUND(I130*H130,2)</f>
        <v>0</v>
      </c>
      <c r="BL130" s="18" t="s">
        <v>206</v>
      </c>
      <c r="BM130" s="161" t="s">
        <v>2334</v>
      </c>
    </row>
    <row r="131" spans="1:47" s="2" customFormat="1" ht="29.25">
      <c r="A131" s="33"/>
      <c r="B131" s="34"/>
      <c r="C131" s="33"/>
      <c r="D131" s="163" t="s">
        <v>208</v>
      </c>
      <c r="E131" s="33"/>
      <c r="F131" s="164" t="s">
        <v>2335</v>
      </c>
      <c r="G131" s="33"/>
      <c r="H131" s="33"/>
      <c r="I131" s="165"/>
      <c r="J131" s="33"/>
      <c r="K131" s="33"/>
      <c r="L131" s="34"/>
      <c r="M131" s="166"/>
      <c r="N131" s="167"/>
      <c r="O131" s="59"/>
      <c r="P131" s="59"/>
      <c r="Q131" s="59"/>
      <c r="R131" s="59"/>
      <c r="S131" s="59"/>
      <c r="T131" s="60"/>
      <c r="U131" s="33"/>
      <c r="V131" s="33"/>
      <c r="W131" s="33"/>
      <c r="X131" s="33"/>
      <c r="Y131" s="33"/>
      <c r="Z131" s="33"/>
      <c r="AA131" s="33"/>
      <c r="AB131" s="33"/>
      <c r="AC131" s="33"/>
      <c r="AD131" s="33"/>
      <c r="AE131" s="33"/>
      <c r="AT131" s="18" t="s">
        <v>208</v>
      </c>
      <c r="AU131" s="18" t="s">
        <v>91</v>
      </c>
    </row>
    <row r="132" spans="1:47" s="2" customFormat="1" ht="39">
      <c r="A132" s="33"/>
      <c r="B132" s="34"/>
      <c r="C132" s="33"/>
      <c r="D132" s="163" t="s">
        <v>210</v>
      </c>
      <c r="E132" s="33"/>
      <c r="F132" s="168" t="s">
        <v>2203</v>
      </c>
      <c r="G132" s="33"/>
      <c r="H132" s="33"/>
      <c r="I132" s="165"/>
      <c r="J132" s="33"/>
      <c r="K132" s="33"/>
      <c r="L132" s="34"/>
      <c r="M132" s="166"/>
      <c r="N132" s="167"/>
      <c r="O132" s="59"/>
      <c r="P132" s="59"/>
      <c r="Q132" s="59"/>
      <c r="R132" s="59"/>
      <c r="S132" s="59"/>
      <c r="T132" s="60"/>
      <c r="U132" s="33"/>
      <c r="V132" s="33"/>
      <c r="W132" s="33"/>
      <c r="X132" s="33"/>
      <c r="Y132" s="33"/>
      <c r="Z132" s="33"/>
      <c r="AA132" s="33"/>
      <c r="AB132" s="33"/>
      <c r="AC132" s="33"/>
      <c r="AD132" s="33"/>
      <c r="AE132" s="33"/>
      <c r="AT132" s="18" t="s">
        <v>210</v>
      </c>
      <c r="AU132" s="18" t="s">
        <v>91</v>
      </c>
    </row>
    <row r="133" spans="1:65" s="2" customFormat="1" ht="24.2" customHeight="1">
      <c r="A133" s="33"/>
      <c r="B133" s="149"/>
      <c r="C133" s="150" t="s">
        <v>91</v>
      </c>
      <c r="D133" s="150" t="s">
        <v>201</v>
      </c>
      <c r="E133" s="151" t="s">
        <v>2336</v>
      </c>
      <c r="F133" s="152" t="s">
        <v>2337</v>
      </c>
      <c r="G133" s="153" t="s">
        <v>228</v>
      </c>
      <c r="H133" s="154">
        <v>9.262</v>
      </c>
      <c r="I133" s="155"/>
      <c r="J133" s="156">
        <f>ROUND(I133*H133,2)</f>
        <v>0</v>
      </c>
      <c r="K133" s="152" t="s">
        <v>205</v>
      </c>
      <c r="L133" s="34"/>
      <c r="M133" s="157" t="s">
        <v>1</v>
      </c>
      <c r="N133" s="158" t="s">
        <v>46</v>
      </c>
      <c r="O133" s="59"/>
      <c r="P133" s="159">
        <f>O133*H133</f>
        <v>0</v>
      </c>
      <c r="Q133" s="159">
        <v>0</v>
      </c>
      <c r="R133" s="159">
        <f>Q133*H133</f>
        <v>0</v>
      </c>
      <c r="S133" s="159">
        <v>0</v>
      </c>
      <c r="T133" s="160">
        <f>S133*H133</f>
        <v>0</v>
      </c>
      <c r="U133" s="33"/>
      <c r="V133" s="33"/>
      <c r="W133" s="33"/>
      <c r="X133" s="33"/>
      <c r="Y133" s="33"/>
      <c r="Z133" s="33"/>
      <c r="AA133" s="33"/>
      <c r="AB133" s="33"/>
      <c r="AC133" s="33"/>
      <c r="AD133" s="33"/>
      <c r="AE133" s="33"/>
      <c r="AR133" s="161" t="s">
        <v>206</v>
      </c>
      <c r="AT133" s="161" t="s">
        <v>201</v>
      </c>
      <c r="AU133" s="161" t="s">
        <v>91</v>
      </c>
      <c r="AY133" s="18" t="s">
        <v>199</v>
      </c>
      <c r="BE133" s="162">
        <f>IF(N133="základní",J133,0)</f>
        <v>0</v>
      </c>
      <c r="BF133" s="162">
        <f>IF(N133="snížená",J133,0)</f>
        <v>0</v>
      </c>
      <c r="BG133" s="162">
        <f>IF(N133="zákl. přenesená",J133,0)</f>
        <v>0</v>
      </c>
      <c r="BH133" s="162">
        <f>IF(N133="sníž. přenesená",J133,0)</f>
        <v>0</v>
      </c>
      <c r="BI133" s="162">
        <f>IF(N133="nulová",J133,0)</f>
        <v>0</v>
      </c>
      <c r="BJ133" s="18" t="s">
        <v>89</v>
      </c>
      <c r="BK133" s="162">
        <f>ROUND(I133*H133,2)</f>
        <v>0</v>
      </c>
      <c r="BL133" s="18" t="s">
        <v>206</v>
      </c>
      <c r="BM133" s="161" t="s">
        <v>2338</v>
      </c>
    </row>
    <row r="134" spans="1:47" s="2" customFormat="1" ht="39">
      <c r="A134" s="33"/>
      <c r="B134" s="34"/>
      <c r="C134" s="33"/>
      <c r="D134" s="163" t="s">
        <v>208</v>
      </c>
      <c r="E134" s="33"/>
      <c r="F134" s="164" t="s">
        <v>2339</v>
      </c>
      <c r="G134" s="33"/>
      <c r="H134" s="33"/>
      <c r="I134" s="165"/>
      <c r="J134" s="33"/>
      <c r="K134" s="33"/>
      <c r="L134" s="34"/>
      <c r="M134" s="166"/>
      <c r="N134" s="167"/>
      <c r="O134" s="59"/>
      <c r="P134" s="59"/>
      <c r="Q134" s="59"/>
      <c r="R134" s="59"/>
      <c r="S134" s="59"/>
      <c r="T134" s="60"/>
      <c r="U134" s="33"/>
      <c r="V134" s="33"/>
      <c r="W134" s="33"/>
      <c r="X134" s="33"/>
      <c r="Y134" s="33"/>
      <c r="Z134" s="33"/>
      <c r="AA134" s="33"/>
      <c r="AB134" s="33"/>
      <c r="AC134" s="33"/>
      <c r="AD134" s="33"/>
      <c r="AE134" s="33"/>
      <c r="AT134" s="18" t="s">
        <v>208</v>
      </c>
      <c r="AU134" s="18" t="s">
        <v>91</v>
      </c>
    </row>
    <row r="135" spans="2:51" s="14" customFormat="1" ht="11.25">
      <c r="B135" s="177"/>
      <c r="D135" s="163" t="s">
        <v>212</v>
      </c>
      <c r="E135" s="178" t="s">
        <v>1</v>
      </c>
      <c r="F135" s="179" t="s">
        <v>2340</v>
      </c>
      <c r="H135" s="178" t="s">
        <v>1</v>
      </c>
      <c r="I135" s="180"/>
      <c r="L135" s="177"/>
      <c r="M135" s="181"/>
      <c r="N135" s="182"/>
      <c r="O135" s="182"/>
      <c r="P135" s="182"/>
      <c r="Q135" s="182"/>
      <c r="R135" s="182"/>
      <c r="S135" s="182"/>
      <c r="T135" s="183"/>
      <c r="AT135" s="178" t="s">
        <v>212</v>
      </c>
      <c r="AU135" s="178" t="s">
        <v>91</v>
      </c>
      <c r="AV135" s="14" t="s">
        <v>89</v>
      </c>
      <c r="AW135" s="14" t="s">
        <v>36</v>
      </c>
      <c r="AX135" s="14" t="s">
        <v>81</v>
      </c>
      <c r="AY135" s="178" t="s">
        <v>199</v>
      </c>
    </row>
    <row r="136" spans="2:51" s="13" customFormat="1" ht="11.25">
      <c r="B136" s="169"/>
      <c r="D136" s="163" t="s">
        <v>212</v>
      </c>
      <c r="E136" s="170" t="s">
        <v>1</v>
      </c>
      <c r="F136" s="171" t="s">
        <v>2341</v>
      </c>
      <c r="H136" s="172">
        <v>9.262</v>
      </c>
      <c r="I136" s="173"/>
      <c r="L136" s="169"/>
      <c r="M136" s="174"/>
      <c r="N136" s="175"/>
      <c r="O136" s="175"/>
      <c r="P136" s="175"/>
      <c r="Q136" s="175"/>
      <c r="R136" s="175"/>
      <c r="S136" s="175"/>
      <c r="T136" s="176"/>
      <c r="AT136" s="170" t="s">
        <v>212</v>
      </c>
      <c r="AU136" s="170" t="s">
        <v>91</v>
      </c>
      <c r="AV136" s="13" t="s">
        <v>91</v>
      </c>
      <c r="AW136" s="13" t="s">
        <v>36</v>
      </c>
      <c r="AX136" s="13" t="s">
        <v>81</v>
      </c>
      <c r="AY136" s="170" t="s">
        <v>199</v>
      </c>
    </row>
    <row r="137" spans="2:51" s="15" customFormat="1" ht="11.25">
      <c r="B137" s="184"/>
      <c r="D137" s="163" t="s">
        <v>212</v>
      </c>
      <c r="E137" s="185" t="s">
        <v>1</v>
      </c>
      <c r="F137" s="186" t="s">
        <v>234</v>
      </c>
      <c r="H137" s="187">
        <v>9.262</v>
      </c>
      <c r="I137" s="188"/>
      <c r="L137" s="184"/>
      <c r="M137" s="189"/>
      <c r="N137" s="190"/>
      <c r="O137" s="190"/>
      <c r="P137" s="190"/>
      <c r="Q137" s="190"/>
      <c r="R137" s="190"/>
      <c r="S137" s="190"/>
      <c r="T137" s="191"/>
      <c r="AT137" s="185" t="s">
        <v>212</v>
      </c>
      <c r="AU137" s="185" t="s">
        <v>91</v>
      </c>
      <c r="AV137" s="15" t="s">
        <v>206</v>
      </c>
      <c r="AW137" s="15" t="s">
        <v>36</v>
      </c>
      <c r="AX137" s="15" t="s">
        <v>89</v>
      </c>
      <c r="AY137" s="185" t="s">
        <v>199</v>
      </c>
    </row>
    <row r="138" spans="1:65" s="2" customFormat="1" ht="14.45" customHeight="1">
      <c r="A138" s="33"/>
      <c r="B138" s="149"/>
      <c r="C138" s="150" t="s">
        <v>221</v>
      </c>
      <c r="D138" s="150" t="s">
        <v>201</v>
      </c>
      <c r="E138" s="151" t="s">
        <v>728</v>
      </c>
      <c r="F138" s="152" t="s">
        <v>729</v>
      </c>
      <c r="G138" s="153" t="s">
        <v>228</v>
      </c>
      <c r="H138" s="154">
        <v>5.292</v>
      </c>
      <c r="I138" s="155"/>
      <c r="J138" s="156">
        <f>ROUND(I138*H138,2)</f>
        <v>0</v>
      </c>
      <c r="K138" s="152" t="s">
        <v>246</v>
      </c>
      <c r="L138" s="34"/>
      <c r="M138" s="157" t="s">
        <v>1</v>
      </c>
      <c r="N138" s="158" t="s">
        <v>46</v>
      </c>
      <c r="O138" s="59"/>
      <c r="P138" s="159">
        <f>O138*H138</f>
        <v>0</v>
      </c>
      <c r="Q138" s="159">
        <v>0</v>
      </c>
      <c r="R138" s="159">
        <f>Q138*H138</f>
        <v>0</v>
      </c>
      <c r="S138" s="159">
        <v>0</v>
      </c>
      <c r="T138" s="160">
        <f>S138*H138</f>
        <v>0</v>
      </c>
      <c r="U138" s="33"/>
      <c r="V138" s="33"/>
      <c r="W138" s="33"/>
      <c r="X138" s="33"/>
      <c r="Y138" s="33"/>
      <c r="Z138" s="33"/>
      <c r="AA138" s="33"/>
      <c r="AB138" s="33"/>
      <c r="AC138" s="33"/>
      <c r="AD138" s="33"/>
      <c r="AE138" s="33"/>
      <c r="AR138" s="161" t="s">
        <v>206</v>
      </c>
      <c r="AT138" s="161" t="s">
        <v>201</v>
      </c>
      <c r="AU138" s="161" t="s">
        <v>91</v>
      </c>
      <c r="AY138" s="18" t="s">
        <v>199</v>
      </c>
      <c r="BE138" s="162">
        <f>IF(N138="základní",J138,0)</f>
        <v>0</v>
      </c>
      <c r="BF138" s="162">
        <f>IF(N138="snížená",J138,0)</f>
        <v>0</v>
      </c>
      <c r="BG138" s="162">
        <f>IF(N138="zákl. přenesená",J138,0)</f>
        <v>0</v>
      </c>
      <c r="BH138" s="162">
        <f>IF(N138="sníž. přenesená",J138,0)</f>
        <v>0</v>
      </c>
      <c r="BI138" s="162">
        <f>IF(N138="nulová",J138,0)</f>
        <v>0</v>
      </c>
      <c r="BJ138" s="18" t="s">
        <v>89</v>
      </c>
      <c r="BK138" s="162">
        <f>ROUND(I138*H138,2)</f>
        <v>0</v>
      </c>
      <c r="BL138" s="18" t="s">
        <v>206</v>
      </c>
      <c r="BM138" s="161" t="s">
        <v>2342</v>
      </c>
    </row>
    <row r="139" spans="1:47" s="2" customFormat="1" ht="29.25">
      <c r="A139" s="33"/>
      <c r="B139" s="34"/>
      <c r="C139" s="33"/>
      <c r="D139" s="163" t="s">
        <v>248</v>
      </c>
      <c r="E139" s="33"/>
      <c r="F139" s="168" t="s">
        <v>731</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248</v>
      </c>
      <c r="AU139" s="18" t="s">
        <v>91</v>
      </c>
    </row>
    <row r="140" spans="2:51" s="13" customFormat="1" ht="11.25">
      <c r="B140" s="169"/>
      <c r="D140" s="163" t="s">
        <v>212</v>
      </c>
      <c r="E140" s="170" t="s">
        <v>1</v>
      </c>
      <c r="F140" s="171" t="s">
        <v>2343</v>
      </c>
      <c r="H140" s="172">
        <v>9.923</v>
      </c>
      <c r="I140" s="173"/>
      <c r="L140" s="169"/>
      <c r="M140" s="174"/>
      <c r="N140" s="175"/>
      <c r="O140" s="175"/>
      <c r="P140" s="175"/>
      <c r="Q140" s="175"/>
      <c r="R140" s="175"/>
      <c r="S140" s="175"/>
      <c r="T140" s="176"/>
      <c r="AT140" s="170" t="s">
        <v>212</v>
      </c>
      <c r="AU140" s="170" t="s">
        <v>91</v>
      </c>
      <c r="AV140" s="13" t="s">
        <v>91</v>
      </c>
      <c r="AW140" s="13" t="s">
        <v>36</v>
      </c>
      <c r="AX140" s="13" t="s">
        <v>81</v>
      </c>
      <c r="AY140" s="170" t="s">
        <v>199</v>
      </c>
    </row>
    <row r="141" spans="2:51" s="13" customFormat="1" ht="11.25">
      <c r="B141" s="169"/>
      <c r="D141" s="163" t="s">
        <v>212</v>
      </c>
      <c r="E141" s="170" t="s">
        <v>1</v>
      </c>
      <c r="F141" s="171" t="s">
        <v>2344</v>
      </c>
      <c r="H141" s="172">
        <v>-4.631</v>
      </c>
      <c r="I141" s="173"/>
      <c r="L141" s="169"/>
      <c r="M141" s="174"/>
      <c r="N141" s="175"/>
      <c r="O141" s="175"/>
      <c r="P141" s="175"/>
      <c r="Q141" s="175"/>
      <c r="R141" s="175"/>
      <c r="S141" s="175"/>
      <c r="T141" s="176"/>
      <c r="AT141" s="170" t="s">
        <v>212</v>
      </c>
      <c r="AU141" s="170" t="s">
        <v>91</v>
      </c>
      <c r="AV141" s="13" t="s">
        <v>91</v>
      </c>
      <c r="AW141" s="13" t="s">
        <v>36</v>
      </c>
      <c r="AX141" s="13" t="s">
        <v>81</v>
      </c>
      <c r="AY141" s="170" t="s">
        <v>199</v>
      </c>
    </row>
    <row r="142" spans="2:51" s="15" customFormat="1" ht="11.25">
      <c r="B142" s="184"/>
      <c r="D142" s="163" t="s">
        <v>212</v>
      </c>
      <c r="E142" s="185" t="s">
        <v>1</v>
      </c>
      <c r="F142" s="186" t="s">
        <v>234</v>
      </c>
      <c r="H142" s="187">
        <v>5.292</v>
      </c>
      <c r="I142" s="188"/>
      <c r="L142" s="184"/>
      <c r="M142" s="189"/>
      <c r="N142" s="190"/>
      <c r="O142" s="190"/>
      <c r="P142" s="190"/>
      <c r="Q142" s="190"/>
      <c r="R142" s="190"/>
      <c r="S142" s="190"/>
      <c r="T142" s="191"/>
      <c r="AT142" s="185" t="s">
        <v>212</v>
      </c>
      <c r="AU142" s="185" t="s">
        <v>91</v>
      </c>
      <c r="AV142" s="15" t="s">
        <v>206</v>
      </c>
      <c r="AW142" s="15" t="s">
        <v>36</v>
      </c>
      <c r="AX142" s="15" t="s">
        <v>89</v>
      </c>
      <c r="AY142" s="185" t="s">
        <v>199</v>
      </c>
    </row>
    <row r="143" spans="1:65" s="2" customFormat="1" ht="24.2" customHeight="1">
      <c r="A143" s="33"/>
      <c r="B143" s="149"/>
      <c r="C143" s="150" t="s">
        <v>206</v>
      </c>
      <c r="D143" s="150" t="s">
        <v>201</v>
      </c>
      <c r="E143" s="151" t="s">
        <v>2345</v>
      </c>
      <c r="F143" s="152" t="s">
        <v>2346</v>
      </c>
      <c r="G143" s="153" t="s">
        <v>228</v>
      </c>
      <c r="H143" s="154">
        <v>4.631</v>
      </c>
      <c r="I143" s="155"/>
      <c r="J143" s="156">
        <f>ROUND(I143*H143,2)</f>
        <v>0</v>
      </c>
      <c r="K143" s="152" t="s">
        <v>205</v>
      </c>
      <c r="L143" s="34"/>
      <c r="M143" s="157" t="s">
        <v>1</v>
      </c>
      <c r="N143" s="158" t="s">
        <v>46</v>
      </c>
      <c r="O143" s="59"/>
      <c r="P143" s="159">
        <f>O143*H143</f>
        <v>0</v>
      </c>
      <c r="Q143" s="159">
        <v>0</v>
      </c>
      <c r="R143" s="159">
        <f>Q143*H143</f>
        <v>0</v>
      </c>
      <c r="S143" s="159">
        <v>0</v>
      </c>
      <c r="T143" s="160">
        <f>S143*H143</f>
        <v>0</v>
      </c>
      <c r="U143" s="33"/>
      <c r="V143" s="33"/>
      <c r="W143" s="33"/>
      <c r="X143" s="33"/>
      <c r="Y143" s="33"/>
      <c r="Z143" s="33"/>
      <c r="AA143" s="33"/>
      <c r="AB143" s="33"/>
      <c r="AC143" s="33"/>
      <c r="AD143" s="33"/>
      <c r="AE143" s="33"/>
      <c r="AR143" s="161" t="s">
        <v>206</v>
      </c>
      <c r="AT143" s="161" t="s">
        <v>201</v>
      </c>
      <c r="AU143" s="161" t="s">
        <v>91</v>
      </c>
      <c r="AY143" s="18" t="s">
        <v>199</v>
      </c>
      <c r="BE143" s="162">
        <f>IF(N143="základní",J143,0)</f>
        <v>0</v>
      </c>
      <c r="BF143" s="162">
        <f>IF(N143="snížená",J143,0)</f>
        <v>0</v>
      </c>
      <c r="BG143" s="162">
        <f>IF(N143="zákl. přenesená",J143,0)</f>
        <v>0</v>
      </c>
      <c r="BH143" s="162">
        <f>IF(N143="sníž. přenesená",J143,0)</f>
        <v>0</v>
      </c>
      <c r="BI143" s="162">
        <f>IF(N143="nulová",J143,0)</f>
        <v>0</v>
      </c>
      <c r="BJ143" s="18" t="s">
        <v>89</v>
      </c>
      <c r="BK143" s="162">
        <f>ROUND(I143*H143,2)</f>
        <v>0</v>
      </c>
      <c r="BL143" s="18" t="s">
        <v>206</v>
      </c>
      <c r="BM143" s="161" t="s">
        <v>2347</v>
      </c>
    </row>
    <row r="144" spans="1:47" s="2" customFormat="1" ht="29.25">
      <c r="A144" s="33"/>
      <c r="B144" s="34"/>
      <c r="C144" s="33"/>
      <c r="D144" s="163" t="s">
        <v>208</v>
      </c>
      <c r="E144" s="33"/>
      <c r="F144" s="164" t="s">
        <v>2348</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208</v>
      </c>
      <c r="AU144" s="18" t="s">
        <v>91</v>
      </c>
    </row>
    <row r="145" spans="1:47" s="2" customFormat="1" ht="117">
      <c r="A145" s="33"/>
      <c r="B145" s="34"/>
      <c r="C145" s="33"/>
      <c r="D145" s="163" t="s">
        <v>210</v>
      </c>
      <c r="E145" s="33"/>
      <c r="F145" s="168" t="s">
        <v>738</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210</v>
      </c>
      <c r="AU145" s="18" t="s">
        <v>91</v>
      </c>
    </row>
    <row r="146" spans="2:51" s="14" customFormat="1" ht="11.25">
      <c r="B146" s="177"/>
      <c r="D146" s="163" t="s">
        <v>212</v>
      </c>
      <c r="E146" s="178" t="s">
        <v>1</v>
      </c>
      <c r="F146" s="179" t="s">
        <v>2349</v>
      </c>
      <c r="H146" s="178" t="s">
        <v>1</v>
      </c>
      <c r="I146" s="180"/>
      <c r="L146" s="177"/>
      <c r="M146" s="181"/>
      <c r="N146" s="182"/>
      <c r="O146" s="182"/>
      <c r="P146" s="182"/>
      <c r="Q146" s="182"/>
      <c r="R146" s="182"/>
      <c r="S146" s="182"/>
      <c r="T146" s="183"/>
      <c r="AT146" s="178" t="s">
        <v>212</v>
      </c>
      <c r="AU146" s="178" t="s">
        <v>91</v>
      </c>
      <c r="AV146" s="14" t="s">
        <v>89</v>
      </c>
      <c r="AW146" s="14" t="s">
        <v>36</v>
      </c>
      <c r="AX146" s="14" t="s">
        <v>81</v>
      </c>
      <c r="AY146" s="178" t="s">
        <v>199</v>
      </c>
    </row>
    <row r="147" spans="2:51" s="13" customFormat="1" ht="11.25">
      <c r="B147" s="169"/>
      <c r="D147" s="163" t="s">
        <v>212</v>
      </c>
      <c r="E147" s="170" t="s">
        <v>1</v>
      </c>
      <c r="F147" s="171" t="s">
        <v>2350</v>
      </c>
      <c r="H147" s="172">
        <v>4.631</v>
      </c>
      <c r="I147" s="173"/>
      <c r="L147" s="169"/>
      <c r="M147" s="174"/>
      <c r="N147" s="175"/>
      <c r="O147" s="175"/>
      <c r="P147" s="175"/>
      <c r="Q147" s="175"/>
      <c r="R147" s="175"/>
      <c r="S147" s="175"/>
      <c r="T147" s="176"/>
      <c r="AT147" s="170" t="s">
        <v>212</v>
      </c>
      <c r="AU147" s="170" t="s">
        <v>91</v>
      </c>
      <c r="AV147" s="13" t="s">
        <v>91</v>
      </c>
      <c r="AW147" s="13" t="s">
        <v>36</v>
      </c>
      <c r="AX147" s="13" t="s">
        <v>81</v>
      </c>
      <c r="AY147" s="170" t="s">
        <v>199</v>
      </c>
    </row>
    <row r="148" spans="2:51" s="15" customFormat="1" ht="11.25">
      <c r="B148" s="184"/>
      <c r="D148" s="163" t="s">
        <v>212</v>
      </c>
      <c r="E148" s="185" t="s">
        <v>1</v>
      </c>
      <c r="F148" s="186" t="s">
        <v>234</v>
      </c>
      <c r="H148" s="187">
        <v>4.631</v>
      </c>
      <c r="I148" s="188"/>
      <c r="L148" s="184"/>
      <c r="M148" s="189"/>
      <c r="N148" s="190"/>
      <c r="O148" s="190"/>
      <c r="P148" s="190"/>
      <c r="Q148" s="190"/>
      <c r="R148" s="190"/>
      <c r="S148" s="190"/>
      <c r="T148" s="191"/>
      <c r="AT148" s="185" t="s">
        <v>212</v>
      </c>
      <c r="AU148" s="185" t="s">
        <v>91</v>
      </c>
      <c r="AV148" s="15" t="s">
        <v>206</v>
      </c>
      <c r="AW148" s="15" t="s">
        <v>36</v>
      </c>
      <c r="AX148" s="15" t="s">
        <v>89</v>
      </c>
      <c r="AY148" s="185" t="s">
        <v>199</v>
      </c>
    </row>
    <row r="149" spans="1:65" s="2" customFormat="1" ht="24.2" customHeight="1">
      <c r="A149" s="33"/>
      <c r="B149" s="149"/>
      <c r="C149" s="150" t="s">
        <v>235</v>
      </c>
      <c r="D149" s="150" t="s">
        <v>201</v>
      </c>
      <c r="E149" s="151" t="s">
        <v>291</v>
      </c>
      <c r="F149" s="152" t="s">
        <v>292</v>
      </c>
      <c r="G149" s="153" t="s">
        <v>228</v>
      </c>
      <c r="H149" s="154">
        <v>4.631</v>
      </c>
      <c r="I149" s="155"/>
      <c r="J149" s="156">
        <f>ROUND(I149*H149,2)</f>
        <v>0</v>
      </c>
      <c r="K149" s="152" t="s">
        <v>205</v>
      </c>
      <c r="L149" s="34"/>
      <c r="M149" s="157" t="s">
        <v>1</v>
      </c>
      <c r="N149" s="158" t="s">
        <v>46</v>
      </c>
      <c r="O149" s="59"/>
      <c r="P149" s="159">
        <f>O149*H149</f>
        <v>0</v>
      </c>
      <c r="Q149" s="159">
        <v>0</v>
      </c>
      <c r="R149" s="159">
        <f>Q149*H149</f>
        <v>0</v>
      </c>
      <c r="S149" s="159">
        <v>0</v>
      </c>
      <c r="T149" s="160">
        <f>S149*H149</f>
        <v>0</v>
      </c>
      <c r="U149" s="33"/>
      <c r="V149" s="33"/>
      <c r="W149" s="33"/>
      <c r="X149" s="33"/>
      <c r="Y149" s="33"/>
      <c r="Z149" s="33"/>
      <c r="AA149" s="33"/>
      <c r="AB149" s="33"/>
      <c r="AC149" s="33"/>
      <c r="AD149" s="33"/>
      <c r="AE149" s="33"/>
      <c r="AR149" s="161" t="s">
        <v>206</v>
      </c>
      <c r="AT149" s="161" t="s">
        <v>201</v>
      </c>
      <c r="AU149" s="161" t="s">
        <v>91</v>
      </c>
      <c r="AY149" s="18" t="s">
        <v>199</v>
      </c>
      <c r="BE149" s="162">
        <f>IF(N149="základní",J149,0)</f>
        <v>0</v>
      </c>
      <c r="BF149" s="162">
        <f>IF(N149="snížená",J149,0)</f>
        <v>0</v>
      </c>
      <c r="BG149" s="162">
        <f>IF(N149="zákl. přenesená",J149,0)</f>
        <v>0</v>
      </c>
      <c r="BH149" s="162">
        <f>IF(N149="sníž. přenesená",J149,0)</f>
        <v>0</v>
      </c>
      <c r="BI149" s="162">
        <f>IF(N149="nulová",J149,0)</f>
        <v>0</v>
      </c>
      <c r="BJ149" s="18" t="s">
        <v>89</v>
      </c>
      <c r="BK149" s="162">
        <f>ROUND(I149*H149,2)</f>
        <v>0</v>
      </c>
      <c r="BL149" s="18" t="s">
        <v>206</v>
      </c>
      <c r="BM149" s="161" t="s">
        <v>490</v>
      </c>
    </row>
    <row r="150" spans="1:47" s="2" customFormat="1" ht="29.25">
      <c r="A150" s="33"/>
      <c r="B150" s="34"/>
      <c r="C150" s="33"/>
      <c r="D150" s="163" t="s">
        <v>208</v>
      </c>
      <c r="E150" s="33"/>
      <c r="F150" s="164" t="s">
        <v>294</v>
      </c>
      <c r="G150" s="33"/>
      <c r="H150" s="33"/>
      <c r="I150" s="165"/>
      <c r="J150" s="33"/>
      <c r="K150" s="33"/>
      <c r="L150" s="34"/>
      <c r="M150" s="166"/>
      <c r="N150" s="167"/>
      <c r="O150" s="59"/>
      <c r="P150" s="59"/>
      <c r="Q150" s="59"/>
      <c r="R150" s="59"/>
      <c r="S150" s="59"/>
      <c r="T150" s="60"/>
      <c r="U150" s="33"/>
      <c r="V150" s="33"/>
      <c r="W150" s="33"/>
      <c r="X150" s="33"/>
      <c r="Y150" s="33"/>
      <c r="Z150" s="33"/>
      <c r="AA150" s="33"/>
      <c r="AB150" s="33"/>
      <c r="AC150" s="33"/>
      <c r="AD150" s="33"/>
      <c r="AE150" s="33"/>
      <c r="AT150" s="18" t="s">
        <v>208</v>
      </c>
      <c r="AU150" s="18" t="s">
        <v>91</v>
      </c>
    </row>
    <row r="151" spans="1:47" s="2" customFormat="1" ht="409.5">
      <c r="A151" s="33"/>
      <c r="B151" s="34"/>
      <c r="C151" s="33"/>
      <c r="D151" s="163" t="s">
        <v>210</v>
      </c>
      <c r="E151" s="33"/>
      <c r="F151" s="168" t="s">
        <v>295</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210</v>
      </c>
      <c r="AU151" s="18" t="s">
        <v>91</v>
      </c>
    </row>
    <row r="152" spans="2:63" s="12" customFormat="1" ht="22.9" customHeight="1">
      <c r="B152" s="136"/>
      <c r="D152" s="137" t="s">
        <v>80</v>
      </c>
      <c r="E152" s="147" t="s">
        <v>91</v>
      </c>
      <c r="F152" s="147" t="s">
        <v>336</v>
      </c>
      <c r="I152" s="139"/>
      <c r="J152" s="148">
        <f>BK152</f>
        <v>0</v>
      </c>
      <c r="L152" s="136"/>
      <c r="M152" s="141"/>
      <c r="N152" s="142"/>
      <c r="O152" s="142"/>
      <c r="P152" s="143">
        <f>SUM(P153:P154)</f>
        <v>0</v>
      </c>
      <c r="Q152" s="142"/>
      <c r="R152" s="143">
        <f>SUM(R153:R154)</f>
        <v>0.01728</v>
      </c>
      <c r="S152" s="142"/>
      <c r="T152" s="144">
        <f>SUM(T153:T154)</f>
        <v>0</v>
      </c>
      <c r="AR152" s="137" t="s">
        <v>89</v>
      </c>
      <c r="AT152" s="145" t="s">
        <v>80</v>
      </c>
      <c r="AU152" s="145" t="s">
        <v>89</v>
      </c>
      <c r="AY152" s="137" t="s">
        <v>199</v>
      </c>
      <c r="BK152" s="146">
        <f>SUM(BK153:BK154)</f>
        <v>0</v>
      </c>
    </row>
    <row r="153" spans="1:65" s="2" customFormat="1" ht="24.2" customHeight="1">
      <c r="A153" s="33"/>
      <c r="B153" s="149"/>
      <c r="C153" s="150" t="s">
        <v>243</v>
      </c>
      <c r="D153" s="150" t="s">
        <v>201</v>
      </c>
      <c r="E153" s="151" t="s">
        <v>2212</v>
      </c>
      <c r="F153" s="152" t="s">
        <v>2213</v>
      </c>
      <c r="G153" s="153" t="s">
        <v>345</v>
      </c>
      <c r="H153" s="154">
        <v>54</v>
      </c>
      <c r="I153" s="155"/>
      <c r="J153" s="156">
        <f>ROUND(I153*H153,2)</f>
        <v>0</v>
      </c>
      <c r="K153" s="152" t="s">
        <v>205</v>
      </c>
      <c r="L153" s="34"/>
      <c r="M153" s="157" t="s">
        <v>1</v>
      </c>
      <c r="N153" s="158" t="s">
        <v>46</v>
      </c>
      <c r="O153" s="59"/>
      <c r="P153" s="159">
        <f>O153*H153</f>
        <v>0</v>
      </c>
      <c r="Q153" s="159">
        <v>0.00032</v>
      </c>
      <c r="R153" s="159">
        <f>Q153*H153</f>
        <v>0.01728</v>
      </c>
      <c r="S153" s="159">
        <v>0</v>
      </c>
      <c r="T153" s="160">
        <f>S153*H153</f>
        <v>0</v>
      </c>
      <c r="U153" s="33"/>
      <c r="V153" s="33"/>
      <c r="W153" s="33"/>
      <c r="X153" s="33"/>
      <c r="Y153" s="33"/>
      <c r="Z153" s="33"/>
      <c r="AA153" s="33"/>
      <c r="AB153" s="33"/>
      <c r="AC153" s="33"/>
      <c r="AD153" s="33"/>
      <c r="AE153" s="33"/>
      <c r="AR153" s="161" t="s">
        <v>206</v>
      </c>
      <c r="AT153" s="161" t="s">
        <v>201</v>
      </c>
      <c r="AU153" s="161" t="s">
        <v>91</v>
      </c>
      <c r="AY153" s="18" t="s">
        <v>199</v>
      </c>
      <c r="BE153" s="162">
        <f>IF(N153="základní",J153,0)</f>
        <v>0</v>
      </c>
      <c r="BF153" s="162">
        <f>IF(N153="snížená",J153,0)</f>
        <v>0</v>
      </c>
      <c r="BG153" s="162">
        <f>IF(N153="zákl. přenesená",J153,0)</f>
        <v>0</v>
      </c>
      <c r="BH153" s="162">
        <f>IF(N153="sníž. přenesená",J153,0)</f>
        <v>0</v>
      </c>
      <c r="BI153" s="162">
        <f>IF(N153="nulová",J153,0)</f>
        <v>0</v>
      </c>
      <c r="BJ153" s="18" t="s">
        <v>89</v>
      </c>
      <c r="BK153" s="162">
        <f>ROUND(I153*H153,2)</f>
        <v>0</v>
      </c>
      <c r="BL153" s="18" t="s">
        <v>206</v>
      </c>
      <c r="BM153" s="161" t="s">
        <v>290</v>
      </c>
    </row>
    <row r="154" spans="1:47" s="2" customFormat="1" ht="19.5">
      <c r="A154" s="33"/>
      <c r="B154" s="34"/>
      <c r="C154" s="33"/>
      <c r="D154" s="163" t="s">
        <v>208</v>
      </c>
      <c r="E154" s="33"/>
      <c r="F154" s="164" t="s">
        <v>2214</v>
      </c>
      <c r="G154" s="33"/>
      <c r="H154" s="33"/>
      <c r="I154" s="165"/>
      <c r="J154" s="33"/>
      <c r="K154" s="33"/>
      <c r="L154" s="34"/>
      <c r="M154" s="166"/>
      <c r="N154" s="167"/>
      <c r="O154" s="59"/>
      <c r="P154" s="59"/>
      <c r="Q154" s="59"/>
      <c r="R154" s="59"/>
      <c r="S154" s="59"/>
      <c r="T154" s="60"/>
      <c r="U154" s="33"/>
      <c r="V154" s="33"/>
      <c r="W154" s="33"/>
      <c r="X154" s="33"/>
      <c r="Y154" s="33"/>
      <c r="Z154" s="33"/>
      <c r="AA154" s="33"/>
      <c r="AB154" s="33"/>
      <c r="AC154" s="33"/>
      <c r="AD154" s="33"/>
      <c r="AE154" s="33"/>
      <c r="AT154" s="18" t="s">
        <v>208</v>
      </c>
      <c r="AU154" s="18" t="s">
        <v>91</v>
      </c>
    </row>
    <row r="155" spans="2:63" s="12" customFormat="1" ht="22.9" customHeight="1">
      <c r="B155" s="136"/>
      <c r="D155" s="137" t="s">
        <v>80</v>
      </c>
      <c r="E155" s="147" t="s">
        <v>221</v>
      </c>
      <c r="F155" s="147" t="s">
        <v>385</v>
      </c>
      <c r="I155" s="139"/>
      <c r="J155" s="148">
        <f>BK155</f>
        <v>0</v>
      </c>
      <c r="L155" s="136"/>
      <c r="M155" s="141"/>
      <c r="N155" s="142"/>
      <c r="O155" s="142"/>
      <c r="P155" s="143">
        <f>SUM(P156:P167)</f>
        <v>0</v>
      </c>
      <c r="Q155" s="142"/>
      <c r="R155" s="143">
        <f>SUM(R156:R167)</f>
        <v>0.43250560000000005</v>
      </c>
      <c r="S155" s="142"/>
      <c r="T155" s="144">
        <f>SUM(T156:T167)</f>
        <v>0</v>
      </c>
      <c r="AR155" s="137" t="s">
        <v>89</v>
      </c>
      <c r="AT155" s="145" t="s">
        <v>80</v>
      </c>
      <c r="AU155" s="145" t="s">
        <v>89</v>
      </c>
      <c r="AY155" s="137" t="s">
        <v>199</v>
      </c>
      <c r="BK155" s="146">
        <f>SUM(BK156:BK167)</f>
        <v>0</v>
      </c>
    </row>
    <row r="156" spans="1:65" s="2" customFormat="1" ht="24.2" customHeight="1">
      <c r="A156" s="33"/>
      <c r="B156" s="149"/>
      <c r="C156" s="150" t="s">
        <v>252</v>
      </c>
      <c r="D156" s="150" t="s">
        <v>201</v>
      </c>
      <c r="E156" s="151" t="s">
        <v>403</v>
      </c>
      <c r="F156" s="152" t="s">
        <v>404</v>
      </c>
      <c r="G156" s="153" t="s">
        <v>228</v>
      </c>
      <c r="H156" s="154">
        <v>7.4</v>
      </c>
      <c r="I156" s="155"/>
      <c r="J156" s="156">
        <f>ROUND(I156*H156,2)</f>
        <v>0</v>
      </c>
      <c r="K156" s="152" t="s">
        <v>205</v>
      </c>
      <c r="L156" s="34"/>
      <c r="M156" s="157" t="s">
        <v>1</v>
      </c>
      <c r="N156" s="158" t="s">
        <v>46</v>
      </c>
      <c r="O156" s="59"/>
      <c r="P156" s="159">
        <f>O156*H156</f>
        <v>0</v>
      </c>
      <c r="Q156" s="159">
        <v>0</v>
      </c>
      <c r="R156" s="159">
        <f>Q156*H156</f>
        <v>0</v>
      </c>
      <c r="S156" s="159">
        <v>0</v>
      </c>
      <c r="T156" s="160">
        <f>S156*H156</f>
        <v>0</v>
      </c>
      <c r="U156" s="33"/>
      <c r="V156" s="33"/>
      <c r="W156" s="33"/>
      <c r="X156" s="33"/>
      <c r="Y156" s="33"/>
      <c r="Z156" s="33"/>
      <c r="AA156" s="33"/>
      <c r="AB156" s="33"/>
      <c r="AC156" s="33"/>
      <c r="AD156" s="33"/>
      <c r="AE156" s="33"/>
      <c r="AR156" s="161" t="s">
        <v>206</v>
      </c>
      <c r="AT156" s="161" t="s">
        <v>201</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206</v>
      </c>
      <c r="BM156" s="161" t="s">
        <v>306</v>
      </c>
    </row>
    <row r="157" spans="1:47" s="2" customFormat="1" ht="48.75">
      <c r="A157" s="33"/>
      <c r="B157" s="34"/>
      <c r="C157" s="33"/>
      <c r="D157" s="163" t="s">
        <v>208</v>
      </c>
      <c r="E157" s="33"/>
      <c r="F157" s="164" t="s">
        <v>2351</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208</v>
      </c>
      <c r="AU157" s="18" t="s">
        <v>91</v>
      </c>
    </row>
    <row r="158" spans="1:47" s="2" customFormat="1" ht="282.75">
      <c r="A158" s="33"/>
      <c r="B158" s="34"/>
      <c r="C158" s="33"/>
      <c r="D158" s="163" t="s">
        <v>210</v>
      </c>
      <c r="E158" s="33"/>
      <c r="F158" s="168" t="s">
        <v>407</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210</v>
      </c>
      <c r="AU158" s="18" t="s">
        <v>91</v>
      </c>
    </row>
    <row r="159" spans="1:65" s="2" customFormat="1" ht="14.45" customHeight="1">
      <c r="A159" s="33"/>
      <c r="B159" s="149"/>
      <c r="C159" s="150" t="s">
        <v>259</v>
      </c>
      <c r="D159" s="150" t="s">
        <v>201</v>
      </c>
      <c r="E159" s="151" t="s">
        <v>411</v>
      </c>
      <c r="F159" s="152" t="s">
        <v>412</v>
      </c>
      <c r="G159" s="153" t="s">
        <v>204</v>
      </c>
      <c r="H159" s="154">
        <v>10.08</v>
      </c>
      <c r="I159" s="155"/>
      <c r="J159" s="156">
        <f>ROUND(I159*H159,2)</f>
        <v>0</v>
      </c>
      <c r="K159" s="152" t="s">
        <v>205</v>
      </c>
      <c r="L159" s="34"/>
      <c r="M159" s="157" t="s">
        <v>1</v>
      </c>
      <c r="N159" s="158" t="s">
        <v>46</v>
      </c>
      <c r="O159" s="59"/>
      <c r="P159" s="159">
        <f>O159*H159</f>
        <v>0</v>
      </c>
      <c r="Q159" s="159">
        <v>0.00726</v>
      </c>
      <c r="R159" s="159">
        <f>Q159*H159</f>
        <v>0.0731808</v>
      </c>
      <c r="S159" s="159">
        <v>0</v>
      </c>
      <c r="T159" s="160">
        <f>S159*H159</f>
        <v>0</v>
      </c>
      <c r="U159" s="33"/>
      <c r="V159" s="33"/>
      <c r="W159" s="33"/>
      <c r="X159" s="33"/>
      <c r="Y159" s="33"/>
      <c r="Z159" s="33"/>
      <c r="AA159" s="33"/>
      <c r="AB159" s="33"/>
      <c r="AC159" s="33"/>
      <c r="AD159" s="33"/>
      <c r="AE159" s="33"/>
      <c r="AR159" s="161" t="s">
        <v>206</v>
      </c>
      <c r="AT159" s="161" t="s">
        <v>201</v>
      </c>
      <c r="AU159" s="161" t="s">
        <v>91</v>
      </c>
      <c r="AY159" s="18" t="s">
        <v>199</v>
      </c>
      <c r="BE159" s="162">
        <f>IF(N159="základní",J159,0)</f>
        <v>0</v>
      </c>
      <c r="BF159" s="162">
        <f>IF(N159="snížená",J159,0)</f>
        <v>0</v>
      </c>
      <c r="BG159" s="162">
        <f>IF(N159="zákl. přenesená",J159,0)</f>
        <v>0</v>
      </c>
      <c r="BH159" s="162">
        <f>IF(N159="sníž. přenesená",J159,0)</f>
        <v>0</v>
      </c>
      <c r="BI159" s="162">
        <f>IF(N159="nulová",J159,0)</f>
        <v>0</v>
      </c>
      <c r="BJ159" s="18" t="s">
        <v>89</v>
      </c>
      <c r="BK159" s="162">
        <f>ROUND(I159*H159,2)</f>
        <v>0</v>
      </c>
      <c r="BL159" s="18" t="s">
        <v>206</v>
      </c>
      <c r="BM159" s="161" t="s">
        <v>318</v>
      </c>
    </row>
    <row r="160" spans="1:47" s="2" customFormat="1" ht="48.75">
      <c r="A160" s="33"/>
      <c r="B160" s="34"/>
      <c r="C160" s="33"/>
      <c r="D160" s="163" t="s">
        <v>208</v>
      </c>
      <c r="E160" s="33"/>
      <c r="F160" s="164" t="s">
        <v>414</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208</v>
      </c>
      <c r="AU160" s="18" t="s">
        <v>91</v>
      </c>
    </row>
    <row r="161" spans="1:47" s="2" customFormat="1" ht="195">
      <c r="A161" s="33"/>
      <c r="B161" s="34"/>
      <c r="C161" s="33"/>
      <c r="D161" s="163" t="s">
        <v>210</v>
      </c>
      <c r="E161" s="33"/>
      <c r="F161" s="168" t="s">
        <v>415</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210</v>
      </c>
      <c r="AU161" s="18" t="s">
        <v>91</v>
      </c>
    </row>
    <row r="162" spans="1:65" s="2" customFormat="1" ht="14.45" customHeight="1">
      <c r="A162" s="33"/>
      <c r="B162" s="149"/>
      <c r="C162" s="150" t="s">
        <v>271</v>
      </c>
      <c r="D162" s="150" t="s">
        <v>201</v>
      </c>
      <c r="E162" s="151" t="s">
        <v>419</v>
      </c>
      <c r="F162" s="152" t="s">
        <v>420</v>
      </c>
      <c r="G162" s="153" t="s">
        <v>204</v>
      </c>
      <c r="H162" s="154">
        <v>10.08</v>
      </c>
      <c r="I162" s="155"/>
      <c r="J162" s="156">
        <f>ROUND(I162*H162,2)</f>
        <v>0</v>
      </c>
      <c r="K162" s="152" t="s">
        <v>205</v>
      </c>
      <c r="L162" s="34"/>
      <c r="M162" s="157" t="s">
        <v>1</v>
      </c>
      <c r="N162" s="158" t="s">
        <v>46</v>
      </c>
      <c r="O162" s="59"/>
      <c r="P162" s="159">
        <f>O162*H162</f>
        <v>0</v>
      </c>
      <c r="Q162" s="159">
        <v>0.00086</v>
      </c>
      <c r="R162" s="159">
        <f>Q162*H162</f>
        <v>0.008668799999999999</v>
      </c>
      <c r="S162" s="159">
        <v>0</v>
      </c>
      <c r="T162" s="160">
        <f>S162*H162</f>
        <v>0</v>
      </c>
      <c r="U162" s="33"/>
      <c r="V162" s="33"/>
      <c r="W162" s="33"/>
      <c r="X162" s="33"/>
      <c r="Y162" s="33"/>
      <c r="Z162" s="33"/>
      <c r="AA162" s="33"/>
      <c r="AB162" s="33"/>
      <c r="AC162" s="33"/>
      <c r="AD162" s="33"/>
      <c r="AE162" s="33"/>
      <c r="AR162" s="161" t="s">
        <v>206</v>
      </c>
      <c r="AT162" s="161" t="s">
        <v>201</v>
      </c>
      <c r="AU162" s="161" t="s">
        <v>91</v>
      </c>
      <c r="AY162" s="18" t="s">
        <v>199</v>
      </c>
      <c r="BE162" s="162">
        <f>IF(N162="základní",J162,0)</f>
        <v>0</v>
      </c>
      <c r="BF162" s="162">
        <f>IF(N162="snížená",J162,0)</f>
        <v>0</v>
      </c>
      <c r="BG162" s="162">
        <f>IF(N162="zákl. přenesená",J162,0)</f>
        <v>0</v>
      </c>
      <c r="BH162" s="162">
        <f>IF(N162="sníž. přenesená",J162,0)</f>
        <v>0</v>
      </c>
      <c r="BI162" s="162">
        <f>IF(N162="nulová",J162,0)</f>
        <v>0</v>
      </c>
      <c r="BJ162" s="18" t="s">
        <v>89</v>
      </c>
      <c r="BK162" s="162">
        <f>ROUND(I162*H162,2)</f>
        <v>0</v>
      </c>
      <c r="BL162" s="18" t="s">
        <v>206</v>
      </c>
      <c r="BM162" s="161" t="s">
        <v>331</v>
      </c>
    </row>
    <row r="163" spans="1:47" s="2" customFormat="1" ht="48.75">
      <c r="A163" s="33"/>
      <c r="B163" s="34"/>
      <c r="C163" s="33"/>
      <c r="D163" s="163" t="s">
        <v>208</v>
      </c>
      <c r="E163" s="33"/>
      <c r="F163" s="164" t="s">
        <v>422</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208</v>
      </c>
      <c r="AU163" s="18" t="s">
        <v>91</v>
      </c>
    </row>
    <row r="164" spans="1:47" s="2" customFormat="1" ht="195">
      <c r="A164" s="33"/>
      <c r="B164" s="34"/>
      <c r="C164" s="33"/>
      <c r="D164" s="163" t="s">
        <v>210</v>
      </c>
      <c r="E164" s="33"/>
      <c r="F164" s="168" t="s">
        <v>415</v>
      </c>
      <c r="G164" s="33"/>
      <c r="H164" s="33"/>
      <c r="I164" s="165"/>
      <c r="J164" s="33"/>
      <c r="K164" s="33"/>
      <c r="L164" s="34"/>
      <c r="M164" s="166"/>
      <c r="N164" s="167"/>
      <c r="O164" s="59"/>
      <c r="P164" s="59"/>
      <c r="Q164" s="59"/>
      <c r="R164" s="59"/>
      <c r="S164" s="59"/>
      <c r="T164" s="60"/>
      <c r="U164" s="33"/>
      <c r="V164" s="33"/>
      <c r="W164" s="33"/>
      <c r="X164" s="33"/>
      <c r="Y164" s="33"/>
      <c r="Z164" s="33"/>
      <c r="AA164" s="33"/>
      <c r="AB164" s="33"/>
      <c r="AC164" s="33"/>
      <c r="AD164" s="33"/>
      <c r="AE164" s="33"/>
      <c r="AT164" s="18" t="s">
        <v>210</v>
      </c>
      <c r="AU164" s="18" t="s">
        <v>91</v>
      </c>
    </row>
    <row r="165" spans="1:65" s="2" customFormat="1" ht="24.2" customHeight="1">
      <c r="A165" s="33"/>
      <c r="B165" s="149"/>
      <c r="C165" s="150" t="s">
        <v>279</v>
      </c>
      <c r="D165" s="150" t="s">
        <v>201</v>
      </c>
      <c r="E165" s="151" t="s">
        <v>424</v>
      </c>
      <c r="F165" s="152" t="s">
        <v>425</v>
      </c>
      <c r="G165" s="153" t="s">
        <v>275</v>
      </c>
      <c r="H165" s="154">
        <v>0.32</v>
      </c>
      <c r="I165" s="155"/>
      <c r="J165" s="156">
        <f>ROUND(I165*H165,2)</f>
        <v>0</v>
      </c>
      <c r="K165" s="152" t="s">
        <v>205</v>
      </c>
      <c r="L165" s="34"/>
      <c r="M165" s="157" t="s">
        <v>1</v>
      </c>
      <c r="N165" s="158" t="s">
        <v>46</v>
      </c>
      <c r="O165" s="59"/>
      <c r="P165" s="159">
        <f>O165*H165</f>
        <v>0</v>
      </c>
      <c r="Q165" s="159">
        <v>1.0958</v>
      </c>
      <c r="R165" s="159">
        <f>Q165*H165</f>
        <v>0.350656</v>
      </c>
      <c r="S165" s="159">
        <v>0</v>
      </c>
      <c r="T165" s="160">
        <f>S165*H165</f>
        <v>0</v>
      </c>
      <c r="U165" s="33"/>
      <c r="V165" s="33"/>
      <c r="W165" s="33"/>
      <c r="X165" s="33"/>
      <c r="Y165" s="33"/>
      <c r="Z165" s="33"/>
      <c r="AA165" s="33"/>
      <c r="AB165" s="33"/>
      <c r="AC165" s="33"/>
      <c r="AD165" s="33"/>
      <c r="AE165" s="33"/>
      <c r="AR165" s="161" t="s">
        <v>206</v>
      </c>
      <c r="AT165" s="161" t="s">
        <v>201</v>
      </c>
      <c r="AU165" s="161" t="s">
        <v>91</v>
      </c>
      <c r="AY165" s="18" t="s">
        <v>199</v>
      </c>
      <c r="BE165" s="162">
        <f>IF(N165="základní",J165,0)</f>
        <v>0</v>
      </c>
      <c r="BF165" s="162">
        <f>IF(N165="snížená",J165,0)</f>
        <v>0</v>
      </c>
      <c r="BG165" s="162">
        <f>IF(N165="zákl. přenesená",J165,0)</f>
        <v>0</v>
      </c>
      <c r="BH165" s="162">
        <f>IF(N165="sníž. přenesená",J165,0)</f>
        <v>0</v>
      </c>
      <c r="BI165" s="162">
        <f>IF(N165="nulová",J165,0)</f>
        <v>0</v>
      </c>
      <c r="BJ165" s="18" t="s">
        <v>89</v>
      </c>
      <c r="BK165" s="162">
        <f>ROUND(I165*H165,2)</f>
        <v>0</v>
      </c>
      <c r="BL165" s="18" t="s">
        <v>206</v>
      </c>
      <c r="BM165" s="161" t="s">
        <v>342</v>
      </c>
    </row>
    <row r="166" spans="1:47" s="2" customFormat="1" ht="48.75">
      <c r="A166" s="33"/>
      <c r="B166" s="34"/>
      <c r="C166" s="33"/>
      <c r="D166" s="163" t="s">
        <v>208</v>
      </c>
      <c r="E166" s="33"/>
      <c r="F166" s="164" t="s">
        <v>427</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208</v>
      </c>
      <c r="AU166" s="18" t="s">
        <v>91</v>
      </c>
    </row>
    <row r="167" spans="1:47" s="2" customFormat="1" ht="97.5">
      <c r="A167" s="33"/>
      <c r="B167" s="34"/>
      <c r="C167" s="33"/>
      <c r="D167" s="163" t="s">
        <v>210</v>
      </c>
      <c r="E167" s="33"/>
      <c r="F167" s="168" t="s">
        <v>428</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210</v>
      </c>
      <c r="AU167" s="18" t="s">
        <v>91</v>
      </c>
    </row>
    <row r="168" spans="2:63" s="12" customFormat="1" ht="22.9" customHeight="1">
      <c r="B168" s="136"/>
      <c r="D168" s="137" t="s">
        <v>80</v>
      </c>
      <c r="E168" s="147" t="s">
        <v>259</v>
      </c>
      <c r="F168" s="147" t="s">
        <v>540</v>
      </c>
      <c r="I168" s="139"/>
      <c r="J168" s="148">
        <f>BK168</f>
        <v>0</v>
      </c>
      <c r="L168" s="136"/>
      <c r="M168" s="141"/>
      <c r="N168" s="142"/>
      <c r="O168" s="142"/>
      <c r="P168" s="143">
        <f>SUM(P169:P176)</f>
        <v>0</v>
      </c>
      <c r="Q168" s="142"/>
      <c r="R168" s="143">
        <f>SUM(R169:R176)</f>
        <v>0.58914</v>
      </c>
      <c r="S168" s="142"/>
      <c r="T168" s="144">
        <f>SUM(T169:T176)</f>
        <v>0</v>
      </c>
      <c r="AR168" s="137" t="s">
        <v>89</v>
      </c>
      <c r="AT168" s="145" t="s">
        <v>80</v>
      </c>
      <c r="AU168" s="145" t="s">
        <v>89</v>
      </c>
      <c r="AY168" s="137" t="s">
        <v>199</v>
      </c>
      <c r="BK168" s="146">
        <f>SUM(BK169:BK176)</f>
        <v>0</v>
      </c>
    </row>
    <row r="169" spans="1:65" s="2" customFormat="1" ht="24.2" customHeight="1">
      <c r="A169" s="33"/>
      <c r="B169" s="149"/>
      <c r="C169" s="150" t="s">
        <v>284</v>
      </c>
      <c r="D169" s="150" t="s">
        <v>201</v>
      </c>
      <c r="E169" s="151" t="s">
        <v>2352</v>
      </c>
      <c r="F169" s="152" t="s">
        <v>2353</v>
      </c>
      <c r="G169" s="153" t="s">
        <v>400</v>
      </c>
      <c r="H169" s="154">
        <v>6</v>
      </c>
      <c r="I169" s="155"/>
      <c r="J169" s="156">
        <f>ROUND(I169*H169,2)</f>
        <v>0</v>
      </c>
      <c r="K169" s="152" t="s">
        <v>205</v>
      </c>
      <c r="L169" s="34"/>
      <c r="M169" s="157" t="s">
        <v>1</v>
      </c>
      <c r="N169" s="158" t="s">
        <v>46</v>
      </c>
      <c r="O169" s="59"/>
      <c r="P169" s="159">
        <f>O169*H169</f>
        <v>0</v>
      </c>
      <c r="Q169" s="159">
        <v>0.01019</v>
      </c>
      <c r="R169" s="159">
        <f>Q169*H169</f>
        <v>0.06114</v>
      </c>
      <c r="S169" s="159">
        <v>0</v>
      </c>
      <c r="T169" s="160">
        <f>S169*H169</f>
        <v>0</v>
      </c>
      <c r="U169" s="33"/>
      <c r="V169" s="33"/>
      <c r="W169" s="33"/>
      <c r="X169" s="33"/>
      <c r="Y169" s="33"/>
      <c r="Z169" s="33"/>
      <c r="AA169" s="33"/>
      <c r="AB169" s="33"/>
      <c r="AC169" s="33"/>
      <c r="AD169" s="33"/>
      <c r="AE169" s="33"/>
      <c r="AR169" s="161" t="s">
        <v>206</v>
      </c>
      <c r="AT169" s="161" t="s">
        <v>201</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206</v>
      </c>
      <c r="BM169" s="161" t="s">
        <v>356</v>
      </c>
    </row>
    <row r="170" spans="1:47" s="2" customFormat="1" ht="11.25">
      <c r="A170" s="33"/>
      <c r="B170" s="34"/>
      <c r="C170" s="33"/>
      <c r="D170" s="163" t="s">
        <v>208</v>
      </c>
      <c r="E170" s="33"/>
      <c r="F170" s="164" t="s">
        <v>2354</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208</v>
      </c>
      <c r="AU170" s="18" t="s">
        <v>91</v>
      </c>
    </row>
    <row r="171" spans="1:47" s="2" customFormat="1" ht="29.25">
      <c r="A171" s="33"/>
      <c r="B171" s="34"/>
      <c r="C171" s="33"/>
      <c r="D171" s="163" t="s">
        <v>210</v>
      </c>
      <c r="E171" s="33"/>
      <c r="F171" s="168" t="s">
        <v>2355</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210</v>
      </c>
      <c r="AU171" s="18" t="s">
        <v>91</v>
      </c>
    </row>
    <row r="172" spans="1:65" s="2" customFormat="1" ht="24.2" customHeight="1">
      <c r="A172" s="33"/>
      <c r="B172" s="149"/>
      <c r="C172" s="192" t="s">
        <v>290</v>
      </c>
      <c r="D172" s="192" t="s">
        <v>272</v>
      </c>
      <c r="E172" s="193" t="s">
        <v>2356</v>
      </c>
      <c r="F172" s="194" t="s">
        <v>2357</v>
      </c>
      <c r="G172" s="195" t="s">
        <v>400</v>
      </c>
      <c r="H172" s="196">
        <v>2</v>
      </c>
      <c r="I172" s="197"/>
      <c r="J172" s="198">
        <f>ROUND(I172*H172,2)</f>
        <v>0</v>
      </c>
      <c r="K172" s="194" t="s">
        <v>246</v>
      </c>
      <c r="L172" s="199"/>
      <c r="M172" s="200" t="s">
        <v>1</v>
      </c>
      <c r="N172" s="201" t="s">
        <v>46</v>
      </c>
      <c r="O172" s="59"/>
      <c r="P172" s="159">
        <f>O172*H172</f>
        <v>0</v>
      </c>
      <c r="Q172" s="159">
        <v>0.264</v>
      </c>
      <c r="R172" s="159">
        <f>Q172*H172</f>
        <v>0.528</v>
      </c>
      <c r="S172" s="159">
        <v>0</v>
      </c>
      <c r="T172" s="160">
        <f>S172*H172</f>
        <v>0</v>
      </c>
      <c r="U172" s="33"/>
      <c r="V172" s="33"/>
      <c r="W172" s="33"/>
      <c r="X172" s="33"/>
      <c r="Y172" s="33"/>
      <c r="Z172" s="33"/>
      <c r="AA172" s="33"/>
      <c r="AB172" s="33"/>
      <c r="AC172" s="33"/>
      <c r="AD172" s="33"/>
      <c r="AE172" s="33"/>
      <c r="AR172" s="161" t="s">
        <v>259</v>
      </c>
      <c r="AT172" s="161" t="s">
        <v>272</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2358</v>
      </c>
    </row>
    <row r="173" spans="1:47" s="2" customFormat="1" ht="11.25">
      <c r="A173" s="33"/>
      <c r="B173" s="34"/>
      <c r="C173" s="33"/>
      <c r="D173" s="163" t="s">
        <v>208</v>
      </c>
      <c r="E173" s="33"/>
      <c r="F173" s="164" t="s">
        <v>2359</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208</v>
      </c>
      <c r="AU173" s="18" t="s">
        <v>91</v>
      </c>
    </row>
    <row r="174" spans="2:51" s="13" customFormat="1" ht="11.25">
      <c r="B174" s="169"/>
      <c r="D174" s="163" t="s">
        <v>212</v>
      </c>
      <c r="E174" s="170" t="s">
        <v>1</v>
      </c>
      <c r="F174" s="171" t="s">
        <v>1365</v>
      </c>
      <c r="H174" s="172">
        <v>2</v>
      </c>
      <c r="I174" s="173"/>
      <c r="L174" s="169"/>
      <c r="M174" s="174"/>
      <c r="N174" s="175"/>
      <c r="O174" s="175"/>
      <c r="P174" s="175"/>
      <c r="Q174" s="175"/>
      <c r="R174" s="175"/>
      <c r="S174" s="175"/>
      <c r="T174" s="176"/>
      <c r="AT174" s="170" t="s">
        <v>212</v>
      </c>
      <c r="AU174" s="170" t="s">
        <v>91</v>
      </c>
      <c r="AV174" s="13" t="s">
        <v>91</v>
      </c>
      <c r="AW174" s="13" t="s">
        <v>36</v>
      </c>
      <c r="AX174" s="13" t="s">
        <v>89</v>
      </c>
      <c r="AY174" s="170" t="s">
        <v>199</v>
      </c>
    </row>
    <row r="175" spans="1:65" s="2" customFormat="1" ht="14.45" customHeight="1">
      <c r="A175" s="33"/>
      <c r="B175" s="149"/>
      <c r="C175" s="192" t="s">
        <v>298</v>
      </c>
      <c r="D175" s="192" t="s">
        <v>272</v>
      </c>
      <c r="E175" s="193" t="s">
        <v>2360</v>
      </c>
      <c r="F175" s="194" t="s">
        <v>2361</v>
      </c>
      <c r="G175" s="195" t="s">
        <v>400</v>
      </c>
      <c r="H175" s="196">
        <v>4</v>
      </c>
      <c r="I175" s="197"/>
      <c r="J175" s="198">
        <f>ROUND(I175*H175,2)</f>
        <v>0</v>
      </c>
      <c r="K175" s="194" t="s">
        <v>246</v>
      </c>
      <c r="L175" s="199"/>
      <c r="M175" s="200" t="s">
        <v>1</v>
      </c>
      <c r="N175" s="201" t="s">
        <v>46</v>
      </c>
      <c r="O175" s="59"/>
      <c r="P175" s="159">
        <f>O175*H175</f>
        <v>0</v>
      </c>
      <c r="Q175" s="159">
        <v>0</v>
      </c>
      <c r="R175" s="159">
        <f>Q175*H175</f>
        <v>0</v>
      </c>
      <c r="S175" s="159">
        <v>0</v>
      </c>
      <c r="T175" s="160">
        <f>S175*H175</f>
        <v>0</v>
      </c>
      <c r="U175" s="33"/>
      <c r="V175" s="33"/>
      <c r="W175" s="33"/>
      <c r="X175" s="33"/>
      <c r="Y175" s="33"/>
      <c r="Z175" s="33"/>
      <c r="AA175" s="33"/>
      <c r="AB175" s="33"/>
      <c r="AC175" s="33"/>
      <c r="AD175" s="33"/>
      <c r="AE175" s="33"/>
      <c r="AR175" s="161" t="s">
        <v>259</v>
      </c>
      <c r="AT175" s="161" t="s">
        <v>272</v>
      </c>
      <c r="AU175" s="161" t="s">
        <v>91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206</v>
      </c>
      <c r="BM175" s="161" t="s">
        <v>2362</v>
      </c>
    </row>
    <row r="176" spans="1:65" s="2" customFormat="1" ht="14.45" customHeight="1">
      <c r="A176" s="33"/>
      <c r="B176" s="149"/>
      <c r="C176" s="192" t="s">
        <v>306</v>
      </c>
      <c r="D176" s="192" t="s">
        <v>272</v>
      </c>
      <c r="E176" s="193" t="s">
        <v>2363</v>
      </c>
      <c r="F176" s="194" t="s">
        <v>2364</v>
      </c>
      <c r="G176" s="195" t="s">
        <v>400</v>
      </c>
      <c r="H176" s="196">
        <v>2</v>
      </c>
      <c r="I176" s="197"/>
      <c r="J176" s="198">
        <f>ROUND(I176*H176,2)</f>
        <v>0</v>
      </c>
      <c r="K176" s="194" t="s">
        <v>246</v>
      </c>
      <c r="L176" s="199"/>
      <c r="M176" s="200" t="s">
        <v>1</v>
      </c>
      <c r="N176" s="201" t="s">
        <v>46</v>
      </c>
      <c r="O176" s="59"/>
      <c r="P176" s="159">
        <f>O176*H176</f>
        <v>0</v>
      </c>
      <c r="Q176" s="159">
        <v>0</v>
      </c>
      <c r="R176" s="159">
        <f>Q176*H176</f>
        <v>0</v>
      </c>
      <c r="S176" s="159">
        <v>0</v>
      </c>
      <c r="T176" s="160">
        <f>S176*H176</f>
        <v>0</v>
      </c>
      <c r="U176" s="33"/>
      <c r="V176" s="33"/>
      <c r="W176" s="33"/>
      <c r="X176" s="33"/>
      <c r="Y176" s="33"/>
      <c r="Z176" s="33"/>
      <c r="AA176" s="33"/>
      <c r="AB176" s="33"/>
      <c r="AC176" s="33"/>
      <c r="AD176" s="33"/>
      <c r="AE176" s="33"/>
      <c r="AR176" s="161" t="s">
        <v>259</v>
      </c>
      <c r="AT176" s="161" t="s">
        <v>272</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206</v>
      </c>
      <c r="BM176" s="161" t="s">
        <v>2365</v>
      </c>
    </row>
    <row r="177" spans="2:63" s="12" customFormat="1" ht="22.9" customHeight="1">
      <c r="B177" s="136"/>
      <c r="D177" s="137" t="s">
        <v>80</v>
      </c>
      <c r="E177" s="147" t="s">
        <v>271</v>
      </c>
      <c r="F177" s="147" t="s">
        <v>1743</v>
      </c>
      <c r="I177" s="139"/>
      <c r="J177" s="148">
        <f>BK177</f>
        <v>0</v>
      </c>
      <c r="L177" s="136"/>
      <c r="M177" s="141"/>
      <c r="N177" s="142"/>
      <c r="O177" s="142"/>
      <c r="P177" s="143">
        <f>SUM(P178:P193)</f>
        <v>0</v>
      </c>
      <c r="Q177" s="142"/>
      <c r="R177" s="143">
        <f>SUM(R178:R193)</f>
        <v>0</v>
      </c>
      <c r="S177" s="142"/>
      <c r="T177" s="144">
        <f>SUM(T178:T193)</f>
        <v>0</v>
      </c>
      <c r="AR177" s="137" t="s">
        <v>89</v>
      </c>
      <c r="AT177" s="145" t="s">
        <v>80</v>
      </c>
      <c r="AU177" s="145" t="s">
        <v>89</v>
      </c>
      <c r="AY177" s="137" t="s">
        <v>199</v>
      </c>
      <c r="BK177" s="146">
        <f>SUM(BK178:BK193)</f>
        <v>0</v>
      </c>
    </row>
    <row r="178" spans="1:65" s="2" customFormat="1" ht="14.45" customHeight="1">
      <c r="A178" s="33"/>
      <c r="B178" s="149"/>
      <c r="C178" s="150" t="s">
        <v>8</v>
      </c>
      <c r="D178" s="150" t="s">
        <v>201</v>
      </c>
      <c r="E178" s="151" t="s">
        <v>2366</v>
      </c>
      <c r="F178" s="152" t="s">
        <v>2367</v>
      </c>
      <c r="G178" s="153" t="s">
        <v>2321</v>
      </c>
      <c r="H178" s="154">
        <v>13</v>
      </c>
      <c r="I178" s="155"/>
      <c r="J178" s="156">
        <f aca="true" t="shared" si="0" ref="J178:J184">ROUND(I178*H178,2)</f>
        <v>0</v>
      </c>
      <c r="K178" s="152" t="s">
        <v>246</v>
      </c>
      <c r="L178" s="34"/>
      <c r="M178" s="157" t="s">
        <v>1</v>
      </c>
      <c r="N178" s="158" t="s">
        <v>46</v>
      </c>
      <c r="O178" s="59"/>
      <c r="P178" s="159">
        <f aca="true" t="shared" si="1" ref="P178:P184">O178*H178</f>
        <v>0</v>
      </c>
      <c r="Q178" s="159">
        <v>0</v>
      </c>
      <c r="R178" s="159">
        <f aca="true" t="shared" si="2" ref="R178:R184">Q178*H178</f>
        <v>0</v>
      </c>
      <c r="S178" s="159">
        <v>0</v>
      </c>
      <c r="T178" s="160">
        <f aca="true" t="shared" si="3" ref="T178:T184">S178*H178</f>
        <v>0</v>
      </c>
      <c r="U178" s="33"/>
      <c r="V178" s="33"/>
      <c r="W178" s="33"/>
      <c r="X178" s="33"/>
      <c r="Y178" s="33"/>
      <c r="Z178" s="33"/>
      <c r="AA178" s="33"/>
      <c r="AB178" s="33"/>
      <c r="AC178" s="33"/>
      <c r="AD178" s="33"/>
      <c r="AE178" s="33"/>
      <c r="AR178" s="161" t="s">
        <v>206</v>
      </c>
      <c r="AT178" s="161" t="s">
        <v>201</v>
      </c>
      <c r="AU178" s="161" t="s">
        <v>91</v>
      </c>
      <c r="AY178" s="18" t="s">
        <v>199</v>
      </c>
      <c r="BE178" s="162">
        <f aca="true" t="shared" si="4" ref="BE178:BE184">IF(N178="základní",J178,0)</f>
        <v>0</v>
      </c>
      <c r="BF178" s="162">
        <f aca="true" t="shared" si="5" ref="BF178:BF184">IF(N178="snížená",J178,0)</f>
        <v>0</v>
      </c>
      <c r="BG178" s="162">
        <f aca="true" t="shared" si="6" ref="BG178:BG184">IF(N178="zákl. přenesená",J178,0)</f>
        <v>0</v>
      </c>
      <c r="BH178" s="162">
        <f aca="true" t="shared" si="7" ref="BH178:BH184">IF(N178="sníž. přenesená",J178,0)</f>
        <v>0</v>
      </c>
      <c r="BI178" s="162">
        <f aca="true" t="shared" si="8" ref="BI178:BI184">IF(N178="nulová",J178,0)</f>
        <v>0</v>
      </c>
      <c r="BJ178" s="18" t="s">
        <v>89</v>
      </c>
      <c r="BK178" s="162">
        <f aca="true" t="shared" si="9" ref="BK178:BK184">ROUND(I178*H178,2)</f>
        <v>0</v>
      </c>
      <c r="BL178" s="18" t="s">
        <v>206</v>
      </c>
      <c r="BM178" s="161" t="s">
        <v>91</v>
      </c>
    </row>
    <row r="179" spans="1:65" s="2" customFormat="1" ht="14.45" customHeight="1">
      <c r="A179" s="33"/>
      <c r="B179" s="149"/>
      <c r="C179" s="150" t="s">
        <v>318</v>
      </c>
      <c r="D179" s="150" t="s">
        <v>201</v>
      </c>
      <c r="E179" s="151" t="s">
        <v>2368</v>
      </c>
      <c r="F179" s="152" t="s">
        <v>2369</v>
      </c>
      <c r="G179" s="153" t="s">
        <v>2321</v>
      </c>
      <c r="H179" s="154">
        <v>38</v>
      </c>
      <c r="I179" s="155"/>
      <c r="J179" s="156">
        <f t="shared" si="0"/>
        <v>0</v>
      </c>
      <c r="K179" s="152" t="s">
        <v>246</v>
      </c>
      <c r="L179" s="34"/>
      <c r="M179" s="157" t="s">
        <v>1</v>
      </c>
      <c r="N179" s="158" t="s">
        <v>46</v>
      </c>
      <c r="O179" s="59"/>
      <c r="P179" s="159">
        <f t="shared" si="1"/>
        <v>0</v>
      </c>
      <c r="Q179" s="159">
        <v>0</v>
      </c>
      <c r="R179" s="159">
        <f t="shared" si="2"/>
        <v>0</v>
      </c>
      <c r="S179" s="159">
        <v>0</v>
      </c>
      <c r="T179" s="160">
        <f t="shared" si="3"/>
        <v>0</v>
      </c>
      <c r="U179" s="33"/>
      <c r="V179" s="33"/>
      <c r="W179" s="33"/>
      <c r="X179" s="33"/>
      <c r="Y179" s="33"/>
      <c r="Z179" s="33"/>
      <c r="AA179" s="33"/>
      <c r="AB179" s="33"/>
      <c r="AC179" s="33"/>
      <c r="AD179" s="33"/>
      <c r="AE179" s="33"/>
      <c r="AR179" s="161" t="s">
        <v>206</v>
      </c>
      <c r="AT179" s="161" t="s">
        <v>201</v>
      </c>
      <c r="AU179" s="161" t="s">
        <v>91</v>
      </c>
      <c r="AY179" s="18" t="s">
        <v>199</v>
      </c>
      <c r="BE179" s="162">
        <f t="shared" si="4"/>
        <v>0</v>
      </c>
      <c r="BF179" s="162">
        <f t="shared" si="5"/>
        <v>0</v>
      </c>
      <c r="BG179" s="162">
        <f t="shared" si="6"/>
        <v>0</v>
      </c>
      <c r="BH179" s="162">
        <f t="shared" si="7"/>
        <v>0</v>
      </c>
      <c r="BI179" s="162">
        <f t="shared" si="8"/>
        <v>0</v>
      </c>
      <c r="BJ179" s="18" t="s">
        <v>89</v>
      </c>
      <c r="BK179" s="162">
        <f t="shared" si="9"/>
        <v>0</v>
      </c>
      <c r="BL179" s="18" t="s">
        <v>206</v>
      </c>
      <c r="BM179" s="161" t="s">
        <v>206</v>
      </c>
    </row>
    <row r="180" spans="1:65" s="2" customFormat="1" ht="24.2" customHeight="1">
      <c r="A180" s="33"/>
      <c r="B180" s="149"/>
      <c r="C180" s="192" t="s">
        <v>325</v>
      </c>
      <c r="D180" s="192" t="s">
        <v>272</v>
      </c>
      <c r="E180" s="193" t="s">
        <v>2370</v>
      </c>
      <c r="F180" s="194" t="s">
        <v>2371</v>
      </c>
      <c r="G180" s="195" t="s">
        <v>2321</v>
      </c>
      <c r="H180" s="196">
        <v>35</v>
      </c>
      <c r="I180" s="197"/>
      <c r="J180" s="198">
        <f t="shared" si="0"/>
        <v>0</v>
      </c>
      <c r="K180" s="194" t="s">
        <v>246</v>
      </c>
      <c r="L180" s="199"/>
      <c r="M180" s="200" t="s">
        <v>1</v>
      </c>
      <c r="N180" s="201" t="s">
        <v>46</v>
      </c>
      <c r="O180" s="59"/>
      <c r="P180" s="159">
        <f t="shared" si="1"/>
        <v>0</v>
      </c>
      <c r="Q180" s="159">
        <v>0</v>
      </c>
      <c r="R180" s="159">
        <f t="shared" si="2"/>
        <v>0</v>
      </c>
      <c r="S180" s="159">
        <v>0</v>
      </c>
      <c r="T180" s="160">
        <f t="shared" si="3"/>
        <v>0</v>
      </c>
      <c r="U180" s="33"/>
      <c r="V180" s="33"/>
      <c r="W180" s="33"/>
      <c r="X180" s="33"/>
      <c r="Y180" s="33"/>
      <c r="Z180" s="33"/>
      <c r="AA180" s="33"/>
      <c r="AB180" s="33"/>
      <c r="AC180" s="33"/>
      <c r="AD180" s="33"/>
      <c r="AE180" s="33"/>
      <c r="AR180" s="161" t="s">
        <v>259</v>
      </c>
      <c r="AT180" s="161" t="s">
        <v>272</v>
      </c>
      <c r="AU180" s="161" t="s">
        <v>91</v>
      </c>
      <c r="AY180" s="18" t="s">
        <v>199</v>
      </c>
      <c r="BE180" s="162">
        <f t="shared" si="4"/>
        <v>0</v>
      </c>
      <c r="BF180" s="162">
        <f t="shared" si="5"/>
        <v>0</v>
      </c>
      <c r="BG180" s="162">
        <f t="shared" si="6"/>
        <v>0</v>
      </c>
      <c r="BH180" s="162">
        <f t="shared" si="7"/>
        <v>0</v>
      </c>
      <c r="BI180" s="162">
        <f t="shared" si="8"/>
        <v>0</v>
      </c>
      <c r="BJ180" s="18" t="s">
        <v>89</v>
      </c>
      <c r="BK180" s="162">
        <f t="shared" si="9"/>
        <v>0</v>
      </c>
      <c r="BL180" s="18" t="s">
        <v>206</v>
      </c>
      <c r="BM180" s="161" t="s">
        <v>2372</v>
      </c>
    </row>
    <row r="181" spans="1:65" s="2" customFormat="1" ht="24.2" customHeight="1">
      <c r="A181" s="33"/>
      <c r="B181" s="149"/>
      <c r="C181" s="192" t="s">
        <v>331</v>
      </c>
      <c r="D181" s="192" t="s">
        <v>272</v>
      </c>
      <c r="E181" s="193" t="s">
        <v>2373</v>
      </c>
      <c r="F181" s="194" t="s">
        <v>2374</v>
      </c>
      <c r="G181" s="195" t="s">
        <v>2321</v>
      </c>
      <c r="H181" s="196">
        <v>3</v>
      </c>
      <c r="I181" s="197"/>
      <c r="J181" s="198">
        <f t="shared" si="0"/>
        <v>0</v>
      </c>
      <c r="K181" s="194" t="s">
        <v>246</v>
      </c>
      <c r="L181" s="199"/>
      <c r="M181" s="200" t="s">
        <v>1</v>
      </c>
      <c r="N181" s="201" t="s">
        <v>46</v>
      </c>
      <c r="O181" s="59"/>
      <c r="P181" s="159">
        <f t="shared" si="1"/>
        <v>0</v>
      </c>
      <c r="Q181" s="159">
        <v>0</v>
      </c>
      <c r="R181" s="159">
        <f t="shared" si="2"/>
        <v>0</v>
      </c>
      <c r="S181" s="159">
        <v>0</v>
      </c>
      <c r="T181" s="160">
        <f t="shared" si="3"/>
        <v>0</v>
      </c>
      <c r="U181" s="33"/>
      <c r="V181" s="33"/>
      <c r="W181" s="33"/>
      <c r="X181" s="33"/>
      <c r="Y181" s="33"/>
      <c r="Z181" s="33"/>
      <c r="AA181" s="33"/>
      <c r="AB181" s="33"/>
      <c r="AC181" s="33"/>
      <c r="AD181" s="33"/>
      <c r="AE181" s="33"/>
      <c r="AR181" s="161" t="s">
        <v>259</v>
      </c>
      <c r="AT181" s="161" t="s">
        <v>272</v>
      </c>
      <c r="AU181" s="161" t="s">
        <v>91</v>
      </c>
      <c r="AY181" s="18" t="s">
        <v>199</v>
      </c>
      <c r="BE181" s="162">
        <f t="shared" si="4"/>
        <v>0</v>
      </c>
      <c r="BF181" s="162">
        <f t="shared" si="5"/>
        <v>0</v>
      </c>
      <c r="BG181" s="162">
        <f t="shared" si="6"/>
        <v>0</v>
      </c>
      <c r="BH181" s="162">
        <f t="shared" si="7"/>
        <v>0</v>
      </c>
      <c r="BI181" s="162">
        <f t="shared" si="8"/>
        <v>0</v>
      </c>
      <c r="BJ181" s="18" t="s">
        <v>89</v>
      </c>
      <c r="BK181" s="162">
        <f t="shared" si="9"/>
        <v>0</v>
      </c>
      <c r="BL181" s="18" t="s">
        <v>206</v>
      </c>
      <c r="BM181" s="161" t="s">
        <v>2375</v>
      </c>
    </row>
    <row r="182" spans="1:65" s="2" customFormat="1" ht="14.45" customHeight="1">
      <c r="A182" s="33"/>
      <c r="B182" s="149"/>
      <c r="C182" s="150" t="s">
        <v>337</v>
      </c>
      <c r="D182" s="150" t="s">
        <v>201</v>
      </c>
      <c r="E182" s="151" t="s">
        <v>2376</v>
      </c>
      <c r="F182" s="152" t="s">
        <v>2377</v>
      </c>
      <c r="G182" s="153" t="s">
        <v>2321</v>
      </c>
      <c r="H182" s="154">
        <v>9</v>
      </c>
      <c r="I182" s="155"/>
      <c r="J182" s="156">
        <f t="shared" si="0"/>
        <v>0</v>
      </c>
      <c r="K182" s="152" t="s">
        <v>246</v>
      </c>
      <c r="L182" s="34"/>
      <c r="M182" s="157" t="s">
        <v>1</v>
      </c>
      <c r="N182" s="158" t="s">
        <v>46</v>
      </c>
      <c r="O182" s="59"/>
      <c r="P182" s="159">
        <f t="shared" si="1"/>
        <v>0</v>
      </c>
      <c r="Q182" s="159">
        <v>0</v>
      </c>
      <c r="R182" s="159">
        <f t="shared" si="2"/>
        <v>0</v>
      </c>
      <c r="S182" s="159">
        <v>0</v>
      </c>
      <c r="T182" s="160">
        <f t="shared" si="3"/>
        <v>0</v>
      </c>
      <c r="U182" s="33"/>
      <c r="V182" s="33"/>
      <c r="W182" s="33"/>
      <c r="X182" s="33"/>
      <c r="Y182" s="33"/>
      <c r="Z182" s="33"/>
      <c r="AA182" s="33"/>
      <c r="AB182" s="33"/>
      <c r="AC182" s="33"/>
      <c r="AD182" s="33"/>
      <c r="AE182" s="33"/>
      <c r="AR182" s="161" t="s">
        <v>206</v>
      </c>
      <c r="AT182" s="161" t="s">
        <v>201</v>
      </c>
      <c r="AU182" s="161" t="s">
        <v>91</v>
      </c>
      <c r="AY182" s="18" t="s">
        <v>199</v>
      </c>
      <c r="BE182" s="162">
        <f t="shared" si="4"/>
        <v>0</v>
      </c>
      <c r="BF182" s="162">
        <f t="shared" si="5"/>
        <v>0</v>
      </c>
      <c r="BG182" s="162">
        <f t="shared" si="6"/>
        <v>0</v>
      </c>
      <c r="BH182" s="162">
        <f t="shared" si="7"/>
        <v>0</v>
      </c>
      <c r="BI182" s="162">
        <f t="shared" si="8"/>
        <v>0</v>
      </c>
      <c r="BJ182" s="18" t="s">
        <v>89</v>
      </c>
      <c r="BK182" s="162">
        <f t="shared" si="9"/>
        <v>0</v>
      </c>
      <c r="BL182" s="18" t="s">
        <v>206</v>
      </c>
      <c r="BM182" s="161" t="s">
        <v>279</v>
      </c>
    </row>
    <row r="183" spans="1:65" s="2" customFormat="1" ht="14.45" customHeight="1">
      <c r="A183" s="33"/>
      <c r="B183" s="149"/>
      <c r="C183" s="150" t="s">
        <v>342</v>
      </c>
      <c r="D183" s="150" t="s">
        <v>201</v>
      </c>
      <c r="E183" s="151" t="s">
        <v>2378</v>
      </c>
      <c r="F183" s="152" t="s">
        <v>2379</v>
      </c>
      <c r="G183" s="153" t="s">
        <v>400</v>
      </c>
      <c r="H183" s="154">
        <v>2</v>
      </c>
      <c r="I183" s="155"/>
      <c r="J183" s="156">
        <f t="shared" si="0"/>
        <v>0</v>
      </c>
      <c r="K183" s="152" t="s">
        <v>246</v>
      </c>
      <c r="L183" s="34"/>
      <c r="M183" s="157" t="s">
        <v>1</v>
      </c>
      <c r="N183" s="158" t="s">
        <v>46</v>
      </c>
      <c r="O183" s="59"/>
      <c r="P183" s="159">
        <f t="shared" si="1"/>
        <v>0</v>
      </c>
      <c r="Q183" s="159">
        <v>0</v>
      </c>
      <c r="R183" s="159">
        <f t="shared" si="2"/>
        <v>0</v>
      </c>
      <c r="S183" s="159">
        <v>0</v>
      </c>
      <c r="T183" s="160">
        <f t="shared" si="3"/>
        <v>0</v>
      </c>
      <c r="U183" s="33"/>
      <c r="V183" s="33"/>
      <c r="W183" s="33"/>
      <c r="X183" s="33"/>
      <c r="Y183" s="33"/>
      <c r="Z183" s="33"/>
      <c r="AA183" s="33"/>
      <c r="AB183" s="33"/>
      <c r="AC183" s="33"/>
      <c r="AD183" s="33"/>
      <c r="AE183" s="33"/>
      <c r="AR183" s="161" t="s">
        <v>206</v>
      </c>
      <c r="AT183" s="161" t="s">
        <v>201</v>
      </c>
      <c r="AU183" s="161" t="s">
        <v>91</v>
      </c>
      <c r="AY183" s="18" t="s">
        <v>199</v>
      </c>
      <c r="BE183" s="162">
        <f t="shared" si="4"/>
        <v>0</v>
      </c>
      <c r="BF183" s="162">
        <f t="shared" si="5"/>
        <v>0</v>
      </c>
      <c r="BG183" s="162">
        <f t="shared" si="6"/>
        <v>0</v>
      </c>
      <c r="BH183" s="162">
        <f t="shared" si="7"/>
        <v>0</v>
      </c>
      <c r="BI183" s="162">
        <f t="shared" si="8"/>
        <v>0</v>
      </c>
      <c r="BJ183" s="18" t="s">
        <v>89</v>
      </c>
      <c r="BK183" s="162">
        <f t="shared" si="9"/>
        <v>0</v>
      </c>
      <c r="BL183" s="18" t="s">
        <v>206</v>
      </c>
      <c r="BM183" s="161" t="s">
        <v>418</v>
      </c>
    </row>
    <row r="184" spans="1:65" s="2" customFormat="1" ht="14.45" customHeight="1">
      <c r="A184" s="33"/>
      <c r="B184" s="149"/>
      <c r="C184" s="150" t="s">
        <v>7</v>
      </c>
      <c r="D184" s="150" t="s">
        <v>201</v>
      </c>
      <c r="E184" s="151" t="s">
        <v>2380</v>
      </c>
      <c r="F184" s="152" t="s">
        <v>2381</v>
      </c>
      <c r="G184" s="153" t="s">
        <v>400</v>
      </c>
      <c r="H184" s="154">
        <v>2</v>
      </c>
      <c r="I184" s="155"/>
      <c r="J184" s="156">
        <f t="shared" si="0"/>
        <v>0</v>
      </c>
      <c r="K184" s="152" t="s">
        <v>246</v>
      </c>
      <c r="L184" s="34"/>
      <c r="M184" s="157" t="s">
        <v>1</v>
      </c>
      <c r="N184" s="158" t="s">
        <v>46</v>
      </c>
      <c r="O184" s="59"/>
      <c r="P184" s="159">
        <f t="shared" si="1"/>
        <v>0</v>
      </c>
      <c r="Q184" s="159">
        <v>0</v>
      </c>
      <c r="R184" s="159">
        <f t="shared" si="2"/>
        <v>0</v>
      </c>
      <c r="S184" s="159">
        <v>0</v>
      </c>
      <c r="T184" s="160">
        <f t="shared" si="3"/>
        <v>0</v>
      </c>
      <c r="U184" s="33"/>
      <c r="V184" s="33"/>
      <c r="W184" s="33"/>
      <c r="X184" s="33"/>
      <c r="Y184" s="33"/>
      <c r="Z184" s="33"/>
      <c r="AA184" s="33"/>
      <c r="AB184" s="33"/>
      <c r="AC184" s="33"/>
      <c r="AD184" s="33"/>
      <c r="AE184" s="33"/>
      <c r="AR184" s="161" t="s">
        <v>206</v>
      </c>
      <c r="AT184" s="161" t="s">
        <v>201</v>
      </c>
      <c r="AU184" s="161" t="s">
        <v>91</v>
      </c>
      <c r="AY184" s="18" t="s">
        <v>199</v>
      </c>
      <c r="BE184" s="162">
        <f t="shared" si="4"/>
        <v>0</v>
      </c>
      <c r="BF184" s="162">
        <f t="shared" si="5"/>
        <v>0</v>
      </c>
      <c r="BG184" s="162">
        <f t="shared" si="6"/>
        <v>0</v>
      </c>
      <c r="BH184" s="162">
        <f t="shared" si="7"/>
        <v>0</v>
      </c>
      <c r="BI184" s="162">
        <f t="shared" si="8"/>
        <v>0</v>
      </c>
      <c r="BJ184" s="18" t="s">
        <v>89</v>
      </c>
      <c r="BK184" s="162">
        <f t="shared" si="9"/>
        <v>0</v>
      </c>
      <c r="BL184" s="18" t="s">
        <v>206</v>
      </c>
      <c r="BM184" s="161" t="s">
        <v>431</v>
      </c>
    </row>
    <row r="185" spans="1:47" s="2" customFormat="1" ht="11.25">
      <c r="A185" s="33"/>
      <c r="B185" s="34"/>
      <c r="C185" s="33"/>
      <c r="D185" s="163" t="s">
        <v>208</v>
      </c>
      <c r="E185" s="33"/>
      <c r="F185" s="164" t="s">
        <v>2381</v>
      </c>
      <c r="G185" s="33"/>
      <c r="H185" s="33"/>
      <c r="I185" s="165"/>
      <c r="J185" s="33"/>
      <c r="K185" s="33"/>
      <c r="L185" s="34"/>
      <c r="M185" s="166"/>
      <c r="N185" s="167"/>
      <c r="O185" s="59"/>
      <c r="P185" s="59"/>
      <c r="Q185" s="59"/>
      <c r="R185" s="59"/>
      <c r="S185" s="59"/>
      <c r="T185" s="60"/>
      <c r="U185" s="33"/>
      <c r="V185" s="33"/>
      <c r="W185" s="33"/>
      <c r="X185" s="33"/>
      <c r="Y185" s="33"/>
      <c r="Z185" s="33"/>
      <c r="AA185" s="33"/>
      <c r="AB185" s="33"/>
      <c r="AC185" s="33"/>
      <c r="AD185" s="33"/>
      <c r="AE185" s="33"/>
      <c r="AT185" s="18" t="s">
        <v>208</v>
      </c>
      <c r="AU185" s="18" t="s">
        <v>91</v>
      </c>
    </row>
    <row r="186" spans="1:65" s="2" customFormat="1" ht="14.45" customHeight="1">
      <c r="A186" s="33"/>
      <c r="B186" s="149"/>
      <c r="C186" s="150" t="s">
        <v>356</v>
      </c>
      <c r="D186" s="150" t="s">
        <v>201</v>
      </c>
      <c r="E186" s="151" t="s">
        <v>2382</v>
      </c>
      <c r="F186" s="152" t="s">
        <v>2383</v>
      </c>
      <c r="G186" s="153" t="s">
        <v>400</v>
      </c>
      <c r="H186" s="154">
        <v>2</v>
      </c>
      <c r="I186" s="155"/>
      <c r="J186" s="156">
        <f>ROUND(I186*H186,2)</f>
        <v>0</v>
      </c>
      <c r="K186" s="152" t="s">
        <v>246</v>
      </c>
      <c r="L186" s="34"/>
      <c r="M186" s="157" t="s">
        <v>1</v>
      </c>
      <c r="N186" s="158" t="s">
        <v>46</v>
      </c>
      <c r="O186" s="59"/>
      <c r="P186" s="159">
        <f>O186*H186</f>
        <v>0</v>
      </c>
      <c r="Q186" s="159">
        <v>0</v>
      </c>
      <c r="R186" s="159">
        <f>Q186*H186</f>
        <v>0</v>
      </c>
      <c r="S186" s="159">
        <v>0</v>
      </c>
      <c r="T186" s="160">
        <f>S186*H186</f>
        <v>0</v>
      </c>
      <c r="U186" s="33"/>
      <c r="V186" s="33"/>
      <c r="W186" s="33"/>
      <c r="X186" s="33"/>
      <c r="Y186" s="33"/>
      <c r="Z186" s="33"/>
      <c r="AA186" s="33"/>
      <c r="AB186" s="33"/>
      <c r="AC186" s="33"/>
      <c r="AD186" s="33"/>
      <c r="AE186" s="33"/>
      <c r="AR186" s="161" t="s">
        <v>206</v>
      </c>
      <c r="AT186" s="161" t="s">
        <v>201</v>
      </c>
      <c r="AU186" s="161" t="s">
        <v>91</v>
      </c>
      <c r="AY186" s="18" t="s">
        <v>199</v>
      </c>
      <c r="BE186" s="162">
        <f>IF(N186="základní",J186,0)</f>
        <v>0</v>
      </c>
      <c r="BF186" s="162">
        <f>IF(N186="snížená",J186,0)</f>
        <v>0</v>
      </c>
      <c r="BG186" s="162">
        <f>IF(N186="zákl. přenesená",J186,0)</f>
        <v>0</v>
      </c>
      <c r="BH186" s="162">
        <f>IF(N186="sníž. přenesená",J186,0)</f>
        <v>0</v>
      </c>
      <c r="BI186" s="162">
        <f>IF(N186="nulová",J186,0)</f>
        <v>0</v>
      </c>
      <c r="BJ186" s="18" t="s">
        <v>89</v>
      </c>
      <c r="BK186" s="162">
        <f>ROUND(I186*H186,2)</f>
        <v>0</v>
      </c>
      <c r="BL186" s="18" t="s">
        <v>206</v>
      </c>
      <c r="BM186" s="161" t="s">
        <v>2384</v>
      </c>
    </row>
    <row r="187" spans="1:65" s="2" customFormat="1" ht="37.9" customHeight="1">
      <c r="A187" s="33"/>
      <c r="B187" s="149"/>
      <c r="C187" s="150" t="s">
        <v>364</v>
      </c>
      <c r="D187" s="150" t="s">
        <v>201</v>
      </c>
      <c r="E187" s="151" t="s">
        <v>2385</v>
      </c>
      <c r="F187" s="152" t="s">
        <v>2386</v>
      </c>
      <c r="G187" s="153" t="s">
        <v>400</v>
      </c>
      <c r="H187" s="154">
        <v>13</v>
      </c>
      <c r="I187" s="155"/>
      <c r="J187" s="156">
        <f>ROUND(I187*H187,2)</f>
        <v>0</v>
      </c>
      <c r="K187" s="152" t="s">
        <v>246</v>
      </c>
      <c r="L187" s="34"/>
      <c r="M187" s="157" t="s">
        <v>1</v>
      </c>
      <c r="N187" s="158" t="s">
        <v>46</v>
      </c>
      <c r="O187" s="59"/>
      <c r="P187" s="159">
        <f>O187*H187</f>
        <v>0</v>
      </c>
      <c r="Q187" s="159">
        <v>0</v>
      </c>
      <c r="R187" s="159">
        <f>Q187*H187</f>
        <v>0</v>
      </c>
      <c r="S187" s="159">
        <v>0</v>
      </c>
      <c r="T187" s="160">
        <f>S187*H187</f>
        <v>0</v>
      </c>
      <c r="U187" s="33"/>
      <c r="V187" s="33"/>
      <c r="W187" s="33"/>
      <c r="X187" s="33"/>
      <c r="Y187" s="33"/>
      <c r="Z187" s="33"/>
      <c r="AA187" s="33"/>
      <c r="AB187" s="33"/>
      <c r="AC187" s="33"/>
      <c r="AD187" s="33"/>
      <c r="AE187" s="33"/>
      <c r="AR187" s="161" t="s">
        <v>206</v>
      </c>
      <c r="AT187" s="161" t="s">
        <v>201</v>
      </c>
      <c r="AU187" s="161" t="s">
        <v>91</v>
      </c>
      <c r="AY187" s="18" t="s">
        <v>199</v>
      </c>
      <c r="BE187" s="162">
        <f>IF(N187="základní",J187,0)</f>
        <v>0</v>
      </c>
      <c r="BF187" s="162">
        <f>IF(N187="snížená",J187,0)</f>
        <v>0</v>
      </c>
      <c r="BG187" s="162">
        <f>IF(N187="zákl. přenesená",J187,0)</f>
        <v>0</v>
      </c>
      <c r="BH187" s="162">
        <f>IF(N187="sníž. přenesená",J187,0)</f>
        <v>0</v>
      </c>
      <c r="BI187" s="162">
        <f>IF(N187="nulová",J187,0)</f>
        <v>0</v>
      </c>
      <c r="BJ187" s="18" t="s">
        <v>89</v>
      </c>
      <c r="BK187" s="162">
        <f>ROUND(I187*H187,2)</f>
        <v>0</v>
      </c>
      <c r="BL187" s="18" t="s">
        <v>206</v>
      </c>
      <c r="BM187" s="161" t="s">
        <v>2387</v>
      </c>
    </row>
    <row r="188" spans="1:65" s="2" customFormat="1" ht="14.45" customHeight="1">
      <c r="A188" s="33"/>
      <c r="B188" s="149"/>
      <c r="C188" s="150" t="s">
        <v>372</v>
      </c>
      <c r="D188" s="150" t="s">
        <v>201</v>
      </c>
      <c r="E188" s="151" t="s">
        <v>2388</v>
      </c>
      <c r="F188" s="152" t="s">
        <v>2389</v>
      </c>
      <c r="G188" s="153" t="s">
        <v>544</v>
      </c>
      <c r="H188" s="154">
        <v>2</v>
      </c>
      <c r="I188" s="155"/>
      <c r="J188" s="156">
        <f>ROUND(I188*H188,2)</f>
        <v>0</v>
      </c>
      <c r="K188" s="152" t="s">
        <v>246</v>
      </c>
      <c r="L188" s="34"/>
      <c r="M188" s="157" t="s">
        <v>1</v>
      </c>
      <c r="N188" s="158" t="s">
        <v>46</v>
      </c>
      <c r="O188" s="59"/>
      <c r="P188" s="159">
        <f>O188*H188</f>
        <v>0</v>
      </c>
      <c r="Q188" s="159">
        <v>0</v>
      </c>
      <c r="R188" s="159">
        <f>Q188*H188</f>
        <v>0</v>
      </c>
      <c r="S188" s="159">
        <v>0</v>
      </c>
      <c r="T188" s="160">
        <f>S188*H188</f>
        <v>0</v>
      </c>
      <c r="U188" s="33"/>
      <c r="V188" s="33"/>
      <c r="W188" s="33"/>
      <c r="X188" s="33"/>
      <c r="Y188" s="33"/>
      <c r="Z188" s="33"/>
      <c r="AA188" s="33"/>
      <c r="AB188" s="33"/>
      <c r="AC188" s="33"/>
      <c r="AD188" s="33"/>
      <c r="AE188" s="33"/>
      <c r="AR188" s="161" t="s">
        <v>206</v>
      </c>
      <c r="AT188" s="161" t="s">
        <v>201</v>
      </c>
      <c r="AU188" s="161" t="s">
        <v>91</v>
      </c>
      <c r="AY188" s="18" t="s">
        <v>199</v>
      </c>
      <c r="BE188" s="162">
        <f>IF(N188="základní",J188,0)</f>
        <v>0</v>
      </c>
      <c r="BF188" s="162">
        <f>IF(N188="snížená",J188,0)</f>
        <v>0</v>
      </c>
      <c r="BG188" s="162">
        <f>IF(N188="zákl. přenesená",J188,0)</f>
        <v>0</v>
      </c>
      <c r="BH188" s="162">
        <f>IF(N188="sníž. přenesená",J188,0)</f>
        <v>0</v>
      </c>
      <c r="BI188" s="162">
        <f>IF(N188="nulová",J188,0)</f>
        <v>0</v>
      </c>
      <c r="BJ188" s="18" t="s">
        <v>89</v>
      </c>
      <c r="BK188" s="162">
        <f>ROUND(I188*H188,2)</f>
        <v>0</v>
      </c>
      <c r="BL188" s="18" t="s">
        <v>206</v>
      </c>
      <c r="BM188" s="161" t="s">
        <v>2390</v>
      </c>
    </row>
    <row r="189" spans="1:47" s="2" customFormat="1" ht="126.75">
      <c r="A189" s="33"/>
      <c r="B189" s="34"/>
      <c r="C189" s="33"/>
      <c r="D189" s="163" t="s">
        <v>248</v>
      </c>
      <c r="E189" s="33"/>
      <c r="F189" s="168" t="s">
        <v>2391</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248</v>
      </c>
      <c r="AU189" s="18" t="s">
        <v>91</v>
      </c>
    </row>
    <row r="190" spans="1:65" s="2" customFormat="1" ht="14.45" customHeight="1">
      <c r="A190" s="33"/>
      <c r="B190" s="149"/>
      <c r="C190" s="150" t="s">
        <v>378</v>
      </c>
      <c r="D190" s="150" t="s">
        <v>201</v>
      </c>
      <c r="E190" s="151" t="s">
        <v>2392</v>
      </c>
      <c r="F190" s="152" t="s">
        <v>2393</v>
      </c>
      <c r="G190" s="153" t="s">
        <v>400</v>
      </c>
      <c r="H190" s="154">
        <v>6</v>
      </c>
      <c r="I190" s="155"/>
      <c r="J190" s="156">
        <f>ROUND(I190*H190,2)</f>
        <v>0</v>
      </c>
      <c r="K190" s="152" t="s">
        <v>246</v>
      </c>
      <c r="L190" s="34"/>
      <c r="M190" s="157" t="s">
        <v>1</v>
      </c>
      <c r="N190" s="158" t="s">
        <v>46</v>
      </c>
      <c r="O190" s="59"/>
      <c r="P190" s="159">
        <f>O190*H190</f>
        <v>0</v>
      </c>
      <c r="Q190" s="159">
        <v>0</v>
      </c>
      <c r="R190" s="159">
        <f>Q190*H190</f>
        <v>0</v>
      </c>
      <c r="S190" s="159">
        <v>0</v>
      </c>
      <c r="T190" s="160">
        <f>S190*H190</f>
        <v>0</v>
      </c>
      <c r="U190" s="33"/>
      <c r="V190" s="33"/>
      <c r="W190" s="33"/>
      <c r="X190" s="33"/>
      <c r="Y190" s="33"/>
      <c r="Z190" s="33"/>
      <c r="AA190" s="33"/>
      <c r="AB190" s="33"/>
      <c r="AC190" s="33"/>
      <c r="AD190" s="33"/>
      <c r="AE190" s="33"/>
      <c r="AR190" s="161" t="s">
        <v>206</v>
      </c>
      <c r="AT190" s="161" t="s">
        <v>201</v>
      </c>
      <c r="AU190" s="161" t="s">
        <v>91</v>
      </c>
      <c r="AY190" s="18" t="s">
        <v>199</v>
      </c>
      <c r="BE190" s="162">
        <f>IF(N190="základní",J190,0)</f>
        <v>0</v>
      </c>
      <c r="BF190" s="162">
        <f>IF(N190="snížená",J190,0)</f>
        <v>0</v>
      </c>
      <c r="BG190" s="162">
        <f>IF(N190="zákl. přenesená",J190,0)</f>
        <v>0</v>
      </c>
      <c r="BH190" s="162">
        <f>IF(N190="sníž. přenesená",J190,0)</f>
        <v>0</v>
      </c>
      <c r="BI190" s="162">
        <f>IF(N190="nulová",J190,0)</f>
        <v>0</v>
      </c>
      <c r="BJ190" s="18" t="s">
        <v>89</v>
      </c>
      <c r="BK190" s="162">
        <f>ROUND(I190*H190,2)</f>
        <v>0</v>
      </c>
      <c r="BL190" s="18" t="s">
        <v>206</v>
      </c>
      <c r="BM190" s="161" t="s">
        <v>2394</v>
      </c>
    </row>
    <row r="191" spans="1:47" s="2" customFormat="1" ht="117">
      <c r="A191" s="33"/>
      <c r="B191" s="34"/>
      <c r="C191" s="33"/>
      <c r="D191" s="163" t="s">
        <v>248</v>
      </c>
      <c r="E191" s="33"/>
      <c r="F191" s="168" t="s">
        <v>2395</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248</v>
      </c>
      <c r="AU191" s="18" t="s">
        <v>91</v>
      </c>
    </row>
    <row r="192" spans="1:65" s="2" customFormat="1" ht="14.45" customHeight="1">
      <c r="A192" s="33"/>
      <c r="B192" s="149"/>
      <c r="C192" s="150" t="s">
        <v>386</v>
      </c>
      <c r="D192" s="150" t="s">
        <v>201</v>
      </c>
      <c r="E192" s="151" t="s">
        <v>2396</v>
      </c>
      <c r="F192" s="152" t="s">
        <v>2397</v>
      </c>
      <c r="G192" s="153" t="s">
        <v>400</v>
      </c>
      <c r="H192" s="154">
        <v>2</v>
      </c>
      <c r="I192" s="155"/>
      <c r="J192" s="156">
        <f>ROUND(I192*H192,2)</f>
        <v>0</v>
      </c>
      <c r="K192" s="152" t="s">
        <v>246</v>
      </c>
      <c r="L192" s="34"/>
      <c r="M192" s="157" t="s">
        <v>1</v>
      </c>
      <c r="N192" s="158" t="s">
        <v>46</v>
      </c>
      <c r="O192" s="59"/>
      <c r="P192" s="159">
        <f>O192*H192</f>
        <v>0</v>
      </c>
      <c r="Q192" s="159">
        <v>0</v>
      </c>
      <c r="R192" s="159">
        <f>Q192*H192</f>
        <v>0</v>
      </c>
      <c r="S192" s="159">
        <v>0</v>
      </c>
      <c r="T192" s="160">
        <f>S192*H192</f>
        <v>0</v>
      </c>
      <c r="U192" s="33"/>
      <c r="V192" s="33"/>
      <c r="W192" s="33"/>
      <c r="X192" s="33"/>
      <c r="Y192" s="33"/>
      <c r="Z192" s="33"/>
      <c r="AA192" s="33"/>
      <c r="AB192" s="33"/>
      <c r="AC192" s="33"/>
      <c r="AD192" s="33"/>
      <c r="AE192" s="33"/>
      <c r="AR192" s="161" t="s">
        <v>206</v>
      </c>
      <c r="AT192" s="161" t="s">
        <v>201</v>
      </c>
      <c r="AU192" s="161" t="s">
        <v>91</v>
      </c>
      <c r="AY192" s="18" t="s">
        <v>199</v>
      </c>
      <c r="BE192" s="162">
        <f>IF(N192="základní",J192,0)</f>
        <v>0</v>
      </c>
      <c r="BF192" s="162">
        <f>IF(N192="snížená",J192,0)</f>
        <v>0</v>
      </c>
      <c r="BG192" s="162">
        <f>IF(N192="zákl. přenesená",J192,0)</f>
        <v>0</v>
      </c>
      <c r="BH192" s="162">
        <f>IF(N192="sníž. přenesená",J192,0)</f>
        <v>0</v>
      </c>
      <c r="BI192" s="162">
        <f>IF(N192="nulová",J192,0)</f>
        <v>0</v>
      </c>
      <c r="BJ192" s="18" t="s">
        <v>89</v>
      </c>
      <c r="BK192" s="162">
        <f>ROUND(I192*H192,2)</f>
        <v>0</v>
      </c>
      <c r="BL192" s="18" t="s">
        <v>206</v>
      </c>
      <c r="BM192" s="161" t="s">
        <v>2398</v>
      </c>
    </row>
    <row r="193" spans="1:47" s="2" customFormat="1" ht="87.75">
      <c r="A193" s="33"/>
      <c r="B193" s="34"/>
      <c r="C193" s="33"/>
      <c r="D193" s="163" t="s">
        <v>248</v>
      </c>
      <c r="E193" s="33"/>
      <c r="F193" s="168" t="s">
        <v>2399</v>
      </c>
      <c r="G193" s="33"/>
      <c r="H193" s="33"/>
      <c r="I193" s="165"/>
      <c r="J193" s="33"/>
      <c r="K193" s="33"/>
      <c r="L193" s="34"/>
      <c r="M193" s="166"/>
      <c r="N193" s="167"/>
      <c r="O193" s="59"/>
      <c r="P193" s="59"/>
      <c r="Q193" s="59"/>
      <c r="R193" s="59"/>
      <c r="S193" s="59"/>
      <c r="T193" s="60"/>
      <c r="U193" s="33"/>
      <c r="V193" s="33"/>
      <c r="W193" s="33"/>
      <c r="X193" s="33"/>
      <c r="Y193" s="33"/>
      <c r="Z193" s="33"/>
      <c r="AA193" s="33"/>
      <c r="AB193" s="33"/>
      <c r="AC193" s="33"/>
      <c r="AD193" s="33"/>
      <c r="AE193" s="33"/>
      <c r="AT193" s="18" t="s">
        <v>248</v>
      </c>
      <c r="AU193" s="18" t="s">
        <v>91</v>
      </c>
    </row>
    <row r="194" spans="2:63" s="12" customFormat="1" ht="22.9" customHeight="1">
      <c r="B194" s="136"/>
      <c r="D194" s="137" t="s">
        <v>80</v>
      </c>
      <c r="E194" s="147" t="s">
        <v>623</v>
      </c>
      <c r="F194" s="147" t="s">
        <v>624</v>
      </c>
      <c r="I194" s="139"/>
      <c r="J194" s="148">
        <f>BK194</f>
        <v>0</v>
      </c>
      <c r="L194" s="136"/>
      <c r="M194" s="141"/>
      <c r="N194" s="142"/>
      <c r="O194" s="142"/>
      <c r="P194" s="143">
        <f>SUM(P195:P198)</f>
        <v>0</v>
      </c>
      <c r="Q194" s="142"/>
      <c r="R194" s="143">
        <f>SUM(R195:R198)</f>
        <v>0</v>
      </c>
      <c r="S194" s="142"/>
      <c r="T194" s="144">
        <f>SUM(T195:T198)</f>
        <v>0</v>
      </c>
      <c r="AR194" s="137" t="s">
        <v>89</v>
      </c>
      <c r="AT194" s="145" t="s">
        <v>80</v>
      </c>
      <c r="AU194" s="145" t="s">
        <v>89</v>
      </c>
      <c r="AY194" s="137" t="s">
        <v>199</v>
      </c>
      <c r="BK194" s="146">
        <f>SUM(BK195:BK198)</f>
        <v>0</v>
      </c>
    </row>
    <row r="195" spans="1:65" s="2" customFormat="1" ht="14.45" customHeight="1">
      <c r="A195" s="33"/>
      <c r="B195" s="149"/>
      <c r="C195" s="150" t="s">
        <v>397</v>
      </c>
      <c r="D195" s="150" t="s">
        <v>201</v>
      </c>
      <c r="E195" s="151" t="s">
        <v>626</v>
      </c>
      <c r="F195" s="152" t="s">
        <v>627</v>
      </c>
      <c r="G195" s="153" t="s">
        <v>275</v>
      </c>
      <c r="H195" s="154">
        <v>1.039</v>
      </c>
      <c r="I195" s="155"/>
      <c r="J195" s="156">
        <f>ROUND(I195*H195,2)</f>
        <v>0</v>
      </c>
      <c r="K195" s="152" t="s">
        <v>205</v>
      </c>
      <c r="L195" s="34"/>
      <c r="M195" s="157" t="s">
        <v>1</v>
      </c>
      <c r="N195" s="158" t="s">
        <v>46</v>
      </c>
      <c r="O195" s="59"/>
      <c r="P195" s="159">
        <f>O195*H195</f>
        <v>0</v>
      </c>
      <c r="Q195" s="159">
        <v>0</v>
      </c>
      <c r="R195" s="159">
        <f>Q195*H195</f>
        <v>0</v>
      </c>
      <c r="S195" s="159">
        <v>0</v>
      </c>
      <c r="T195" s="160">
        <f>S195*H195</f>
        <v>0</v>
      </c>
      <c r="U195" s="33"/>
      <c r="V195" s="33"/>
      <c r="W195" s="33"/>
      <c r="X195" s="33"/>
      <c r="Y195" s="33"/>
      <c r="Z195" s="33"/>
      <c r="AA195" s="33"/>
      <c r="AB195" s="33"/>
      <c r="AC195" s="33"/>
      <c r="AD195" s="33"/>
      <c r="AE195" s="33"/>
      <c r="AR195" s="161" t="s">
        <v>206</v>
      </c>
      <c r="AT195" s="161" t="s">
        <v>201</v>
      </c>
      <c r="AU195" s="161" t="s">
        <v>91</v>
      </c>
      <c r="AY195" s="18" t="s">
        <v>199</v>
      </c>
      <c r="BE195" s="162">
        <f>IF(N195="základní",J195,0)</f>
        <v>0</v>
      </c>
      <c r="BF195" s="162">
        <f>IF(N195="snížená",J195,0)</f>
        <v>0</v>
      </c>
      <c r="BG195" s="162">
        <f>IF(N195="zákl. přenesená",J195,0)</f>
        <v>0</v>
      </c>
      <c r="BH195" s="162">
        <f>IF(N195="sníž. přenesená",J195,0)</f>
        <v>0</v>
      </c>
      <c r="BI195" s="162">
        <f>IF(N195="nulová",J195,0)</f>
        <v>0</v>
      </c>
      <c r="BJ195" s="18" t="s">
        <v>89</v>
      </c>
      <c r="BK195" s="162">
        <f>ROUND(I195*H195,2)</f>
        <v>0</v>
      </c>
      <c r="BL195" s="18" t="s">
        <v>206</v>
      </c>
      <c r="BM195" s="161" t="s">
        <v>2400</v>
      </c>
    </row>
    <row r="196" spans="1:47" s="2" customFormat="1" ht="19.5">
      <c r="A196" s="33"/>
      <c r="B196" s="34"/>
      <c r="C196" s="33"/>
      <c r="D196" s="163" t="s">
        <v>208</v>
      </c>
      <c r="E196" s="33"/>
      <c r="F196" s="164" t="s">
        <v>629</v>
      </c>
      <c r="G196" s="33"/>
      <c r="H196" s="33"/>
      <c r="I196" s="165"/>
      <c r="J196" s="33"/>
      <c r="K196" s="33"/>
      <c r="L196" s="34"/>
      <c r="M196" s="166"/>
      <c r="N196" s="167"/>
      <c r="O196" s="59"/>
      <c r="P196" s="59"/>
      <c r="Q196" s="59"/>
      <c r="R196" s="59"/>
      <c r="S196" s="59"/>
      <c r="T196" s="60"/>
      <c r="U196" s="33"/>
      <c r="V196" s="33"/>
      <c r="W196" s="33"/>
      <c r="X196" s="33"/>
      <c r="Y196" s="33"/>
      <c r="Z196" s="33"/>
      <c r="AA196" s="33"/>
      <c r="AB196" s="33"/>
      <c r="AC196" s="33"/>
      <c r="AD196" s="33"/>
      <c r="AE196" s="33"/>
      <c r="AT196" s="18" t="s">
        <v>208</v>
      </c>
      <c r="AU196" s="18" t="s">
        <v>91</v>
      </c>
    </row>
    <row r="197" spans="1:65" s="2" customFormat="1" ht="24.2" customHeight="1">
      <c r="A197" s="33"/>
      <c r="B197" s="149"/>
      <c r="C197" s="150" t="s">
        <v>402</v>
      </c>
      <c r="D197" s="150" t="s">
        <v>201</v>
      </c>
      <c r="E197" s="151" t="s">
        <v>631</v>
      </c>
      <c r="F197" s="152" t="s">
        <v>632</v>
      </c>
      <c r="G197" s="153" t="s">
        <v>275</v>
      </c>
      <c r="H197" s="154">
        <v>1.039</v>
      </c>
      <c r="I197" s="155"/>
      <c r="J197" s="156">
        <f>ROUND(I197*H197,2)</f>
        <v>0</v>
      </c>
      <c r="K197" s="152" t="s">
        <v>205</v>
      </c>
      <c r="L197" s="34"/>
      <c r="M197" s="157" t="s">
        <v>1</v>
      </c>
      <c r="N197" s="158" t="s">
        <v>46</v>
      </c>
      <c r="O197" s="59"/>
      <c r="P197" s="159">
        <f>O197*H197</f>
        <v>0</v>
      </c>
      <c r="Q197" s="159">
        <v>0</v>
      </c>
      <c r="R197" s="159">
        <f>Q197*H197</f>
        <v>0</v>
      </c>
      <c r="S197" s="159">
        <v>0</v>
      </c>
      <c r="T197" s="160">
        <f>S197*H197</f>
        <v>0</v>
      </c>
      <c r="U197" s="33"/>
      <c r="V197" s="33"/>
      <c r="W197" s="33"/>
      <c r="X197" s="33"/>
      <c r="Y197" s="33"/>
      <c r="Z197" s="33"/>
      <c r="AA197" s="33"/>
      <c r="AB197" s="33"/>
      <c r="AC197" s="33"/>
      <c r="AD197" s="33"/>
      <c r="AE197" s="33"/>
      <c r="AR197" s="161" t="s">
        <v>206</v>
      </c>
      <c r="AT197" s="161" t="s">
        <v>201</v>
      </c>
      <c r="AU197" s="161" t="s">
        <v>91</v>
      </c>
      <c r="AY197" s="18" t="s">
        <v>199</v>
      </c>
      <c r="BE197" s="162">
        <f>IF(N197="základní",J197,0)</f>
        <v>0</v>
      </c>
      <c r="BF197" s="162">
        <f>IF(N197="snížená",J197,0)</f>
        <v>0</v>
      </c>
      <c r="BG197" s="162">
        <f>IF(N197="zákl. přenesená",J197,0)</f>
        <v>0</v>
      </c>
      <c r="BH197" s="162">
        <f>IF(N197="sníž. přenesená",J197,0)</f>
        <v>0</v>
      </c>
      <c r="BI197" s="162">
        <f>IF(N197="nulová",J197,0)</f>
        <v>0</v>
      </c>
      <c r="BJ197" s="18" t="s">
        <v>89</v>
      </c>
      <c r="BK197" s="162">
        <f>ROUND(I197*H197,2)</f>
        <v>0</v>
      </c>
      <c r="BL197" s="18" t="s">
        <v>206</v>
      </c>
      <c r="BM197" s="161" t="s">
        <v>2401</v>
      </c>
    </row>
    <row r="198" spans="1:47" s="2" customFormat="1" ht="29.25">
      <c r="A198" s="33"/>
      <c r="B198" s="34"/>
      <c r="C198" s="33"/>
      <c r="D198" s="163" t="s">
        <v>208</v>
      </c>
      <c r="E198" s="33"/>
      <c r="F198" s="164" t="s">
        <v>634</v>
      </c>
      <c r="G198" s="33"/>
      <c r="H198" s="33"/>
      <c r="I198" s="165"/>
      <c r="J198" s="33"/>
      <c r="K198" s="33"/>
      <c r="L198" s="34"/>
      <c r="M198" s="202"/>
      <c r="N198" s="203"/>
      <c r="O198" s="204"/>
      <c r="P198" s="204"/>
      <c r="Q198" s="204"/>
      <c r="R198" s="204"/>
      <c r="S198" s="204"/>
      <c r="T198" s="205"/>
      <c r="U198" s="33"/>
      <c r="V198" s="33"/>
      <c r="W198" s="33"/>
      <c r="X198" s="33"/>
      <c r="Y198" s="33"/>
      <c r="Z198" s="33"/>
      <c r="AA198" s="33"/>
      <c r="AB198" s="33"/>
      <c r="AC198" s="33"/>
      <c r="AD198" s="33"/>
      <c r="AE198" s="33"/>
      <c r="AT198" s="18" t="s">
        <v>208</v>
      </c>
      <c r="AU198" s="18" t="s">
        <v>91</v>
      </c>
    </row>
    <row r="199" spans="1:31" s="2" customFormat="1" ht="6.95" customHeight="1">
      <c r="A199" s="33"/>
      <c r="B199" s="48"/>
      <c r="C199" s="49"/>
      <c r="D199" s="49"/>
      <c r="E199" s="49"/>
      <c r="F199" s="49"/>
      <c r="G199" s="49"/>
      <c r="H199" s="49"/>
      <c r="I199" s="49"/>
      <c r="J199" s="49"/>
      <c r="K199" s="49"/>
      <c r="L199" s="34"/>
      <c r="M199" s="33"/>
      <c r="O199" s="33"/>
      <c r="P199" s="33"/>
      <c r="Q199" s="33"/>
      <c r="R199" s="33"/>
      <c r="S199" s="33"/>
      <c r="T199" s="33"/>
      <c r="U199" s="33"/>
      <c r="V199" s="33"/>
      <c r="W199" s="33"/>
      <c r="X199" s="33"/>
      <c r="Y199" s="33"/>
      <c r="Z199" s="33"/>
      <c r="AA199" s="33"/>
      <c r="AB199" s="33"/>
      <c r="AC199" s="33"/>
      <c r="AD199" s="33"/>
      <c r="AE199" s="33"/>
    </row>
  </sheetData>
  <autoFilter ref="C126:K198"/>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127</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2194</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1102</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2402</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14. 1. 2021</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ROUND(J130,2)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ROUND((SUM(BE130:BE246)),2)</f>
        <v>0</v>
      </c>
      <c r="G35" s="33"/>
      <c r="H35" s="33"/>
      <c r="I35" s="106">
        <v>0.21</v>
      </c>
      <c r="J35" s="105">
        <f>ROUND(((SUM(BE130:BE246))*I35),2)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ROUND((SUM(BF130:BF246)),2)</f>
        <v>0</v>
      </c>
      <c r="G36" s="33"/>
      <c r="H36" s="33"/>
      <c r="I36" s="106">
        <v>0.15</v>
      </c>
      <c r="J36" s="105">
        <f>ROUND(((SUM(BF130:BF246))*I36),2)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ROUND((SUM(BG130:BG246)),2)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ROUND((SUM(BH130:BH246)),2)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ROUND((SUM(BI130:BI246)),2)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2194</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1102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08.3 - Měření průsaků</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14. 1. 2021</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J130</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J131</f>
        <v>0</v>
      </c>
      <c r="L99" s="118"/>
    </row>
    <row r="100" spans="2:12" s="10" customFormat="1" ht="19.9" customHeight="1">
      <c r="B100" s="122"/>
      <c r="D100" s="123" t="s">
        <v>168</v>
      </c>
      <c r="E100" s="124"/>
      <c r="F100" s="124"/>
      <c r="G100" s="124"/>
      <c r="H100" s="124"/>
      <c r="I100" s="124"/>
      <c r="J100" s="125">
        <f>J132</f>
        <v>0</v>
      </c>
      <c r="L100" s="122"/>
    </row>
    <row r="101" spans="2:12" s="10" customFormat="1" ht="19.9" customHeight="1">
      <c r="B101" s="122"/>
      <c r="D101" s="123" t="s">
        <v>170</v>
      </c>
      <c r="E101" s="124"/>
      <c r="F101" s="124"/>
      <c r="G101" s="124"/>
      <c r="H101" s="124"/>
      <c r="I101" s="124"/>
      <c r="J101" s="125">
        <f>J199</f>
        <v>0</v>
      </c>
      <c r="L101" s="122"/>
    </row>
    <row r="102" spans="2:12" s="10" customFormat="1" ht="19.9" customHeight="1">
      <c r="B102" s="122"/>
      <c r="D102" s="123" t="s">
        <v>171</v>
      </c>
      <c r="E102" s="124"/>
      <c r="F102" s="124"/>
      <c r="G102" s="124"/>
      <c r="H102" s="124"/>
      <c r="I102" s="124"/>
      <c r="J102" s="125">
        <f>J203</f>
        <v>0</v>
      </c>
      <c r="L102" s="122"/>
    </row>
    <row r="103" spans="2:12" s="10" customFormat="1" ht="19.9" customHeight="1">
      <c r="B103" s="122"/>
      <c r="D103" s="123" t="s">
        <v>172</v>
      </c>
      <c r="E103" s="124"/>
      <c r="F103" s="124"/>
      <c r="G103" s="124"/>
      <c r="H103" s="124"/>
      <c r="I103" s="124"/>
      <c r="J103" s="125">
        <f>J207</f>
        <v>0</v>
      </c>
      <c r="L103" s="122"/>
    </row>
    <row r="104" spans="2:12" s="10" customFormat="1" ht="19.9" customHeight="1">
      <c r="B104" s="122"/>
      <c r="D104" s="123" t="s">
        <v>174</v>
      </c>
      <c r="E104" s="124"/>
      <c r="F104" s="124"/>
      <c r="G104" s="124"/>
      <c r="H104" s="124"/>
      <c r="I104" s="124"/>
      <c r="J104" s="125">
        <f>J220</f>
        <v>0</v>
      </c>
      <c r="L104" s="122"/>
    </row>
    <row r="105" spans="2:12" s="10" customFormat="1" ht="14.85" customHeight="1">
      <c r="B105" s="122"/>
      <c r="D105" s="123" t="s">
        <v>2403</v>
      </c>
      <c r="E105" s="124"/>
      <c r="F105" s="124"/>
      <c r="G105" s="124"/>
      <c r="H105" s="124"/>
      <c r="I105" s="124"/>
      <c r="J105" s="125">
        <f>J222</f>
        <v>0</v>
      </c>
      <c r="L105" s="122"/>
    </row>
    <row r="106" spans="2:12" s="10" customFormat="1" ht="19.9" customHeight="1">
      <c r="B106" s="122"/>
      <c r="D106" s="123" t="s">
        <v>180</v>
      </c>
      <c r="E106" s="124"/>
      <c r="F106" s="124"/>
      <c r="G106" s="124"/>
      <c r="H106" s="124"/>
      <c r="I106" s="124"/>
      <c r="J106" s="125">
        <f>J224</f>
        <v>0</v>
      </c>
      <c r="L106" s="122"/>
    </row>
    <row r="107" spans="2:12" s="10" customFormat="1" ht="19.9" customHeight="1">
      <c r="B107" s="122"/>
      <c r="D107" s="123" t="s">
        <v>181</v>
      </c>
      <c r="E107" s="124"/>
      <c r="F107" s="124"/>
      <c r="G107" s="124"/>
      <c r="H107" s="124"/>
      <c r="I107" s="124"/>
      <c r="J107" s="125">
        <f>J228</f>
        <v>0</v>
      </c>
      <c r="L107" s="122"/>
    </row>
    <row r="108" spans="2:12" s="9" customFormat="1" ht="24.95" customHeight="1">
      <c r="B108" s="118"/>
      <c r="D108" s="119" t="s">
        <v>2198</v>
      </c>
      <c r="E108" s="120"/>
      <c r="F108" s="120"/>
      <c r="G108" s="120"/>
      <c r="H108" s="120"/>
      <c r="I108" s="120"/>
      <c r="J108" s="121">
        <f>J232</f>
        <v>0</v>
      </c>
      <c r="L108" s="118"/>
    </row>
    <row r="109" spans="1:31" s="2" customFormat="1" ht="21.7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5" customHeight="1">
      <c r="A110" s="33"/>
      <c r="B110" s="48"/>
      <c r="C110" s="49"/>
      <c r="D110" s="49"/>
      <c r="E110" s="49"/>
      <c r="F110" s="49"/>
      <c r="G110" s="49"/>
      <c r="H110" s="49"/>
      <c r="I110" s="49"/>
      <c r="J110" s="49"/>
      <c r="K110" s="49"/>
      <c r="L110" s="43"/>
      <c r="S110" s="33"/>
      <c r="T110" s="33"/>
      <c r="U110" s="33"/>
      <c r="V110" s="33"/>
      <c r="W110" s="33"/>
      <c r="X110" s="33"/>
      <c r="Y110" s="33"/>
      <c r="Z110" s="33"/>
      <c r="AA110" s="33"/>
      <c r="AB110" s="33"/>
      <c r="AC110" s="33"/>
      <c r="AD110" s="33"/>
      <c r="AE110" s="33"/>
    </row>
    <row r="114" spans="1:31" s="2" customFormat="1" ht="6.95" customHeight="1">
      <c r="A114" s="33"/>
      <c r="B114" s="50"/>
      <c r="C114" s="51"/>
      <c r="D114" s="51"/>
      <c r="E114" s="51"/>
      <c r="F114" s="51"/>
      <c r="G114" s="51"/>
      <c r="H114" s="51"/>
      <c r="I114" s="51"/>
      <c r="J114" s="51"/>
      <c r="K114" s="51"/>
      <c r="L114" s="43"/>
      <c r="S114" s="33"/>
      <c r="T114" s="33"/>
      <c r="U114" s="33"/>
      <c r="V114" s="33"/>
      <c r="W114" s="33"/>
      <c r="X114" s="33"/>
      <c r="Y114" s="33"/>
      <c r="Z114" s="33"/>
      <c r="AA114" s="33"/>
      <c r="AB114" s="33"/>
      <c r="AC114" s="33"/>
      <c r="AD114" s="33"/>
      <c r="AE114" s="33"/>
    </row>
    <row r="115" spans="1:31" s="2" customFormat="1" ht="24.95" customHeight="1">
      <c r="A115" s="33"/>
      <c r="B115" s="34"/>
      <c r="C115" s="22" t="s">
        <v>184</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16</v>
      </c>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6.5" customHeight="1">
      <c r="A118" s="33"/>
      <c r="B118" s="34"/>
      <c r="C118" s="33"/>
      <c r="D118" s="33"/>
      <c r="E118" s="267" t="str">
        <f>E7</f>
        <v>VD Letovice, rekonstrukce VD</v>
      </c>
      <c r="F118" s="268"/>
      <c r="G118" s="268"/>
      <c r="H118" s="268"/>
      <c r="I118" s="33"/>
      <c r="J118" s="33"/>
      <c r="K118" s="33"/>
      <c r="L118" s="43"/>
      <c r="S118" s="33"/>
      <c r="T118" s="33"/>
      <c r="U118" s="33"/>
      <c r="V118" s="33"/>
      <c r="W118" s="33"/>
      <c r="X118" s="33"/>
      <c r="Y118" s="33"/>
      <c r="Z118" s="33"/>
      <c r="AA118" s="33"/>
      <c r="AB118" s="33"/>
      <c r="AC118" s="33"/>
      <c r="AD118" s="33"/>
      <c r="AE118" s="33"/>
    </row>
    <row r="119" spans="2:12" s="1" customFormat="1" ht="12" customHeight="1">
      <c r="B119" s="21"/>
      <c r="C119" s="28" t="s">
        <v>159</v>
      </c>
      <c r="L119" s="21"/>
    </row>
    <row r="120" spans="1:31" s="2" customFormat="1" ht="16.5" customHeight="1">
      <c r="A120" s="33"/>
      <c r="B120" s="34"/>
      <c r="C120" s="33"/>
      <c r="D120" s="33"/>
      <c r="E120" s="267" t="s">
        <v>2194</v>
      </c>
      <c r="F120" s="269"/>
      <c r="G120" s="269"/>
      <c r="H120" s="269"/>
      <c r="I120" s="3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1102</v>
      </c>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16.5" customHeight="1">
      <c r="A122" s="33"/>
      <c r="B122" s="34"/>
      <c r="C122" s="33"/>
      <c r="D122" s="33"/>
      <c r="E122" s="224" t="str">
        <f>E11</f>
        <v>SO 08.3 - Měření průsaků</v>
      </c>
      <c r="F122" s="269"/>
      <c r="G122" s="269"/>
      <c r="H122" s="269"/>
      <c r="I122" s="33"/>
      <c r="J122" s="33"/>
      <c r="K122" s="33"/>
      <c r="L122" s="43"/>
      <c r="S122" s="33"/>
      <c r="T122" s="33"/>
      <c r="U122" s="33"/>
      <c r="V122" s="33"/>
      <c r="W122" s="33"/>
      <c r="X122" s="33"/>
      <c r="Y122" s="33"/>
      <c r="Z122" s="33"/>
      <c r="AA122" s="33"/>
      <c r="AB122" s="33"/>
      <c r="AC122" s="33"/>
      <c r="AD122" s="33"/>
      <c r="AE122" s="33"/>
    </row>
    <row r="123" spans="1:31" s="2" customFormat="1" ht="6.9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20</v>
      </c>
      <c r="D124" s="33"/>
      <c r="E124" s="33"/>
      <c r="F124" s="26" t="str">
        <f>F14</f>
        <v>VD Letovice</v>
      </c>
      <c r="G124" s="33"/>
      <c r="H124" s="33"/>
      <c r="I124" s="28" t="s">
        <v>22</v>
      </c>
      <c r="J124" s="56" t="str">
        <f>IF(J14="","",J14)</f>
        <v>14. 1. 2021</v>
      </c>
      <c r="K124" s="33"/>
      <c r="L124" s="43"/>
      <c r="S124" s="33"/>
      <c r="T124" s="33"/>
      <c r="U124" s="33"/>
      <c r="V124" s="33"/>
      <c r="W124" s="33"/>
      <c r="X124" s="33"/>
      <c r="Y124" s="33"/>
      <c r="Z124" s="33"/>
      <c r="AA124" s="33"/>
      <c r="AB124" s="33"/>
      <c r="AC124" s="33"/>
      <c r="AD124" s="33"/>
      <c r="AE124" s="33"/>
    </row>
    <row r="125" spans="1:31" s="2" customFormat="1" ht="6.9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25.7" customHeight="1">
      <c r="A126" s="33"/>
      <c r="B126" s="34"/>
      <c r="C126" s="28" t="s">
        <v>24</v>
      </c>
      <c r="D126" s="33"/>
      <c r="E126" s="33"/>
      <c r="F126" s="26" t="str">
        <f>E17</f>
        <v>Povodí Moravy, s.p., Dřevařská 11, 60175 Brno</v>
      </c>
      <c r="G126" s="33"/>
      <c r="H126" s="33"/>
      <c r="I126" s="28" t="s">
        <v>32</v>
      </c>
      <c r="J126" s="31" t="str">
        <f>E23</f>
        <v>Sweco Hydroprojekt a.s.</v>
      </c>
      <c r="K126" s="33"/>
      <c r="L126" s="43"/>
      <c r="S126" s="33"/>
      <c r="T126" s="33"/>
      <c r="U126" s="33"/>
      <c r="V126" s="33"/>
      <c r="W126" s="33"/>
      <c r="X126" s="33"/>
      <c r="Y126" s="33"/>
      <c r="Z126" s="33"/>
      <c r="AA126" s="33"/>
      <c r="AB126" s="33"/>
      <c r="AC126" s="33"/>
      <c r="AD126" s="33"/>
      <c r="AE126" s="33"/>
    </row>
    <row r="127" spans="1:31" s="2" customFormat="1" ht="15.2" customHeight="1">
      <c r="A127" s="33"/>
      <c r="B127" s="34"/>
      <c r="C127" s="28" t="s">
        <v>30</v>
      </c>
      <c r="D127" s="33"/>
      <c r="E127" s="33"/>
      <c r="F127" s="26" t="str">
        <f>IF(E20="","",E20)</f>
        <v>Vyplň údaj</v>
      </c>
      <c r="G127" s="33"/>
      <c r="H127" s="33"/>
      <c r="I127" s="28" t="s">
        <v>37</v>
      </c>
      <c r="J127" s="31" t="str">
        <f>E26</f>
        <v xml:space="preserve"> </v>
      </c>
      <c r="K127" s="33"/>
      <c r="L127" s="43"/>
      <c r="S127" s="33"/>
      <c r="T127" s="33"/>
      <c r="U127" s="33"/>
      <c r="V127" s="33"/>
      <c r="W127" s="33"/>
      <c r="X127" s="33"/>
      <c r="Y127" s="33"/>
      <c r="Z127" s="33"/>
      <c r="AA127" s="33"/>
      <c r="AB127" s="33"/>
      <c r="AC127" s="33"/>
      <c r="AD127" s="33"/>
      <c r="AE127" s="33"/>
    </row>
    <row r="128" spans="1:31" s="2" customFormat="1" ht="10.35"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11" customFormat="1" ht="29.25" customHeight="1">
      <c r="A129" s="126"/>
      <c r="B129" s="127"/>
      <c r="C129" s="128" t="s">
        <v>185</v>
      </c>
      <c r="D129" s="129" t="s">
        <v>66</v>
      </c>
      <c r="E129" s="129" t="s">
        <v>62</v>
      </c>
      <c r="F129" s="129" t="s">
        <v>63</v>
      </c>
      <c r="G129" s="129" t="s">
        <v>186</v>
      </c>
      <c r="H129" s="129" t="s">
        <v>187</v>
      </c>
      <c r="I129" s="129" t="s">
        <v>188</v>
      </c>
      <c r="J129" s="129" t="s">
        <v>164</v>
      </c>
      <c r="K129" s="130" t="s">
        <v>189</v>
      </c>
      <c r="L129" s="131"/>
      <c r="M129" s="63" t="s">
        <v>1</v>
      </c>
      <c r="N129" s="64" t="s">
        <v>45</v>
      </c>
      <c r="O129" s="64" t="s">
        <v>190</v>
      </c>
      <c r="P129" s="64" t="s">
        <v>191</v>
      </c>
      <c r="Q129" s="64" t="s">
        <v>192</v>
      </c>
      <c r="R129" s="64" t="s">
        <v>193</v>
      </c>
      <c r="S129" s="64" t="s">
        <v>194</v>
      </c>
      <c r="T129" s="65" t="s">
        <v>195</v>
      </c>
      <c r="U129" s="126"/>
      <c r="V129" s="126"/>
      <c r="W129" s="126"/>
      <c r="X129" s="126"/>
      <c r="Y129" s="126"/>
      <c r="Z129" s="126"/>
      <c r="AA129" s="126"/>
      <c r="AB129" s="126"/>
      <c r="AC129" s="126"/>
      <c r="AD129" s="126"/>
      <c r="AE129" s="126"/>
    </row>
    <row r="130" spans="1:63" s="2" customFormat="1" ht="22.9" customHeight="1">
      <c r="A130" s="33"/>
      <c r="B130" s="34"/>
      <c r="C130" s="70" t="s">
        <v>196</v>
      </c>
      <c r="D130" s="33"/>
      <c r="E130" s="33"/>
      <c r="F130" s="33"/>
      <c r="G130" s="33"/>
      <c r="H130" s="33"/>
      <c r="I130" s="33"/>
      <c r="J130" s="132">
        <f>BK130</f>
        <v>0</v>
      </c>
      <c r="K130" s="33"/>
      <c r="L130" s="34"/>
      <c r="M130" s="66"/>
      <c r="N130" s="57"/>
      <c r="O130" s="67"/>
      <c r="P130" s="133">
        <f>P131+P232</f>
        <v>0</v>
      </c>
      <c r="Q130" s="67"/>
      <c r="R130" s="133">
        <f>R131+R232</f>
        <v>120.84775200000001</v>
      </c>
      <c r="S130" s="67"/>
      <c r="T130" s="134">
        <f>T131+T232</f>
        <v>2.2880000000000003</v>
      </c>
      <c r="U130" s="33"/>
      <c r="V130" s="33"/>
      <c r="W130" s="33"/>
      <c r="X130" s="33"/>
      <c r="Y130" s="33"/>
      <c r="Z130" s="33"/>
      <c r="AA130" s="33"/>
      <c r="AB130" s="33"/>
      <c r="AC130" s="33"/>
      <c r="AD130" s="33"/>
      <c r="AE130" s="33"/>
      <c r="AT130" s="18" t="s">
        <v>80</v>
      </c>
      <c r="AU130" s="18" t="s">
        <v>166</v>
      </c>
      <c r="BK130" s="135">
        <f>BK131+BK232</f>
        <v>0</v>
      </c>
    </row>
    <row r="131" spans="2:63" s="12" customFormat="1" ht="25.9" customHeight="1">
      <c r="B131" s="136"/>
      <c r="D131" s="137" t="s">
        <v>80</v>
      </c>
      <c r="E131" s="138" t="s">
        <v>197</v>
      </c>
      <c r="F131" s="138" t="s">
        <v>198</v>
      </c>
      <c r="I131" s="139"/>
      <c r="J131" s="140">
        <f>BK131</f>
        <v>0</v>
      </c>
      <c r="L131" s="136"/>
      <c r="M131" s="141"/>
      <c r="N131" s="142"/>
      <c r="O131" s="142"/>
      <c r="P131" s="143">
        <f>P132+P199+P203+P207+P220+P224+P228</f>
        <v>0</v>
      </c>
      <c r="Q131" s="142"/>
      <c r="R131" s="143">
        <f>R132+R199+R203+R207+R220+R224+R228</f>
        <v>119.49233200000002</v>
      </c>
      <c r="S131" s="142"/>
      <c r="T131" s="144">
        <f>T132+T199+T203+T207+T220+T224+T228</f>
        <v>2.2880000000000003</v>
      </c>
      <c r="AR131" s="137" t="s">
        <v>89</v>
      </c>
      <c r="AT131" s="145" t="s">
        <v>80</v>
      </c>
      <c r="AU131" s="145" t="s">
        <v>81</v>
      </c>
      <c r="AY131" s="137" t="s">
        <v>199</v>
      </c>
      <c r="BK131" s="146">
        <f>BK132+BK199+BK203+BK207+BK220+BK224+BK228</f>
        <v>0</v>
      </c>
    </row>
    <row r="132" spans="2:63" s="12" customFormat="1" ht="22.9" customHeight="1">
      <c r="B132" s="136"/>
      <c r="D132" s="137" t="s">
        <v>80</v>
      </c>
      <c r="E132" s="147" t="s">
        <v>89</v>
      </c>
      <c r="F132" s="147" t="s">
        <v>200</v>
      </c>
      <c r="I132" s="139"/>
      <c r="J132" s="148">
        <f>BK132</f>
        <v>0</v>
      </c>
      <c r="L132" s="136"/>
      <c r="M132" s="141"/>
      <c r="N132" s="142"/>
      <c r="O132" s="142"/>
      <c r="P132" s="143">
        <f>SUM(P133:P198)</f>
        <v>0</v>
      </c>
      <c r="Q132" s="142"/>
      <c r="R132" s="143">
        <f>SUM(R133:R198)</f>
        <v>110.47471000000002</v>
      </c>
      <c r="S132" s="142"/>
      <c r="T132" s="144">
        <f>SUM(T133:T198)</f>
        <v>2.2880000000000003</v>
      </c>
      <c r="AR132" s="137" t="s">
        <v>89</v>
      </c>
      <c r="AT132" s="145" t="s">
        <v>80</v>
      </c>
      <c r="AU132" s="145" t="s">
        <v>89</v>
      </c>
      <c r="AY132" s="137" t="s">
        <v>199</v>
      </c>
      <c r="BK132" s="146">
        <f>SUM(BK133:BK198)</f>
        <v>0</v>
      </c>
    </row>
    <row r="133" spans="1:65" s="2" customFormat="1" ht="14.45" customHeight="1">
      <c r="A133" s="33"/>
      <c r="B133" s="149"/>
      <c r="C133" s="150" t="s">
        <v>89</v>
      </c>
      <c r="D133" s="150" t="s">
        <v>201</v>
      </c>
      <c r="E133" s="151" t="s">
        <v>2404</v>
      </c>
      <c r="F133" s="152" t="s">
        <v>2405</v>
      </c>
      <c r="G133" s="153" t="s">
        <v>204</v>
      </c>
      <c r="H133" s="154">
        <v>10.4</v>
      </c>
      <c r="I133" s="155"/>
      <c r="J133" s="156">
        <f>ROUND(I133*H133,2)</f>
        <v>0</v>
      </c>
      <c r="K133" s="152" t="s">
        <v>205</v>
      </c>
      <c r="L133" s="34"/>
      <c r="M133" s="157" t="s">
        <v>1</v>
      </c>
      <c r="N133" s="158" t="s">
        <v>46</v>
      </c>
      <c r="O133" s="59"/>
      <c r="P133" s="159">
        <f>O133*H133</f>
        <v>0</v>
      </c>
      <c r="Q133" s="159">
        <v>0</v>
      </c>
      <c r="R133" s="159">
        <f>Q133*H133</f>
        <v>0</v>
      </c>
      <c r="S133" s="159">
        <v>0.22</v>
      </c>
      <c r="T133" s="160">
        <f>S133*H133</f>
        <v>2.2880000000000003</v>
      </c>
      <c r="U133" s="33"/>
      <c r="V133" s="33"/>
      <c r="W133" s="33"/>
      <c r="X133" s="33"/>
      <c r="Y133" s="33"/>
      <c r="Z133" s="33"/>
      <c r="AA133" s="33"/>
      <c r="AB133" s="33"/>
      <c r="AC133" s="33"/>
      <c r="AD133" s="33"/>
      <c r="AE133" s="33"/>
      <c r="AR133" s="161" t="s">
        <v>206</v>
      </c>
      <c r="AT133" s="161" t="s">
        <v>201</v>
      </c>
      <c r="AU133" s="161" t="s">
        <v>91</v>
      </c>
      <c r="AY133" s="18" t="s">
        <v>199</v>
      </c>
      <c r="BE133" s="162">
        <f>IF(N133="základní",J133,0)</f>
        <v>0</v>
      </c>
      <c r="BF133" s="162">
        <f>IF(N133="snížená",J133,0)</f>
        <v>0</v>
      </c>
      <c r="BG133" s="162">
        <f>IF(N133="zákl. přenesená",J133,0)</f>
        <v>0</v>
      </c>
      <c r="BH133" s="162">
        <f>IF(N133="sníž. přenesená",J133,0)</f>
        <v>0</v>
      </c>
      <c r="BI133" s="162">
        <f>IF(N133="nulová",J133,0)</f>
        <v>0</v>
      </c>
      <c r="BJ133" s="18" t="s">
        <v>89</v>
      </c>
      <c r="BK133" s="162">
        <f>ROUND(I133*H133,2)</f>
        <v>0</v>
      </c>
      <c r="BL133" s="18" t="s">
        <v>206</v>
      </c>
      <c r="BM133" s="161" t="s">
        <v>2406</v>
      </c>
    </row>
    <row r="134" spans="1:47" s="2" customFormat="1" ht="29.25">
      <c r="A134" s="33"/>
      <c r="B134" s="34"/>
      <c r="C134" s="33"/>
      <c r="D134" s="163" t="s">
        <v>208</v>
      </c>
      <c r="E134" s="33"/>
      <c r="F134" s="164" t="s">
        <v>2407</v>
      </c>
      <c r="G134" s="33"/>
      <c r="H134" s="33"/>
      <c r="I134" s="165"/>
      <c r="J134" s="33"/>
      <c r="K134" s="33"/>
      <c r="L134" s="34"/>
      <c r="M134" s="166"/>
      <c r="N134" s="167"/>
      <c r="O134" s="59"/>
      <c r="P134" s="59"/>
      <c r="Q134" s="59"/>
      <c r="R134" s="59"/>
      <c r="S134" s="59"/>
      <c r="T134" s="60"/>
      <c r="U134" s="33"/>
      <c r="V134" s="33"/>
      <c r="W134" s="33"/>
      <c r="X134" s="33"/>
      <c r="Y134" s="33"/>
      <c r="Z134" s="33"/>
      <c r="AA134" s="33"/>
      <c r="AB134" s="33"/>
      <c r="AC134" s="33"/>
      <c r="AD134" s="33"/>
      <c r="AE134" s="33"/>
      <c r="AT134" s="18" t="s">
        <v>208</v>
      </c>
      <c r="AU134" s="18" t="s">
        <v>91</v>
      </c>
    </row>
    <row r="135" spans="1:47" s="2" customFormat="1" ht="253.5">
      <c r="A135" s="33"/>
      <c r="B135" s="34"/>
      <c r="C135" s="33"/>
      <c r="D135" s="163" t="s">
        <v>210</v>
      </c>
      <c r="E135" s="33"/>
      <c r="F135" s="168" t="s">
        <v>218</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210</v>
      </c>
      <c r="AU135" s="18" t="s">
        <v>91</v>
      </c>
    </row>
    <row r="136" spans="1:65" s="2" customFormat="1" ht="14.45" customHeight="1">
      <c r="A136" s="33"/>
      <c r="B136" s="149"/>
      <c r="C136" s="150" t="s">
        <v>91</v>
      </c>
      <c r="D136" s="150" t="s">
        <v>201</v>
      </c>
      <c r="E136" s="151" t="s">
        <v>2408</v>
      </c>
      <c r="F136" s="152" t="s">
        <v>2409</v>
      </c>
      <c r="G136" s="153" t="s">
        <v>204</v>
      </c>
      <c r="H136" s="154">
        <v>22</v>
      </c>
      <c r="I136" s="155"/>
      <c r="J136" s="156">
        <f>ROUND(I136*H136,2)</f>
        <v>0</v>
      </c>
      <c r="K136" s="152" t="s">
        <v>205</v>
      </c>
      <c r="L136" s="34"/>
      <c r="M136" s="157" t="s">
        <v>1</v>
      </c>
      <c r="N136" s="158" t="s">
        <v>46</v>
      </c>
      <c r="O136" s="59"/>
      <c r="P136" s="159">
        <f>O136*H136</f>
        <v>0</v>
      </c>
      <c r="Q136" s="159">
        <v>0</v>
      </c>
      <c r="R136" s="159">
        <f>Q136*H136</f>
        <v>0</v>
      </c>
      <c r="S136" s="159">
        <v>0</v>
      </c>
      <c r="T136" s="160">
        <f>S136*H136</f>
        <v>0</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2410</v>
      </c>
    </row>
    <row r="137" spans="1:47" s="2" customFormat="1" ht="11.25">
      <c r="A137" s="33"/>
      <c r="B137" s="34"/>
      <c r="C137" s="33"/>
      <c r="D137" s="163" t="s">
        <v>208</v>
      </c>
      <c r="E137" s="33"/>
      <c r="F137" s="164" t="s">
        <v>2411</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208</v>
      </c>
      <c r="AU137" s="18" t="s">
        <v>91</v>
      </c>
    </row>
    <row r="138" spans="1:47" s="2" customFormat="1" ht="48.75">
      <c r="A138" s="33"/>
      <c r="B138" s="34"/>
      <c r="C138" s="33"/>
      <c r="D138" s="163" t="s">
        <v>210</v>
      </c>
      <c r="E138" s="33"/>
      <c r="F138" s="168" t="s">
        <v>2412</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210</v>
      </c>
      <c r="AU138" s="18" t="s">
        <v>91</v>
      </c>
    </row>
    <row r="139" spans="2:51" s="13" customFormat="1" ht="11.25">
      <c r="B139" s="169"/>
      <c r="D139" s="163" t="s">
        <v>212</v>
      </c>
      <c r="E139" s="170" t="s">
        <v>1</v>
      </c>
      <c r="F139" s="171" t="s">
        <v>2413</v>
      </c>
      <c r="H139" s="172">
        <v>22</v>
      </c>
      <c r="I139" s="173"/>
      <c r="L139" s="169"/>
      <c r="M139" s="174"/>
      <c r="N139" s="175"/>
      <c r="O139" s="175"/>
      <c r="P139" s="175"/>
      <c r="Q139" s="175"/>
      <c r="R139" s="175"/>
      <c r="S139" s="175"/>
      <c r="T139" s="176"/>
      <c r="AT139" s="170" t="s">
        <v>212</v>
      </c>
      <c r="AU139" s="170" t="s">
        <v>91</v>
      </c>
      <c r="AV139" s="13" t="s">
        <v>91</v>
      </c>
      <c r="AW139" s="13" t="s">
        <v>36</v>
      </c>
      <c r="AX139" s="13" t="s">
        <v>81</v>
      </c>
      <c r="AY139" s="170" t="s">
        <v>199</v>
      </c>
    </row>
    <row r="140" spans="2:51" s="15" customFormat="1" ht="11.25">
      <c r="B140" s="184"/>
      <c r="D140" s="163" t="s">
        <v>212</v>
      </c>
      <c r="E140" s="185" t="s">
        <v>1</v>
      </c>
      <c r="F140" s="186" t="s">
        <v>234</v>
      </c>
      <c r="H140" s="187">
        <v>22</v>
      </c>
      <c r="I140" s="188"/>
      <c r="L140" s="184"/>
      <c r="M140" s="189"/>
      <c r="N140" s="190"/>
      <c r="O140" s="190"/>
      <c r="P140" s="190"/>
      <c r="Q140" s="190"/>
      <c r="R140" s="190"/>
      <c r="S140" s="190"/>
      <c r="T140" s="191"/>
      <c r="AT140" s="185" t="s">
        <v>212</v>
      </c>
      <c r="AU140" s="185" t="s">
        <v>91</v>
      </c>
      <c r="AV140" s="15" t="s">
        <v>206</v>
      </c>
      <c r="AW140" s="15" t="s">
        <v>36</v>
      </c>
      <c r="AX140" s="15" t="s">
        <v>89</v>
      </c>
      <c r="AY140" s="185" t="s">
        <v>199</v>
      </c>
    </row>
    <row r="141" spans="1:65" s="2" customFormat="1" ht="24.2" customHeight="1">
      <c r="A141" s="33"/>
      <c r="B141" s="149"/>
      <c r="C141" s="150" t="s">
        <v>221</v>
      </c>
      <c r="D141" s="150" t="s">
        <v>201</v>
      </c>
      <c r="E141" s="151" t="s">
        <v>2414</v>
      </c>
      <c r="F141" s="152" t="s">
        <v>2415</v>
      </c>
      <c r="G141" s="153" t="s">
        <v>228</v>
      </c>
      <c r="H141" s="154">
        <v>164</v>
      </c>
      <c r="I141" s="155"/>
      <c r="J141" s="156">
        <f>ROUND(I141*H141,2)</f>
        <v>0</v>
      </c>
      <c r="K141" s="152" t="s">
        <v>205</v>
      </c>
      <c r="L141" s="34"/>
      <c r="M141" s="157" t="s">
        <v>1</v>
      </c>
      <c r="N141" s="158" t="s">
        <v>46</v>
      </c>
      <c r="O141" s="59"/>
      <c r="P141" s="159">
        <f>O141*H141</f>
        <v>0</v>
      </c>
      <c r="Q141" s="159">
        <v>0</v>
      </c>
      <c r="R141" s="159">
        <f>Q141*H141</f>
        <v>0</v>
      </c>
      <c r="S141" s="159">
        <v>0</v>
      </c>
      <c r="T141" s="160">
        <f>S141*H141</f>
        <v>0</v>
      </c>
      <c r="U141" s="33"/>
      <c r="V141" s="33"/>
      <c r="W141" s="33"/>
      <c r="X141" s="33"/>
      <c r="Y141" s="33"/>
      <c r="Z141" s="33"/>
      <c r="AA141" s="33"/>
      <c r="AB141" s="33"/>
      <c r="AC141" s="33"/>
      <c r="AD141" s="33"/>
      <c r="AE141" s="33"/>
      <c r="AR141" s="161" t="s">
        <v>206</v>
      </c>
      <c r="AT141" s="161" t="s">
        <v>201</v>
      </c>
      <c r="AU141" s="161" t="s">
        <v>91</v>
      </c>
      <c r="AY141" s="18" t="s">
        <v>199</v>
      </c>
      <c r="BE141" s="162">
        <f>IF(N141="základní",J141,0)</f>
        <v>0</v>
      </c>
      <c r="BF141" s="162">
        <f>IF(N141="snížená",J141,0)</f>
        <v>0</v>
      </c>
      <c r="BG141" s="162">
        <f>IF(N141="zákl. přenesená",J141,0)</f>
        <v>0</v>
      </c>
      <c r="BH141" s="162">
        <f>IF(N141="sníž. přenesená",J141,0)</f>
        <v>0</v>
      </c>
      <c r="BI141" s="162">
        <f>IF(N141="nulová",J141,0)</f>
        <v>0</v>
      </c>
      <c r="BJ141" s="18" t="s">
        <v>89</v>
      </c>
      <c r="BK141" s="162">
        <f>ROUND(I141*H141,2)</f>
        <v>0</v>
      </c>
      <c r="BL141" s="18" t="s">
        <v>206</v>
      </c>
      <c r="BM141" s="161" t="s">
        <v>2416</v>
      </c>
    </row>
    <row r="142" spans="1:47" s="2" customFormat="1" ht="29.25">
      <c r="A142" s="33"/>
      <c r="B142" s="34"/>
      <c r="C142" s="33"/>
      <c r="D142" s="163" t="s">
        <v>208</v>
      </c>
      <c r="E142" s="33"/>
      <c r="F142" s="164" t="s">
        <v>2417</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208</v>
      </c>
      <c r="AU142" s="18" t="s">
        <v>91</v>
      </c>
    </row>
    <row r="143" spans="1:47" s="2" customFormat="1" ht="48.75">
      <c r="A143" s="33"/>
      <c r="B143" s="34"/>
      <c r="C143" s="33"/>
      <c r="D143" s="163" t="s">
        <v>210</v>
      </c>
      <c r="E143" s="33"/>
      <c r="F143" s="168" t="s">
        <v>240</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210</v>
      </c>
      <c r="AU143" s="18" t="s">
        <v>91</v>
      </c>
    </row>
    <row r="144" spans="1:65" s="2" customFormat="1" ht="14.45" customHeight="1">
      <c r="A144" s="33"/>
      <c r="B144" s="149"/>
      <c r="C144" s="150" t="s">
        <v>206</v>
      </c>
      <c r="D144" s="150" t="s">
        <v>201</v>
      </c>
      <c r="E144" s="151" t="s">
        <v>2418</v>
      </c>
      <c r="F144" s="152" t="s">
        <v>2419</v>
      </c>
      <c r="G144" s="153" t="s">
        <v>204</v>
      </c>
      <c r="H144" s="154">
        <v>134</v>
      </c>
      <c r="I144" s="155"/>
      <c r="J144" s="156">
        <f>ROUND(I144*H144,2)</f>
        <v>0</v>
      </c>
      <c r="K144" s="152" t="s">
        <v>205</v>
      </c>
      <c r="L144" s="34"/>
      <c r="M144" s="157" t="s">
        <v>1</v>
      </c>
      <c r="N144" s="158" t="s">
        <v>46</v>
      </c>
      <c r="O144" s="59"/>
      <c r="P144" s="159">
        <f>O144*H144</f>
        <v>0</v>
      </c>
      <c r="Q144" s="159">
        <v>0.00085</v>
      </c>
      <c r="R144" s="159">
        <f>Q144*H144</f>
        <v>0.11389999999999999</v>
      </c>
      <c r="S144" s="159">
        <v>0</v>
      </c>
      <c r="T144" s="160">
        <f>S144*H144</f>
        <v>0</v>
      </c>
      <c r="U144" s="33"/>
      <c r="V144" s="33"/>
      <c r="W144" s="33"/>
      <c r="X144" s="33"/>
      <c r="Y144" s="33"/>
      <c r="Z144" s="33"/>
      <c r="AA144" s="33"/>
      <c r="AB144" s="33"/>
      <c r="AC144" s="33"/>
      <c r="AD144" s="33"/>
      <c r="AE144" s="33"/>
      <c r="AR144" s="161" t="s">
        <v>206</v>
      </c>
      <c r="AT144" s="161" t="s">
        <v>201</v>
      </c>
      <c r="AU144" s="161" t="s">
        <v>91</v>
      </c>
      <c r="AY144" s="18" t="s">
        <v>199</v>
      </c>
      <c r="BE144" s="162">
        <f>IF(N144="základní",J144,0)</f>
        <v>0</v>
      </c>
      <c r="BF144" s="162">
        <f>IF(N144="snížená",J144,0)</f>
        <v>0</v>
      </c>
      <c r="BG144" s="162">
        <f>IF(N144="zákl. přenesená",J144,0)</f>
        <v>0</v>
      </c>
      <c r="BH144" s="162">
        <f>IF(N144="sníž. přenesená",J144,0)</f>
        <v>0</v>
      </c>
      <c r="BI144" s="162">
        <f>IF(N144="nulová",J144,0)</f>
        <v>0</v>
      </c>
      <c r="BJ144" s="18" t="s">
        <v>89</v>
      </c>
      <c r="BK144" s="162">
        <f>ROUND(I144*H144,2)</f>
        <v>0</v>
      </c>
      <c r="BL144" s="18" t="s">
        <v>206</v>
      </c>
      <c r="BM144" s="161" t="s">
        <v>2420</v>
      </c>
    </row>
    <row r="145" spans="1:47" s="2" customFormat="1" ht="29.25">
      <c r="A145" s="33"/>
      <c r="B145" s="34"/>
      <c r="C145" s="33"/>
      <c r="D145" s="163" t="s">
        <v>208</v>
      </c>
      <c r="E145" s="33"/>
      <c r="F145" s="164" t="s">
        <v>2421</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208</v>
      </c>
      <c r="AU145" s="18" t="s">
        <v>91</v>
      </c>
    </row>
    <row r="146" spans="1:47" s="2" customFormat="1" ht="156">
      <c r="A146" s="33"/>
      <c r="B146" s="34"/>
      <c r="C146" s="33"/>
      <c r="D146" s="163" t="s">
        <v>210</v>
      </c>
      <c r="E146" s="33"/>
      <c r="F146" s="168" t="s">
        <v>2422</v>
      </c>
      <c r="G146" s="33"/>
      <c r="H146" s="33"/>
      <c r="I146" s="165"/>
      <c r="J146" s="33"/>
      <c r="K146" s="33"/>
      <c r="L146" s="34"/>
      <c r="M146" s="166"/>
      <c r="N146" s="167"/>
      <c r="O146" s="59"/>
      <c r="P146" s="59"/>
      <c r="Q146" s="59"/>
      <c r="R146" s="59"/>
      <c r="S146" s="59"/>
      <c r="T146" s="60"/>
      <c r="U146" s="33"/>
      <c r="V146" s="33"/>
      <c r="W146" s="33"/>
      <c r="X146" s="33"/>
      <c r="Y146" s="33"/>
      <c r="Z146" s="33"/>
      <c r="AA146" s="33"/>
      <c r="AB146" s="33"/>
      <c r="AC146" s="33"/>
      <c r="AD146" s="33"/>
      <c r="AE146" s="33"/>
      <c r="AT146" s="18" t="s">
        <v>210</v>
      </c>
      <c r="AU146" s="18" t="s">
        <v>91</v>
      </c>
    </row>
    <row r="147" spans="1:65" s="2" customFormat="1" ht="24.2" customHeight="1">
      <c r="A147" s="33"/>
      <c r="B147" s="149"/>
      <c r="C147" s="150" t="s">
        <v>235</v>
      </c>
      <c r="D147" s="150" t="s">
        <v>201</v>
      </c>
      <c r="E147" s="151" t="s">
        <v>2423</v>
      </c>
      <c r="F147" s="152" t="s">
        <v>2424</v>
      </c>
      <c r="G147" s="153" t="s">
        <v>204</v>
      </c>
      <c r="H147" s="154">
        <v>134</v>
      </c>
      <c r="I147" s="155"/>
      <c r="J147" s="156">
        <f>ROUND(I147*H147,2)</f>
        <v>0</v>
      </c>
      <c r="K147" s="152" t="s">
        <v>205</v>
      </c>
      <c r="L147" s="34"/>
      <c r="M147" s="157" t="s">
        <v>1</v>
      </c>
      <c r="N147" s="158" t="s">
        <v>46</v>
      </c>
      <c r="O147" s="59"/>
      <c r="P147" s="159">
        <f>O147*H147</f>
        <v>0</v>
      </c>
      <c r="Q147" s="159">
        <v>0</v>
      </c>
      <c r="R147" s="159">
        <f>Q147*H147</f>
        <v>0</v>
      </c>
      <c r="S147" s="159">
        <v>0</v>
      </c>
      <c r="T147" s="160">
        <f>S147*H147</f>
        <v>0</v>
      </c>
      <c r="U147" s="33"/>
      <c r="V147" s="33"/>
      <c r="W147" s="33"/>
      <c r="X147" s="33"/>
      <c r="Y147" s="33"/>
      <c r="Z147" s="33"/>
      <c r="AA147" s="33"/>
      <c r="AB147" s="33"/>
      <c r="AC147" s="33"/>
      <c r="AD147" s="33"/>
      <c r="AE147" s="33"/>
      <c r="AR147" s="161" t="s">
        <v>206</v>
      </c>
      <c r="AT147" s="161" t="s">
        <v>201</v>
      </c>
      <c r="AU147" s="161" t="s">
        <v>91</v>
      </c>
      <c r="AY147" s="18" t="s">
        <v>199</v>
      </c>
      <c r="BE147" s="162">
        <f>IF(N147="základní",J147,0)</f>
        <v>0</v>
      </c>
      <c r="BF147" s="162">
        <f>IF(N147="snížená",J147,0)</f>
        <v>0</v>
      </c>
      <c r="BG147" s="162">
        <f>IF(N147="zákl. přenesená",J147,0)</f>
        <v>0</v>
      </c>
      <c r="BH147" s="162">
        <f>IF(N147="sníž. přenesená",J147,0)</f>
        <v>0</v>
      </c>
      <c r="BI147" s="162">
        <f>IF(N147="nulová",J147,0)</f>
        <v>0</v>
      </c>
      <c r="BJ147" s="18" t="s">
        <v>89</v>
      </c>
      <c r="BK147" s="162">
        <f>ROUND(I147*H147,2)</f>
        <v>0</v>
      </c>
      <c r="BL147" s="18" t="s">
        <v>206</v>
      </c>
      <c r="BM147" s="161" t="s">
        <v>2425</v>
      </c>
    </row>
    <row r="148" spans="1:47" s="2" customFormat="1" ht="29.25">
      <c r="A148" s="33"/>
      <c r="B148" s="34"/>
      <c r="C148" s="33"/>
      <c r="D148" s="163" t="s">
        <v>208</v>
      </c>
      <c r="E148" s="33"/>
      <c r="F148" s="164" t="s">
        <v>2426</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208</v>
      </c>
      <c r="AU148" s="18" t="s">
        <v>91</v>
      </c>
    </row>
    <row r="149" spans="1:65" s="2" customFormat="1" ht="24.2" customHeight="1">
      <c r="A149" s="33"/>
      <c r="B149" s="149"/>
      <c r="C149" s="150" t="s">
        <v>243</v>
      </c>
      <c r="D149" s="150" t="s">
        <v>201</v>
      </c>
      <c r="E149" s="151" t="s">
        <v>2427</v>
      </c>
      <c r="F149" s="152" t="s">
        <v>2428</v>
      </c>
      <c r="G149" s="153" t="s">
        <v>228</v>
      </c>
      <c r="H149" s="154">
        <v>224</v>
      </c>
      <c r="I149" s="155"/>
      <c r="J149" s="156">
        <f>ROUND(I149*H149,2)</f>
        <v>0</v>
      </c>
      <c r="K149" s="152" t="s">
        <v>205</v>
      </c>
      <c r="L149" s="34"/>
      <c r="M149" s="157" t="s">
        <v>1</v>
      </c>
      <c r="N149" s="158" t="s">
        <v>46</v>
      </c>
      <c r="O149" s="59"/>
      <c r="P149" s="159">
        <f>O149*H149</f>
        <v>0</v>
      </c>
      <c r="Q149" s="159">
        <v>0</v>
      </c>
      <c r="R149" s="159">
        <f>Q149*H149</f>
        <v>0</v>
      </c>
      <c r="S149" s="159">
        <v>0</v>
      </c>
      <c r="T149" s="160">
        <f>S149*H149</f>
        <v>0</v>
      </c>
      <c r="U149" s="33"/>
      <c r="V149" s="33"/>
      <c r="W149" s="33"/>
      <c r="X149" s="33"/>
      <c r="Y149" s="33"/>
      <c r="Z149" s="33"/>
      <c r="AA149" s="33"/>
      <c r="AB149" s="33"/>
      <c r="AC149" s="33"/>
      <c r="AD149" s="33"/>
      <c r="AE149" s="33"/>
      <c r="AR149" s="161" t="s">
        <v>206</v>
      </c>
      <c r="AT149" s="161" t="s">
        <v>201</v>
      </c>
      <c r="AU149" s="161" t="s">
        <v>91</v>
      </c>
      <c r="AY149" s="18" t="s">
        <v>199</v>
      </c>
      <c r="BE149" s="162">
        <f>IF(N149="základní",J149,0)</f>
        <v>0</v>
      </c>
      <c r="BF149" s="162">
        <f>IF(N149="snížená",J149,0)</f>
        <v>0</v>
      </c>
      <c r="BG149" s="162">
        <f>IF(N149="zákl. přenesená",J149,0)</f>
        <v>0</v>
      </c>
      <c r="BH149" s="162">
        <f>IF(N149="sníž. přenesená",J149,0)</f>
        <v>0</v>
      </c>
      <c r="BI149" s="162">
        <f>IF(N149="nulová",J149,0)</f>
        <v>0</v>
      </c>
      <c r="BJ149" s="18" t="s">
        <v>89</v>
      </c>
      <c r="BK149" s="162">
        <f>ROUND(I149*H149,2)</f>
        <v>0</v>
      </c>
      <c r="BL149" s="18" t="s">
        <v>206</v>
      </c>
      <c r="BM149" s="161" t="s">
        <v>2429</v>
      </c>
    </row>
    <row r="150" spans="1:47" s="2" customFormat="1" ht="39">
      <c r="A150" s="33"/>
      <c r="B150" s="34"/>
      <c r="C150" s="33"/>
      <c r="D150" s="163" t="s">
        <v>208</v>
      </c>
      <c r="E150" s="33"/>
      <c r="F150" s="164" t="s">
        <v>2430</v>
      </c>
      <c r="G150" s="33"/>
      <c r="H150" s="33"/>
      <c r="I150" s="165"/>
      <c r="J150" s="33"/>
      <c r="K150" s="33"/>
      <c r="L150" s="34"/>
      <c r="M150" s="166"/>
      <c r="N150" s="167"/>
      <c r="O150" s="59"/>
      <c r="P150" s="59"/>
      <c r="Q150" s="59"/>
      <c r="R150" s="59"/>
      <c r="S150" s="59"/>
      <c r="T150" s="60"/>
      <c r="U150" s="33"/>
      <c r="V150" s="33"/>
      <c r="W150" s="33"/>
      <c r="X150" s="33"/>
      <c r="Y150" s="33"/>
      <c r="Z150" s="33"/>
      <c r="AA150" s="33"/>
      <c r="AB150" s="33"/>
      <c r="AC150" s="33"/>
      <c r="AD150" s="33"/>
      <c r="AE150" s="33"/>
      <c r="AT150" s="18" t="s">
        <v>208</v>
      </c>
      <c r="AU150" s="18" t="s">
        <v>91</v>
      </c>
    </row>
    <row r="151" spans="1:47" s="2" customFormat="1" ht="68.25">
      <c r="A151" s="33"/>
      <c r="B151" s="34"/>
      <c r="C151" s="33"/>
      <c r="D151" s="163" t="s">
        <v>210</v>
      </c>
      <c r="E151" s="33"/>
      <c r="F151" s="168" t="s">
        <v>719</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210</v>
      </c>
      <c r="AU151" s="18" t="s">
        <v>91</v>
      </c>
    </row>
    <row r="152" spans="2:51" s="14" customFormat="1" ht="22.5">
      <c r="B152" s="177"/>
      <c r="D152" s="163" t="s">
        <v>212</v>
      </c>
      <c r="E152" s="178" t="s">
        <v>1</v>
      </c>
      <c r="F152" s="179" t="s">
        <v>720</v>
      </c>
      <c r="H152" s="178" t="s">
        <v>1</v>
      </c>
      <c r="I152" s="180"/>
      <c r="L152" s="177"/>
      <c r="M152" s="181"/>
      <c r="N152" s="182"/>
      <c r="O152" s="182"/>
      <c r="P152" s="182"/>
      <c r="Q152" s="182"/>
      <c r="R152" s="182"/>
      <c r="S152" s="182"/>
      <c r="T152" s="183"/>
      <c r="AT152" s="178" t="s">
        <v>212</v>
      </c>
      <c r="AU152" s="178" t="s">
        <v>91</v>
      </c>
      <c r="AV152" s="14" t="s">
        <v>89</v>
      </c>
      <c r="AW152" s="14" t="s">
        <v>36</v>
      </c>
      <c r="AX152" s="14" t="s">
        <v>81</v>
      </c>
      <c r="AY152" s="178" t="s">
        <v>199</v>
      </c>
    </row>
    <row r="153" spans="2:51" s="13" customFormat="1" ht="11.25">
      <c r="B153" s="169"/>
      <c r="D153" s="163" t="s">
        <v>212</v>
      </c>
      <c r="E153" s="170" t="s">
        <v>1</v>
      </c>
      <c r="F153" s="171" t="s">
        <v>2431</v>
      </c>
      <c r="H153" s="172">
        <v>224</v>
      </c>
      <c r="I153" s="173"/>
      <c r="L153" s="169"/>
      <c r="M153" s="174"/>
      <c r="N153" s="175"/>
      <c r="O153" s="175"/>
      <c r="P153" s="175"/>
      <c r="Q153" s="175"/>
      <c r="R153" s="175"/>
      <c r="S153" s="175"/>
      <c r="T153" s="176"/>
      <c r="AT153" s="170" t="s">
        <v>212</v>
      </c>
      <c r="AU153" s="170" t="s">
        <v>91</v>
      </c>
      <c r="AV153" s="13" t="s">
        <v>91</v>
      </c>
      <c r="AW153" s="13" t="s">
        <v>36</v>
      </c>
      <c r="AX153" s="13" t="s">
        <v>81</v>
      </c>
      <c r="AY153" s="170" t="s">
        <v>199</v>
      </c>
    </row>
    <row r="154" spans="2:51" s="15" customFormat="1" ht="11.25">
      <c r="B154" s="184"/>
      <c r="D154" s="163" t="s">
        <v>212</v>
      </c>
      <c r="E154" s="185" t="s">
        <v>1</v>
      </c>
      <c r="F154" s="186" t="s">
        <v>234</v>
      </c>
      <c r="H154" s="187">
        <v>224</v>
      </c>
      <c r="I154" s="188"/>
      <c r="L154" s="184"/>
      <c r="M154" s="189"/>
      <c r="N154" s="190"/>
      <c r="O154" s="190"/>
      <c r="P154" s="190"/>
      <c r="Q154" s="190"/>
      <c r="R154" s="190"/>
      <c r="S154" s="190"/>
      <c r="T154" s="191"/>
      <c r="AT154" s="185" t="s">
        <v>212</v>
      </c>
      <c r="AU154" s="185" t="s">
        <v>91</v>
      </c>
      <c r="AV154" s="15" t="s">
        <v>206</v>
      </c>
      <c r="AW154" s="15" t="s">
        <v>36</v>
      </c>
      <c r="AX154" s="15" t="s">
        <v>89</v>
      </c>
      <c r="AY154" s="185" t="s">
        <v>199</v>
      </c>
    </row>
    <row r="155" spans="1:65" s="2" customFormat="1" ht="14.45" customHeight="1">
      <c r="A155" s="33"/>
      <c r="B155" s="149"/>
      <c r="C155" s="150" t="s">
        <v>252</v>
      </c>
      <c r="D155" s="150" t="s">
        <v>201</v>
      </c>
      <c r="E155" s="151" t="s">
        <v>253</v>
      </c>
      <c r="F155" s="152" t="s">
        <v>254</v>
      </c>
      <c r="G155" s="153" t="s">
        <v>228</v>
      </c>
      <c r="H155" s="154">
        <v>52</v>
      </c>
      <c r="I155" s="155"/>
      <c r="J155" s="156">
        <f>ROUND(I155*H155,2)</f>
        <v>0</v>
      </c>
      <c r="K155" s="152" t="s">
        <v>246</v>
      </c>
      <c r="L155" s="34"/>
      <c r="M155" s="157" t="s">
        <v>1</v>
      </c>
      <c r="N155" s="158" t="s">
        <v>46</v>
      </c>
      <c r="O155" s="59"/>
      <c r="P155" s="159">
        <f>O155*H155</f>
        <v>0</v>
      </c>
      <c r="Q155" s="159">
        <v>0</v>
      </c>
      <c r="R155" s="159">
        <f>Q155*H155</f>
        <v>0</v>
      </c>
      <c r="S155" s="159">
        <v>0</v>
      </c>
      <c r="T155" s="160">
        <f>S155*H155</f>
        <v>0</v>
      </c>
      <c r="U155" s="33"/>
      <c r="V155" s="33"/>
      <c r="W155" s="33"/>
      <c r="X155" s="33"/>
      <c r="Y155" s="33"/>
      <c r="Z155" s="33"/>
      <c r="AA155" s="33"/>
      <c r="AB155" s="33"/>
      <c r="AC155" s="33"/>
      <c r="AD155" s="33"/>
      <c r="AE155" s="33"/>
      <c r="AR155" s="161" t="s">
        <v>206</v>
      </c>
      <c r="AT155" s="161" t="s">
        <v>201</v>
      </c>
      <c r="AU155" s="161" t="s">
        <v>91</v>
      </c>
      <c r="AY155" s="18" t="s">
        <v>199</v>
      </c>
      <c r="BE155" s="162">
        <f>IF(N155="základní",J155,0)</f>
        <v>0</v>
      </c>
      <c r="BF155" s="162">
        <f>IF(N155="snížená",J155,0)</f>
        <v>0</v>
      </c>
      <c r="BG155" s="162">
        <f>IF(N155="zákl. přenesená",J155,0)</f>
        <v>0</v>
      </c>
      <c r="BH155" s="162">
        <f>IF(N155="sníž. přenesená",J155,0)</f>
        <v>0</v>
      </c>
      <c r="BI155" s="162">
        <f>IF(N155="nulová",J155,0)</f>
        <v>0</v>
      </c>
      <c r="BJ155" s="18" t="s">
        <v>89</v>
      </c>
      <c r="BK155" s="162">
        <f>ROUND(I155*H155,2)</f>
        <v>0</v>
      </c>
      <c r="BL155" s="18" t="s">
        <v>206</v>
      </c>
      <c r="BM155" s="161" t="s">
        <v>2432</v>
      </c>
    </row>
    <row r="156" spans="2:51" s="13" customFormat="1" ht="11.25">
      <c r="B156" s="169"/>
      <c r="D156" s="163" t="s">
        <v>212</v>
      </c>
      <c r="E156" s="170" t="s">
        <v>1</v>
      </c>
      <c r="F156" s="171" t="s">
        <v>2433</v>
      </c>
      <c r="H156" s="172">
        <v>164</v>
      </c>
      <c r="I156" s="173"/>
      <c r="L156" s="169"/>
      <c r="M156" s="174"/>
      <c r="N156" s="175"/>
      <c r="O156" s="175"/>
      <c r="P156" s="175"/>
      <c r="Q156" s="175"/>
      <c r="R156" s="175"/>
      <c r="S156" s="175"/>
      <c r="T156" s="176"/>
      <c r="AT156" s="170" t="s">
        <v>212</v>
      </c>
      <c r="AU156" s="170" t="s">
        <v>91</v>
      </c>
      <c r="AV156" s="13" t="s">
        <v>91</v>
      </c>
      <c r="AW156" s="13" t="s">
        <v>36</v>
      </c>
      <c r="AX156" s="13" t="s">
        <v>81</v>
      </c>
      <c r="AY156" s="170" t="s">
        <v>199</v>
      </c>
    </row>
    <row r="157" spans="2:51" s="13" customFormat="1" ht="11.25">
      <c r="B157" s="169"/>
      <c r="D157" s="163" t="s">
        <v>212</v>
      </c>
      <c r="E157" s="170" t="s">
        <v>1</v>
      </c>
      <c r="F157" s="171" t="s">
        <v>2434</v>
      </c>
      <c r="H157" s="172">
        <v>-112</v>
      </c>
      <c r="I157" s="173"/>
      <c r="L157" s="169"/>
      <c r="M157" s="174"/>
      <c r="N157" s="175"/>
      <c r="O157" s="175"/>
      <c r="P157" s="175"/>
      <c r="Q157" s="175"/>
      <c r="R157" s="175"/>
      <c r="S157" s="175"/>
      <c r="T157" s="176"/>
      <c r="AT157" s="170" t="s">
        <v>212</v>
      </c>
      <c r="AU157" s="170" t="s">
        <v>91</v>
      </c>
      <c r="AV157" s="13" t="s">
        <v>91</v>
      </c>
      <c r="AW157" s="13" t="s">
        <v>36</v>
      </c>
      <c r="AX157" s="13" t="s">
        <v>81</v>
      </c>
      <c r="AY157" s="170" t="s">
        <v>199</v>
      </c>
    </row>
    <row r="158" spans="2:51" s="15" customFormat="1" ht="11.25">
      <c r="B158" s="184"/>
      <c r="D158" s="163" t="s">
        <v>212</v>
      </c>
      <c r="E158" s="185" t="s">
        <v>1</v>
      </c>
      <c r="F158" s="186" t="s">
        <v>234</v>
      </c>
      <c r="H158" s="187">
        <v>52</v>
      </c>
      <c r="I158" s="188"/>
      <c r="L158" s="184"/>
      <c r="M158" s="189"/>
      <c r="N158" s="190"/>
      <c r="O158" s="190"/>
      <c r="P158" s="190"/>
      <c r="Q158" s="190"/>
      <c r="R158" s="190"/>
      <c r="S158" s="190"/>
      <c r="T158" s="191"/>
      <c r="AT158" s="185" t="s">
        <v>212</v>
      </c>
      <c r="AU158" s="185" t="s">
        <v>91</v>
      </c>
      <c r="AV158" s="15" t="s">
        <v>206</v>
      </c>
      <c r="AW158" s="15" t="s">
        <v>36</v>
      </c>
      <c r="AX158" s="15" t="s">
        <v>89</v>
      </c>
      <c r="AY158" s="185" t="s">
        <v>199</v>
      </c>
    </row>
    <row r="159" spans="1:65" s="2" customFormat="1" ht="24.2" customHeight="1">
      <c r="A159" s="33"/>
      <c r="B159" s="149"/>
      <c r="C159" s="150" t="s">
        <v>259</v>
      </c>
      <c r="D159" s="150" t="s">
        <v>201</v>
      </c>
      <c r="E159" s="151" t="s">
        <v>2435</v>
      </c>
      <c r="F159" s="152" t="s">
        <v>2436</v>
      </c>
      <c r="G159" s="153" t="s">
        <v>228</v>
      </c>
      <c r="H159" s="154">
        <v>112</v>
      </c>
      <c r="I159" s="155"/>
      <c r="J159" s="156">
        <f>ROUND(I159*H159,2)</f>
        <v>0</v>
      </c>
      <c r="K159" s="152" t="s">
        <v>205</v>
      </c>
      <c r="L159" s="34"/>
      <c r="M159" s="157" t="s">
        <v>1</v>
      </c>
      <c r="N159" s="158" t="s">
        <v>46</v>
      </c>
      <c r="O159" s="59"/>
      <c r="P159" s="159">
        <f>O159*H159</f>
        <v>0</v>
      </c>
      <c r="Q159" s="159">
        <v>0</v>
      </c>
      <c r="R159" s="159">
        <f>Q159*H159</f>
        <v>0</v>
      </c>
      <c r="S159" s="159">
        <v>0</v>
      </c>
      <c r="T159" s="160">
        <f>S159*H159</f>
        <v>0</v>
      </c>
      <c r="U159" s="33"/>
      <c r="V159" s="33"/>
      <c r="W159" s="33"/>
      <c r="X159" s="33"/>
      <c r="Y159" s="33"/>
      <c r="Z159" s="33"/>
      <c r="AA159" s="33"/>
      <c r="AB159" s="33"/>
      <c r="AC159" s="33"/>
      <c r="AD159" s="33"/>
      <c r="AE159" s="33"/>
      <c r="AR159" s="161" t="s">
        <v>206</v>
      </c>
      <c r="AT159" s="161" t="s">
        <v>201</v>
      </c>
      <c r="AU159" s="161" t="s">
        <v>91</v>
      </c>
      <c r="AY159" s="18" t="s">
        <v>199</v>
      </c>
      <c r="BE159" s="162">
        <f>IF(N159="základní",J159,0)</f>
        <v>0</v>
      </c>
      <c r="BF159" s="162">
        <f>IF(N159="snížená",J159,0)</f>
        <v>0</v>
      </c>
      <c r="BG159" s="162">
        <f>IF(N159="zákl. přenesená",J159,0)</f>
        <v>0</v>
      </c>
      <c r="BH159" s="162">
        <f>IF(N159="sníž. přenesená",J159,0)</f>
        <v>0</v>
      </c>
      <c r="BI159" s="162">
        <f>IF(N159="nulová",J159,0)</f>
        <v>0</v>
      </c>
      <c r="BJ159" s="18" t="s">
        <v>89</v>
      </c>
      <c r="BK159" s="162">
        <f>ROUND(I159*H159,2)</f>
        <v>0</v>
      </c>
      <c r="BL159" s="18" t="s">
        <v>206</v>
      </c>
      <c r="BM159" s="161" t="s">
        <v>2437</v>
      </c>
    </row>
    <row r="160" spans="1:47" s="2" customFormat="1" ht="29.25">
      <c r="A160" s="33"/>
      <c r="B160" s="34"/>
      <c r="C160" s="33"/>
      <c r="D160" s="163" t="s">
        <v>208</v>
      </c>
      <c r="E160" s="33"/>
      <c r="F160" s="164" t="s">
        <v>2438</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208</v>
      </c>
      <c r="AU160" s="18" t="s">
        <v>91</v>
      </c>
    </row>
    <row r="161" spans="1:47" s="2" customFormat="1" ht="117">
      <c r="A161" s="33"/>
      <c r="B161" s="34"/>
      <c r="C161" s="33"/>
      <c r="D161" s="163" t="s">
        <v>210</v>
      </c>
      <c r="E161" s="33"/>
      <c r="F161" s="168" t="s">
        <v>738</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210</v>
      </c>
      <c r="AU161" s="18" t="s">
        <v>91</v>
      </c>
    </row>
    <row r="162" spans="2:51" s="14" customFormat="1" ht="22.5">
      <c r="B162" s="177"/>
      <c r="D162" s="163" t="s">
        <v>212</v>
      </c>
      <c r="E162" s="178" t="s">
        <v>1</v>
      </c>
      <c r="F162" s="179" t="s">
        <v>739</v>
      </c>
      <c r="H162" s="178" t="s">
        <v>1</v>
      </c>
      <c r="I162" s="180"/>
      <c r="L162" s="177"/>
      <c r="M162" s="181"/>
      <c r="N162" s="182"/>
      <c r="O162" s="182"/>
      <c r="P162" s="182"/>
      <c r="Q162" s="182"/>
      <c r="R162" s="182"/>
      <c r="S162" s="182"/>
      <c r="T162" s="183"/>
      <c r="AT162" s="178" t="s">
        <v>212</v>
      </c>
      <c r="AU162" s="178" t="s">
        <v>91</v>
      </c>
      <c r="AV162" s="14" t="s">
        <v>89</v>
      </c>
      <c r="AW162" s="14" t="s">
        <v>36</v>
      </c>
      <c r="AX162" s="14" t="s">
        <v>81</v>
      </c>
      <c r="AY162" s="178" t="s">
        <v>199</v>
      </c>
    </row>
    <row r="163" spans="2:51" s="13" customFormat="1" ht="11.25">
      <c r="B163" s="169"/>
      <c r="D163" s="163" t="s">
        <v>212</v>
      </c>
      <c r="E163" s="170" t="s">
        <v>1</v>
      </c>
      <c r="F163" s="171" t="s">
        <v>2439</v>
      </c>
      <c r="H163" s="172">
        <v>112</v>
      </c>
      <c r="I163" s="173"/>
      <c r="L163" s="169"/>
      <c r="M163" s="174"/>
      <c r="N163" s="175"/>
      <c r="O163" s="175"/>
      <c r="P163" s="175"/>
      <c r="Q163" s="175"/>
      <c r="R163" s="175"/>
      <c r="S163" s="175"/>
      <c r="T163" s="176"/>
      <c r="AT163" s="170" t="s">
        <v>212</v>
      </c>
      <c r="AU163" s="170" t="s">
        <v>91</v>
      </c>
      <c r="AV163" s="13" t="s">
        <v>91</v>
      </c>
      <c r="AW163" s="13" t="s">
        <v>36</v>
      </c>
      <c r="AX163" s="13" t="s">
        <v>81</v>
      </c>
      <c r="AY163" s="170" t="s">
        <v>199</v>
      </c>
    </row>
    <row r="164" spans="2:51" s="15" customFormat="1" ht="11.25">
      <c r="B164" s="184"/>
      <c r="D164" s="163" t="s">
        <v>212</v>
      </c>
      <c r="E164" s="185" t="s">
        <v>1</v>
      </c>
      <c r="F164" s="186" t="s">
        <v>234</v>
      </c>
      <c r="H164" s="187">
        <v>112</v>
      </c>
      <c r="I164" s="188"/>
      <c r="L164" s="184"/>
      <c r="M164" s="189"/>
      <c r="N164" s="190"/>
      <c r="O164" s="190"/>
      <c r="P164" s="190"/>
      <c r="Q164" s="190"/>
      <c r="R164" s="190"/>
      <c r="S164" s="190"/>
      <c r="T164" s="191"/>
      <c r="AT164" s="185" t="s">
        <v>212</v>
      </c>
      <c r="AU164" s="185" t="s">
        <v>91</v>
      </c>
      <c r="AV164" s="15" t="s">
        <v>206</v>
      </c>
      <c r="AW164" s="15" t="s">
        <v>36</v>
      </c>
      <c r="AX164" s="15" t="s">
        <v>89</v>
      </c>
      <c r="AY164" s="185" t="s">
        <v>199</v>
      </c>
    </row>
    <row r="165" spans="1:65" s="2" customFormat="1" ht="24.2" customHeight="1">
      <c r="A165" s="33"/>
      <c r="B165" s="149"/>
      <c r="C165" s="150" t="s">
        <v>271</v>
      </c>
      <c r="D165" s="150" t="s">
        <v>201</v>
      </c>
      <c r="E165" s="151" t="s">
        <v>291</v>
      </c>
      <c r="F165" s="152" t="s">
        <v>292</v>
      </c>
      <c r="G165" s="153" t="s">
        <v>228</v>
      </c>
      <c r="H165" s="154">
        <v>112</v>
      </c>
      <c r="I165" s="155"/>
      <c r="J165" s="156">
        <f>ROUND(I165*H165,2)</f>
        <v>0</v>
      </c>
      <c r="K165" s="152" t="s">
        <v>205</v>
      </c>
      <c r="L165" s="34"/>
      <c r="M165" s="157" t="s">
        <v>1</v>
      </c>
      <c r="N165" s="158" t="s">
        <v>46</v>
      </c>
      <c r="O165" s="59"/>
      <c r="P165" s="159">
        <f>O165*H165</f>
        <v>0</v>
      </c>
      <c r="Q165" s="159">
        <v>0</v>
      </c>
      <c r="R165" s="159">
        <f>Q165*H165</f>
        <v>0</v>
      </c>
      <c r="S165" s="159">
        <v>0</v>
      </c>
      <c r="T165" s="160">
        <f>S165*H165</f>
        <v>0</v>
      </c>
      <c r="U165" s="33"/>
      <c r="V165" s="33"/>
      <c r="W165" s="33"/>
      <c r="X165" s="33"/>
      <c r="Y165" s="33"/>
      <c r="Z165" s="33"/>
      <c r="AA165" s="33"/>
      <c r="AB165" s="33"/>
      <c r="AC165" s="33"/>
      <c r="AD165" s="33"/>
      <c r="AE165" s="33"/>
      <c r="AR165" s="161" t="s">
        <v>206</v>
      </c>
      <c r="AT165" s="161" t="s">
        <v>201</v>
      </c>
      <c r="AU165" s="161" t="s">
        <v>91</v>
      </c>
      <c r="AY165" s="18" t="s">
        <v>199</v>
      </c>
      <c r="BE165" s="162">
        <f>IF(N165="základní",J165,0)</f>
        <v>0</v>
      </c>
      <c r="BF165" s="162">
        <f>IF(N165="snížená",J165,0)</f>
        <v>0</v>
      </c>
      <c r="BG165" s="162">
        <f>IF(N165="zákl. přenesená",J165,0)</f>
        <v>0</v>
      </c>
      <c r="BH165" s="162">
        <f>IF(N165="sníž. přenesená",J165,0)</f>
        <v>0</v>
      </c>
      <c r="BI165" s="162">
        <f>IF(N165="nulová",J165,0)</f>
        <v>0</v>
      </c>
      <c r="BJ165" s="18" t="s">
        <v>89</v>
      </c>
      <c r="BK165" s="162">
        <f>ROUND(I165*H165,2)</f>
        <v>0</v>
      </c>
      <c r="BL165" s="18" t="s">
        <v>206</v>
      </c>
      <c r="BM165" s="161" t="s">
        <v>2440</v>
      </c>
    </row>
    <row r="166" spans="1:47" s="2" customFormat="1" ht="29.25">
      <c r="A166" s="33"/>
      <c r="B166" s="34"/>
      <c r="C166" s="33"/>
      <c r="D166" s="163" t="s">
        <v>208</v>
      </c>
      <c r="E166" s="33"/>
      <c r="F166" s="164" t="s">
        <v>294</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208</v>
      </c>
      <c r="AU166" s="18" t="s">
        <v>91</v>
      </c>
    </row>
    <row r="167" spans="1:47" s="2" customFormat="1" ht="409.5">
      <c r="A167" s="33"/>
      <c r="B167" s="34"/>
      <c r="C167" s="33"/>
      <c r="D167" s="163" t="s">
        <v>210</v>
      </c>
      <c r="E167" s="33"/>
      <c r="F167" s="168" t="s">
        <v>295</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210</v>
      </c>
      <c r="AU167" s="18" t="s">
        <v>91</v>
      </c>
    </row>
    <row r="168" spans="1:65" s="2" customFormat="1" ht="24.2" customHeight="1">
      <c r="A168" s="33"/>
      <c r="B168" s="149"/>
      <c r="C168" s="150" t="s">
        <v>279</v>
      </c>
      <c r="D168" s="150" t="s">
        <v>201</v>
      </c>
      <c r="E168" s="151" t="s">
        <v>2441</v>
      </c>
      <c r="F168" s="152" t="s">
        <v>2442</v>
      </c>
      <c r="G168" s="153" t="s">
        <v>228</v>
      </c>
      <c r="H168" s="154">
        <v>48.7</v>
      </c>
      <c r="I168" s="155"/>
      <c r="J168" s="156">
        <f>ROUND(I168*H168,2)</f>
        <v>0</v>
      </c>
      <c r="K168" s="152" t="s">
        <v>205</v>
      </c>
      <c r="L168" s="34"/>
      <c r="M168" s="157" t="s">
        <v>1</v>
      </c>
      <c r="N168" s="158" t="s">
        <v>46</v>
      </c>
      <c r="O168" s="59"/>
      <c r="P168" s="159">
        <f>O168*H168</f>
        <v>0</v>
      </c>
      <c r="Q168" s="159">
        <v>0</v>
      </c>
      <c r="R168" s="159">
        <f>Q168*H168</f>
        <v>0</v>
      </c>
      <c r="S168" s="159">
        <v>0</v>
      </c>
      <c r="T168" s="160">
        <f>S168*H168</f>
        <v>0</v>
      </c>
      <c r="U168" s="33"/>
      <c r="V168" s="33"/>
      <c r="W168" s="33"/>
      <c r="X168" s="33"/>
      <c r="Y168" s="33"/>
      <c r="Z168" s="33"/>
      <c r="AA168" s="33"/>
      <c r="AB168" s="33"/>
      <c r="AC168" s="33"/>
      <c r="AD168" s="33"/>
      <c r="AE168" s="33"/>
      <c r="AR168" s="161" t="s">
        <v>206</v>
      </c>
      <c r="AT168" s="161" t="s">
        <v>201</v>
      </c>
      <c r="AU168" s="161" t="s">
        <v>91</v>
      </c>
      <c r="AY168" s="18" t="s">
        <v>199</v>
      </c>
      <c r="BE168" s="162">
        <f>IF(N168="základní",J168,0)</f>
        <v>0</v>
      </c>
      <c r="BF168" s="162">
        <f>IF(N168="snížená",J168,0)</f>
        <v>0</v>
      </c>
      <c r="BG168" s="162">
        <f>IF(N168="zákl. přenesená",J168,0)</f>
        <v>0</v>
      </c>
      <c r="BH168" s="162">
        <f>IF(N168="sníž. přenesená",J168,0)</f>
        <v>0</v>
      </c>
      <c r="BI168" s="162">
        <f>IF(N168="nulová",J168,0)</f>
        <v>0</v>
      </c>
      <c r="BJ168" s="18" t="s">
        <v>89</v>
      </c>
      <c r="BK168" s="162">
        <f>ROUND(I168*H168,2)</f>
        <v>0</v>
      </c>
      <c r="BL168" s="18" t="s">
        <v>206</v>
      </c>
      <c r="BM168" s="161" t="s">
        <v>2443</v>
      </c>
    </row>
    <row r="169" spans="1:47" s="2" customFormat="1" ht="39">
      <c r="A169" s="33"/>
      <c r="B169" s="34"/>
      <c r="C169" s="33"/>
      <c r="D169" s="163" t="s">
        <v>208</v>
      </c>
      <c r="E169" s="33"/>
      <c r="F169" s="164" t="s">
        <v>2444</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208</v>
      </c>
      <c r="AU169" s="18" t="s">
        <v>91</v>
      </c>
    </row>
    <row r="170" spans="1:47" s="2" customFormat="1" ht="282.75">
      <c r="A170" s="33"/>
      <c r="B170" s="34"/>
      <c r="C170" s="33"/>
      <c r="D170" s="163" t="s">
        <v>210</v>
      </c>
      <c r="E170" s="33"/>
      <c r="F170" s="168" t="s">
        <v>2445</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210</v>
      </c>
      <c r="AU170" s="18" t="s">
        <v>91</v>
      </c>
    </row>
    <row r="171" spans="2:51" s="14" customFormat="1" ht="11.25">
      <c r="B171" s="177"/>
      <c r="D171" s="163" t="s">
        <v>212</v>
      </c>
      <c r="E171" s="178" t="s">
        <v>1</v>
      </c>
      <c r="F171" s="179" t="s">
        <v>2446</v>
      </c>
      <c r="H171" s="178" t="s">
        <v>1</v>
      </c>
      <c r="I171" s="180"/>
      <c r="L171" s="177"/>
      <c r="M171" s="181"/>
      <c r="N171" s="182"/>
      <c r="O171" s="182"/>
      <c r="P171" s="182"/>
      <c r="Q171" s="182"/>
      <c r="R171" s="182"/>
      <c r="S171" s="182"/>
      <c r="T171" s="183"/>
      <c r="AT171" s="178" t="s">
        <v>212</v>
      </c>
      <c r="AU171" s="178" t="s">
        <v>91</v>
      </c>
      <c r="AV171" s="14" t="s">
        <v>89</v>
      </c>
      <c r="AW171" s="14" t="s">
        <v>36</v>
      </c>
      <c r="AX171" s="14" t="s">
        <v>81</v>
      </c>
      <c r="AY171" s="178" t="s">
        <v>199</v>
      </c>
    </row>
    <row r="172" spans="2:51" s="13" customFormat="1" ht="11.25">
      <c r="B172" s="169"/>
      <c r="D172" s="163" t="s">
        <v>212</v>
      </c>
      <c r="E172" s="170" t="s">
        <v>1</v>
      </c>
      <c r="F172" s="171" t="s">
        <v>2447</v>
      </c>
      <c r="H172" s="172">
        <v>28.4</v>
      </c>
      <c r="I172" s="173"/>
      <c r="L172" s="169"/>
      <c r="M172" s="174"/>
      <c r="N172" s="175"/>
      <c r="O172" s="175"/>
      <c r="P172" s="175"/>
      <c r="Q172" s="175"/>
      <c r="R172" s="175"/>
      <c r="S172" s="175"/>
      <c r="T172" s="176"/>
      <c r="AT172" s="170" t="s">
        <v>212</v>
      </c>
      <c r="AU172" s="170" t="s">
        <v>91</v>
      </c>
      <c r="AV172" s="13" t="s">
        <v>91</v>
      </c>
      <c r="AW172" s="13" t="s">
        <v>36</v>
      </c>
      <c r="AX172" s="13" t="s">
        <v>81</v>
      </c>
      <c r="AY172" s="170" t="s">
        <v>199</v>
      </c>
    </row>
    <row r="173" spans="2:51" s="14" customFormat="1" ht="11.25">
      <c r="B173" s="177"/>
      <c r="D173" s="163" t="s">
        <v>212</v>
      </c>
      <c r="E173" s="178" t="s">
        <v>1</v>
      </c>
      <c r="F173" s="179" t="s">
        <v>2448</v>
      </c>
      <c r="H173" s="178" t="s">
        <v>1</v>
      </c>
      <c r="I173" s="180"/>
      <c r="L173" s="177"/>
      <c r="M173" s="181"/>
      <c r="N173" s="182"/>
      <c r="O173" s="182"/>
      <c r="P173" s="182"/>
      <c r="Q173" s="182"/>
      <c r="R173" s="182"/>
      <c r="S173" s="182"/>
      <c r="T173" s="183"/>
      <c r="AT173" s="178" t="s">
        <v>212</v>
      </c>
      <c r="AU173" s="178" t="s">
        <v>91</v>
      </c>
      <c r="AV173" s="14" t="s">
        <v>89</v>
      </c>
      <c r="AW173" s="14" t="s">
        <v>36</v>
      </c>
      <c r="AX173" s="14" t="s">
        <v>81</v>
      </c>
      <c r="AY173" s="178" t="s">
        <v>199</v>
      </c>
    </row>
    <row r="174" spans="2:51" s="13" customFormat="1" ht="11.25">
      <c r="B174" s="169"/>
      <c r="D174" s="163" t="s">
        <v>212</v>
      </c>
      <c r="E174" s="170" t="s">
        <v>1</v>
      </c>
      <c r="F174" s="171" t="s">
        <v>2449</v>
      </c>
      <c r="H174" s="172">
        <v>20.3</v>
      </c>
      <c r="I174" s="173"/>
      <c r="L174" s="169"/>
      <c r="M174" s="174"/>
      <c r="N174" s="175"/>
      <c r="O174" s="175"/>
      <c r="P174" s="175"/>
      <c r="Q174" s="175"/>
      <c r="R174" s="175"/>
      <c r="S174" s="175"/>
      <c r="T174" s="176"/>
      <c r="AT174" s="170" t="s">
        <v>212</v>
      </c>
      <c r="AU174" s="170" t="s">
        <v>91</v>
      </c>
      <c r="AV174" s="13" t="s">
        <v>91</v>
      </c>
      <c r="AW174" s="13" t="s">
        <v>36</v>
      </c>
      <c r="AX174" s="13" t="s">
        <v>81</v>
      </c>
      <c r="AY174" s="170" t="s">
        <v>199</v>
      </c>
    </row>
    <row r="175" spans="2:51" s="15" customFormat="1" ht="11.25">
      <c r="B175" s="184"/>
      <c r="D175" s="163" t="s">
        <v>212</v>
      </c>
      <c r="E175" s="185" t="s">
        <v>1</v>
      </c>
      <c r="F175" s="186" t="s">
        <v>234</v>
      </c>
      <c r="H175" s="187">
        <v>48.7</v>
      </c>
      <c r="I175" s="188"/>
      <c r="L175" s="184"/>
      <c r="M175" s="189"/>
      <c r="N175" s="190"/>
      <c r="O175" s="190"/>
      <c r="P175" s="190"/>
      <c r="Q175" s="190"/>
      <c r="R175" s="190"/>
      <c r="S175" s="190"/>
      <c r="T175" s="191"/>
      <c r="AT175" s="185" t="s">
        <v>212</v>
      </c>
      <c r="AU175" s="185" t="s">
        <v>91</v>
      </c>
      <c r="AV175" s="15" t="s">
        <v>206</v>
      </c>
      <c r="AW175" s="15" t="s">
        <v>36</v>
      </c>
      <c r="AX175" s="15" t="s">
        <v>89</v>
      </c>
      <c r="AY175" s="185" t="s">
        <v>199</v>
      </c>
    </row>
    <row r="176" spans="1:65" s="2" customFormat="1" ht="14.45" customHeight="1">
      <c r="A176" s="33"/>
      <c r="B176" s="149"/>
      <c r="C176" s="192" t="s">
        <v>284</v>
      </c>
      <c r="D176" s="192" t="s">
        <v>272</v>
      </c>
      <c r="E176" s="193" t="s">
        <v>2450</v>
      </c>
      <c r="F176" s="194" t="s">
        <v>2451</v>
      </c>
      <c r="G176" s="195" t="s">
        <v>275</v>
      </c>
      <c r="H176" s="196">
        <v>40.6</v>
      </c>
      <c r="I176" s="197"/>
      <c r="J176" s="198">
        <f>ROUND(I176*H176,2)</f>
        <v>0</v>
      </c>
      <c r="K176" s="194" t="s">
        <v>205</v>
      </c>
      <c r="L176" s="199"/>
      <c r="M176" s="200" t="s">
        <v>1</v>
      </c>
      <c r="N176" s="201" t="s">
        <v>46</v>
      </c>
      <c r="O176" s="59"/>
      <c r="P176" s="159">
        <f>O176*H176</f>
        <v>0</v>
      </c>
      <c r="Q176" s="159">
        <v>1</v>
      </c>
      <c r="R176" s="159">
        <f>Q176*H176</f>
        <v>40.6</v>
      </c>
      <c r="S176" s="159">
        <v>0</v>
      </c>
      <c r="T176" s="160">
        <f>S176*H176</f>
        <v>0</v>
      </c>
      <c r="U176" s="33"/>
      <c r="V176" s="33"/>
      <c r="W176" s="33"/>
      <c r="X176" s="33"/>
      <c r="Y176" s="33"/>
      <c r="Z176" s="33"/>
      <c r="AA176" s="33"/>
      <c r="AB176" s="33"/>
      <c r="AC176" s="33"/>
      <c r="AD176" s="33"/>
      <c r="AE176" s="33"/>
      <c r="AR176" s="161" t="s">
        <v>259</v>
      </c>
      <c r="AT176" s="161" t="s">
        <v>272</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206</v>
      </c>
      <c r="BM176" s="161" t="s">
        <v>2452</v>
      </c>
    </row>
    <row r="177" spans="1:47" s="2" customFormat="1" ht="11.25">
      <c r="A177" s="33"/>
      <c r="B177" s="34"/>
      <c r="C177" s="33"/>
      <c r="D177" s="163" t="s">
        <v>208</v>
      </c>
      <c r="E177" s="33"/>
      <c r="F177" s="164" t="s">
        <v>2451</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208</v>
      </c>
      <c r="AU177" s="18" t="s">
        <v>91</v>
      </c>
    </row>
    <row r="178" spans="2:51" s="13" customFormat="1" ht="11.25">
      <c r="B178" s="169"/>
      <c r="D178" s="163" t="s">
        <v>212</v>
      </c>
      <c r="E178" s="170" t="s">
        <v>1</v>
      </c>
      <c r="F178" s="171" t="s">
        <v>2453</v>
      </c>
      <c r="H178" s="172">
        <v>40.6</v>
      </c>
      <c r="I178" s="173"/>
      <c r="L178" s="169"/>
      <c r="M178" s="174"/>
      <c r="N178" s="175"/>
      <c r="O178" s="175"/>
      <c r="P178" s="175"/>
      <c r="Q178" s="175"/>
      <c r="R178" s="175"/>
      <c r="S178" s="175"/>
      <c r="T178" s="176"/>
      <c r="AT178" s="170" t="s">
        <v>212</v>
      </c>
      <c r="AU178" s="170" t="s">
        <v>91</v>
      </c>
      <c r="AV178" s="13" t="s">
        <v>91</v>
      </c>
      <c r="AW178" s="13" t="s">
        <v>36</v>
      </c>
      <c r="AX178" s="13" t="s">
        <v>89</v>
      </c>
      <c r="AY178" s="170" t="s">
        <v>199</v>
      </c>
    </row>
    <row r="179" spans="1:65" s="2" customFormat="1" ht="14.45" customHeight="1">
      <c r="A179" s="33"/>
      <c r="B179" s="149"/>
      <c r="C179" s="192" t="s">
        <v>290</v>
      </c>
      <c r="D179" s="192" t="s">
        <v>272</v>
      </c>
      <c r="E179" s="193" t="s">
        <v>2454</v>
      </c>
      <c r="F179" s="194" t="s">
        <v>2455</v>
      </c>
      <c r="G179" s="195" t="s">
        <v>275</v>
      </c>
      <c r="H179" s="196">
        <v>56.8</v>
      </c>
      <c r="I179" s="197"/>
      <c r="J179" s="198">
        <f>ROUND(I179*H179,2)</f>
        <v>0</v>
      </c>
      <c r="K179" s="194" t="s">
        <v>205</v>
      </c>
      <c r="L179" s="199"/>
      <c r="M179" s="200" t="s">
        <v>1</v>
      </c>
      <c r="N179" s="201" t="s">
        <v>46</v>
      </c>
      <c r="O179" s="59"/>
      <c r="P179" s="159">
        <f>O179*H179</f>
        <v>0</v>
      </c>
      <c r="Q179" s="159">
        <v>1</v>
      </c>
      <c r="R179" s="159">
        <f>Q179*H179</f>
        <v>56.8</v>
      </c>
      <c r="S179" s="159">
        <v>0</v>
      </c>
      <c r="T179" s="160">
        <f>S179*H179</f>
        <v>0</v>
      </c>
      <c r="U179" s="33"/>
      <c r="V179" s="33"/>
      <c r="W179" s="33"/>
      <c r="X179" s="33"/>
      <c r="Y179" s="33"/>
      <c r="Z179" s="33"/>
      <c r="AA179" s="33"/>
      <c r="AB179" s="33"/>
      <c r="AC179" s="33"/>
      <c r="AD179" s="33"/>
      <c r="AE179" s="33"/>
      <c r="AR179" s="161" t="s">
        <v>259</v>
      </c>
      <c r="AT179" s="161" t="s">
        <v>272</v>
      </c>
      <c r="AU179" s="161" t="s">
        <v>91</v>
      </c>
      <c r="AY179" s="18" t="s">
        <v>199</v>
      </c>
      <c r="BE179" s="162">
        <f>IF(N179="základní",J179,0)</f>
        <v>0</v>
      </c>
      <c r="BF179" s="162">
        <f>IF(N179="snížená",J179,0)</f>
        <v>0</v>
      </c>
      <c r="BG179" s="162">
        <f>IF(N179="zákl. přenesená",J179,0)</f>
        <v>0</v>
      </c>
      <c r="BH179" s="162">
        <f>IF(N179="sníž. přenesená",J179,0)</f>
        <v>0</v>
      </c>
      <c r="BI179" s="162">
        <f>IF(N179="nulová",J179,0)</f>
        <v>0</v>
      </c>
      <c r="BJ179" s="18" t="s">
        <v>89</v>
      </c>
      <c r="BK179" s="162">
        <f>ROUND(I179*H179,2)</f>
        <v>0</v>
      </c>
      <c r="BL179" s="18" t="s">
        <v>206</v>
      </c>
      <c r="BM179" s="161" t="s">
        <v>2456</v>
      </c>
    </row>
    <row r="180" spans="1:47" s="2" customFormat="1" ht="11.25">
      <c r="A180" s="33"/>
      <c r="B180" s="34"/>
      <c r="C180" s="33"/>
      <c r="D180" s="163" t="s">
        <v>208</v>
      </c>
      <c r="E180" s="33"/>
      <c r="F180" s="164" t="s">
        <v>2455</v>
      </c>
      <c r="G180" s="33"/>
      <c r="H180" s="33"/>
      <c r="I180" s="165"/>
      <c r="J180" s="33"/>
      <c r="K180" s="33"/>
      <c r="L180" s="34"/>
      <c r="M180" s="166"/>
      <c r="N180" s="167"/>
      <c r="O180" s="59"/>
      <c r="P180" s="59"/>
      <c r="Q180" s="59"/>
      <c r="R180" s="59"/>
      <c r="S180" s="59"/>
      <c r="T180" s="60"/>
      <c r="U180" s="33"/>
      <c r="V180" s="33"/>
      <c r="W180" s="33"/>
      <c r="X180" s="33"/>
      <c r="Y180" s="33"/>
      <c r="Z180" s="33"/>
      <c r="AA180" s="33"/>
      <c r="AB180" s="33"/>
      <c r="AC180" s="33"/>
      <c r="AD180" s="33"/>
      <c r="AE180" s="33"/>
      <c r="AT180" s="18" t="s">
        <v>208</v>
      </c>
      <c r="AU180" s="18" t="s">
        <v>91</v>
      </c>
    </row>
    <row r="181" spans="2:51" s="13" customFormat="1" ht="11.25">
      <c r="B181" s="169"/>
      <c r="D181" s="163" t="s">
        <v>212</v>
      </c>
      <c r="E181" s="170" t="s">
        <v>1</v>
      </c>
      <c r="F181" s="171" t="s">
        <v>2457</v>
      </c>
      <c r="H181" s="172">
        <v>56.8</v>
      </c>
      <c r="I181" s="173"/>
      <c r="L181" s="169"/>
      <c r="M181" s="174"/>
      <c r="N181" s="175"/>
      <c r="O181" s="175"/>
      <c r="P181" s="175"/>
      <c r="Q181" s="175"/>
      <c r="R181" s="175"/>
      <c r="S181" s="175"/>
      <c r="T181" s="176"/>
      <c r="AT181" s="170" t="s">
        <v>212</v>
      </c>
      <c r="AU181" s="170" t="s">
        <v>91</v>
      </c>
      <c r="AV181" s="13" t="s">
        <v>91</v>
      </c>
      <c r="AW181" s="13" t="s">
        <v>36</v>
      </c>
      <c r="AX181" s="13" t="s">
        <v>89</v>
      </c>
      <c r="AY181" s="170" t="s">
        <v>199</v>
      </c>
    </row>
    <row r="182" spans="1:65" s="2" customFormat="1" ht="24.2" customHeight="1">
      <c r="A182" s="33"/>
      <c r="B182" s="149"/>
      <c r="C182" s="150" t="s">
        <v>298</v>
      </c>
      <c r="D182" s="150" t="s">
        <v>201</v>
      </c>
      <c r="E182" s="151" t="s">
        <v>758</v>
      </c>
      <c r="F182" s="152" t="s">
        <v>759</v>
      </c>
      <c r="G182" s="153" t="s">
        <v>204</v>
      </c>
      <c r="H182" s="154">
        <v>54</v>
      </c>
      <c r="I182" s="155"/>
      <c r="J182" s="156">
        <f>ROUND(I182*H182,2)</f>
        <v>0</v>
      </c>
      <c r="K182" s="152" t="s">
        <v>205</v>
      </c>
      <c r="L182" s="34"/>
      <c r="M182" s="157" t="s">
        <v>1</v>
      </c>
      <c r="N182" s="158" t="s">
        <v>46</v>
      </c>
      <c r="O182" s="59"/>
      <c r="P182" s="159">
        <f>O182*H182</f>
        <v>0</v>
      </c>
      <c r="Q182" s="159">
        <v>0</v>
      </c>
      <c r="R182" s="159">
        <f>Q182*H182</f>
        <v>0</v>
      </c>
      <c r="S182" s="159">
        <v>0</v>
      </c>
      <c r="T182" s="160">
        <f>S182*H182</f>
        <v>0</v>
      </c>
      <c r="U182" s="33"/>
      <c r="V182" s="33"/>
      <c r="W182" s="33"/>
      <c r="X182" s="33"/>
      <c r="Y182" s="33"/>
      <c r="Z182" s="33"/>
      <c r="AA182" s="33"/>
      <c r="AB182" s="33"/>
      <c r="AC182" s="33"/>
      <c r="AD182" s="33"/>
      <c r="AE182" s="33"/>
      <c r="AR182" s="161" t="s">
        <v>206</v>
      </c>
      <c r="AT182" s="161" t="s">
        <v>201</v>
      </c>
      <c r="AU182" s="161" t="s">
        <v>91</v>
      </c>
      <c r="AY182" s="18" t="s">
        <v>199</v>
      </c>
      <c r="BE182" s="162">
        <f>IF(N182="základní",J182,0)</f>
        <v>0</v>
      </c>
      <c r="BF182" s="162">
        <f>IF(N182="snížená",J182,0)</f>
        <v>0</v>
      </c>
      <c r="BG182" s="162">
        <f>IF(N182="zákl. přenesená",J182,0)</f>
        <v>0</v>
      </c>
      <c r="BH182" s="162">
        <f>IF(N182="sníž. přenesená",J182,0)</f>
        <v>0</v>
      </c>
      <c r="BI182" s="162">
        <f>IF(N182="nulová",J182,0)</f>
        <v>0</v>
      </c>
      <c r="BJ182" s="18" t="s">
        <v>89</v>
      </c>
      <c r="BK182" s="162">
        <f>ROUND(I182*H182,2)</f>
        <v>0</v>
      </c>
      <c r="BL182" s="18" t="s">
        <v>206</v>
      </c>
      <c r="BM182" s="161" t="s">
        <v>2458</v>
      </c>
    </row>
    <row r="183" spans="1:47" s="2" customFormat="1" ht="19.5">
      <c r="A183" s="33"/>
      <c r="B183" s="34"/>
      <c r="C183" s="33"/>
      <c r="D183" s="163" t="s">
        <v>208</v>
      </c>
      <c r="E183" s="33"/>
      <c r="F183" s="164" t="s">
        <v>761</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208</v>
      </c>
      <c r="AU183" s="18" t="s">
        <v>91</v>
      </c>
    </row>
    <row r="184" spans="1:47" s="2" customFormat="1" ht="48.75">
      <c r="A184" s="33"/>
      <c r="B184" s="34"/>
      <c r="C184" s="33"/>
      <c r="D184" s="163" t="s">
        <v>210</v>
      </c>
      <c r="E184" s="33"/>
      <c r="F184" s="168" t="s">
        <v>762</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210</v>
      </c>
      <c r="AU184" s="18" t="s">
        <v>91</v>
      </c>
    </row>
    <row r="185" spans="2:51" s="14" customFormat="1" ht="11.25">
      <c r="B185" s="177"/>
      <c r="D185" s="163" t="s">
        <v>212</v>
      </c>
      <c r="E185" s="178" t="s">
        <v>1</v>
      </c>
      <c r="F185" s="179" t="s">
        <v>2459</v>
      </c>
      <c r="H185" s="178" t="s">
        <v>1</v>
      </c>
      <c r="I185" s="180"/>
      <c r="L185" s="177"/>
      <c r="M185" s="181"/>
      <c r="N185" s="182"/>
      <c r="O185" s="182"/>
      <c r="P185" s="182"/>
      <c r="Q185" s="182"/>
      <c r="R185" s="182"/>
      <c r="S185" s="182"/>
      <c r="T185" s="183"/>
      <c r="AT185" s="178" t="s">
        <v>212</v>
      </c>
      <c r="AU185" s="178" t="s">
        <v>91</v>
      </c>
      <c r="AV185" s="14" t="s">
        <v>89</v>
      </c>
      <c r="AW185" s="14" t="s">
        <v>36</v>
      </c>
      <c r="AX185" s="14" t="s">
        <v>81</v>
      </c>
      <c r="AY185" s="178" t="s">
        <v>199</v>
      </c>
    </row>
    <row r="186" spans="2:51" s="13" customFormat="1" ht="11.25">
      <c r="B186" s="169"/>
      <c r="D186" s="163" t="s">
        <v>212</v>
      </c>
      <c r="E186" s="170" t="s">
        <v>1</v>
      </c>
      <c r="F186" s="171" t="s">
        <v>2460</v>
      </c>
      <c r="H186" s="172">
        <v>54</v>
      </c>
      <c r="I186" s="173"/>
      <c r="L186" s="169"/>
      <c r="M186" s="174"/>
      <c r="N186" s="175"/>
      <c r="O186" s="175"/>
      <c r="P186" s="175"/>
      <c r="Q186" s="175"/>
      <c r="R186" s="175"/>
      <c r="S186" s="175"/>
      <c r="T186" s="176"/>
      <c r="AT186" s="170" t="s">
        <v>212</v>
      </c>
      <c r="AU186" s="170" t="s">
        <v>91</v>
      </c>
      <c r="AV186" s="13" t="s">
        <v>91</v>
      </c>
      <c r="AW186" s="13" t="s">
        <v>36</v>
      </c>
      <c r="AX186" s="13" t="s">
        <v>81</v>
      </c>
      <c r="AY186" s="170" t="s">
        <v>199</v>
      </c>
    </row>
    <row r="187" spans="2:51" s="15" customFormat="1" ht="11.25">
      <c r="B187" s="184"/>
      <c r="D187" s="163" t="s">
        <v>212</v>
      </c>
      <c r="E187" s="185" t="s">
        <v>1</v>
      </c>
      <c r="F187" s="186" t="s">
        <v>234</v>
      </c>
      <c r="H187" s="187">
        <v>54</v>
      </c>
      <c r="I187" s="188"/>
      <c r="L187" s="184"/>
      <c r="M187" s="189"/>
      <c r="N187" s="190"/>
      <c r="O187" s="190"/>
      <c r="P187" s="190"/>
      <c r="Q187" s="190"/>
      <c r="R187" s="190"/>
      <c r="S187" s="190"/>
      <c r="T187" s="191"/>
      <c r="AT187" s="185" t="s">
        <v>212</v>
      </c>
      <c r="AU187" s="185" t="s">
        <v>91</v>
      </c>
      <c r="AV187" s="15" t="s">
        <v>206</v>
      </c>
      <c r="AW187" s="15" t="s">
        <v>36</v>
      </c>
      <c r="AX187" s="15" t="s">
        <v>89</v>
      </c>
      <c r="AY187" s="185" t="s">
        <v>199</v>
      </c>
    </row>
    <row r="188" spans="1:65" s="2" customFormat="1" ht="14.45" customHeight="1">
      <c r="A188" s="33"/>
      <c r="B188" s="149"/>
      <c r="C188" s="192" t="s">
        <v>306</v>
      </c>
      <c r="D188" s="192" t="s">
        <v>272</v>
      </c>
      <c r="E188" s="193" t="s">
        <v>332</v>
      </c>
      <c r="F188" s="194" t="s">
        <v>333</v>
      </c>
      <c r="G188" s="195" t="s">
        <v>275</v>
      </c>
      <c r="H188" s="196">
        <v>12.96</v>
      </c>
      <c r="I188" s="197"/>
      <c r="J188" s="198">
        <f>ROUND(I188*H188,2)</f>
        <v>0</v>
      </c>
      <c r="K188" s="194" t="s">
        <v>205</v>
      </c>
      <c r="L188" s="199"/>
      <c r="M188" s="200" t="s">
        <v>1</v>
      </c>
      <c r="N188" s="201" t="s">
        <v>46</v>
      </c>
      <c r="O188" s="59"/>
      <c r="P188" s="159">
        <f>O188*H188</f>
        <v>0</v>
      </c>
      <c r="Q188" s="159">
        <v>1</v>
      </c>
      <c r="R188" s="159">
        <f>Q188*H188</f>
        <v>12.96</v>
      </c>
      <c r="S188" s="159">
        <v>0</v>
      </c>
      <c r="T188" s="160">
        <f>S188*H188</f>
        <v>0</v>
      </c>
      <c r="U188" s="33"/>
      <c r="V188" s="33"/>
      <c r="W188" s="33"/>
      <c r="X188" s="33"/>
      <c r="Y188" s="33"/>
      <c r="Z188" s="33"/>
      <c r="AA188" s="33"/>
      <c r="AB188" s="33"/>
      <c r="AC188" s="33"/>
      <c r="AD188" s="33"/>
      <c r="AE188" s="33"/>
      <c r="AR188" s="161" t="s">
        <v>259</v>
      </c>
      <c r="AT188" s="161" t="s">
        <v>272</v>
      </c>
      <c r="AU188" s="161" t="s">
        <v>91</v>
      </c>
      <c r="AY188" s="18" t="s">
        <v>199</v>
      </c>
      <c r="BE188" s="162">
        <f>IF(N188="základní",J188,0)</f>
        <v>0</v>
      </c>
      <c r="BF188" s="162">
        <f>IF(N188="snížená",J188,0)</f>
        <v>0</v>
      </c>
      <c r="BG188" s="162">
        <f>IF(N188="zákl. přenesená",J188,0)</f>
        <v>0</v>
      </c>
      <c r="BH188" s="162">
        <f>IF(N188="sníž. přenesená",J188,0)</f>
        <v>0</v>
      </c>
      <c r="BI188" s="162">
        <f>IF(N188="nulová",J188,0)</f>
        <v>0</v>
      </c>
      <c r="BJ188" s="18" t="s">
        <v>89</v>
      </c>
      <c r="BK188" s="162">
        <f>ROUND(I188*H188,2)</f>
        <v>0</v>
      </c>
      <c r="BL188" s="18" t="s">
        <v>206</v>
      </c>
      <c r="BM188" s="161" t="s">
        <v>2461</v>
      </c>
    </row>
    <row r="189" spans="1:47" s="2" customFormat="1" ht="11.25">
      <c r="A189" s="33"/>
      <c r="B189" s="34"/>
      <c r="C189" s="33"/>
      <c r="D189" s="163" t="s">
        <v>208</v>
      </c>
      <c r="E189" s="33"/>
      <c r="F189" s="164" t="s">
        <v>333</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208</v>
      </c>
      <c r="AU189" s="18" t="s">
        <v>91</v>
      </c>
    </row>
    <row r="190" spans="2:51" s="14" customFormat="1" ht="11.25">
      <c r="B190" s="177"/>
      <c r="D190" s="163" t="s">
        <v>212</v>
      </c>
      <c r="E190" s="178" t="s">
        <v>1</v>
      </c>
      <c r="F190" s="179" t="s">
        <v>2459</v>
      </c>
      <c r="H190" s="178" t="s">
        <v>1</v>
      </c>
      <c r="I190" s="180"/>
      <c r="L190" s="177"/>
      <c r="M190" s="181"/>
      <c r="N190" s="182"/>
      <c r="O190" s="182"/>
      <c r="P190" s="182"/>
      <c r="Q190" s="182"/>
      <c r="R190" s="182"/>
      <c r="S190" s="182"/>
      <c r="T190" s="183"/>
      <c r="AT190" s="178" t="s">
        <v>212</v>
      </c>
      <c r="AU190" s="178" t="s">
        <v>91</v>
      </c>
      <c r="AV190" s="14" t="s">
        <v>89</v>
      </c>
      <c r="AW190" s="14" t="s">
        <v>36</v>
      </c>
      <c r="AX190" s="14" t="s">
        <v>81</v>
      </c>
      <c r="AY190" s="178" t="s">
        <v>199</v>
      </c>
    </row>
    <row r="191" spans="2:51" s="13" customFormat="1" ht="11.25">
      <c r="B191" s="169"/>
      <c r="D191" s="163" t="s">
        <v>212</v>
      </c>
      <c r="E191" s="170" t="s">
        <v>1</v>
      </c>
      <c r="F191" s="171" t="s">
        <v>2462</v>
      </c>
      <c r="H191" s="172">
        <v>12.96</v>
      </c>
      <c r="I191" s="173"/>
      <c r="L191" s="169"/>
      <c r="M191" s="174"/>
      <c r="N191" s="175"/>
      <c r="O191" s="175"/>
      <c r="P191" s="175"/>
      <c r="Q191" s="175"/>
      <c r="R191" s="175"/>
      <c r="S191" s="175"/>
      <c r="T191" s="176"/>
      <c r="AT191" s="170" t="s">
        <v>212</v>
      </c>
      <c r="AU191" s="170" t="s">
        <v>91</v>
      </c>
      <c r="AV191" s="13" t="s">
        <v>91</v>
      </c>
      <c r="AW191" s="13" t="s">
        <v>36</v>
      </c>
      <c r="AX191" s="13" t="s">
        <v>81</v>
      </c>
      <c r="AY191" s="170" t="s">
        <v>199</v>
      </c>
    </row>
    <row r="192" spans="2:51" s="15" customFormat="1" ht="11.25">
      <c r="B192" s="184"/>
      <c r="D192" s="163" t="s">
        <v>212</v>
      </c>
      <c r="E192" s="185" t="s">
        <v>1</v>
      </c>
      <c r="F192" s="186" t="s">
        <v>234</v>
      </c>
      <c r="H192" s="187">
        <v>12.96</v>
      </c>
      <c r="I192" s="188"/>
      <c r="L192" s="184"/>
      <c r="M192" s="189"/>
      <c r="N192" s="190"/>
      <c r="O192" s="190"/>
      <c r="P192" s="190"/>
      <c r="Q192" s="190"/>
      <c r="R192" s="190"/>
      <c r="S192" s="190"/>
      <c r="T192" s="191"/>
      <c r="AT192" s="185" t="s">
        <v>212</v>
      </c>
      <c r="AU192" s="185" t="s">
        <v>91</v>
      </c>
      <c r="AV192" s="15" t="s">
        <v>206</v>
      </c>
      <c r="AW192" s="15" t="s">
        <v>36</v>
      </c>
      <c r="AX192" s="15" t="s">
        <v>89</v>
      </c>
      <c r="AY192" s="185" t="s">
        <v>199</v>
      </c>
    </row>
    <row r="193" spans="1:65" s="2" customFormat="1" ht="24.2" customHeight="1">
      <c r="A193" s="33"/>
      <c r="B193" s="149"/>
      <c r="C193" s="150" t="s">
        <v>8</v>
      </c>
      <c r="D193" s="150" t="s">
        <v>201</v>
      </c>
      <c r="E193" s="151" t="s">
        <v>299</v>
      </c>
      <c r="F193" s="152" t="s">
        <v>300</v>
      </c>
      <c r="G193" s="153" t="s">
        <v>204</v>
      </c>
      <c r="H193" s="154">
        <v>54</v>
      </c>
      <c r="I193" s="155"/>
      <c r="J193" s="156">
        <f>ROUND(I193*H193,2)</f>
        <v>0</v>
      </c>
      <c r="K193" s="152" t="s">
        <v>205</v>
      </c>
      <c r="L193" s="34"/>
      <c r="M193" s="157" t="s">
        <v>1</v>
      </c>
      <c r="N193" s="158" t="s">
        <v>46</v>
      </c>
      <c r="O193" s="59"/>
      <c r="P193" s="159">
        <f>O193*H193</f>
        <v>0</v>
      </c>
      <c r="Q193" s="159">
        <v>0</v>
      </c>
      <c r="R193" s="159">
        <f>Q193*H193</f>
        <v>0</v>
      </c>
      <c r="S193" s="159">
        <v>0</v>
      </c>
      <c r="T193" s="160">
        <f>S193*H193</f>
        <v>0</v>
      </c>
      <c r="U193" s="33"/>
      <c r="V193" s="33"/>
      <c r="W193" s="33"/>
      <c r="X193" s="33"/>
      <c r="Y193" s="33"/>
      <c r="Z193" s="33"/>
      <c r="AA193" s="33"/>
      <c r="AB193" s="33"/>
      <c r="AC193" s="33"/>
      <c r="AD193" s="33"/>
      <c r="AE193" s="33"/>
      <c r="AR193" s="161" t="s">
        <v>206</v>
      </c>
      <c r="AT193" s="161" t="s">
        <v>201</v>
      </c>
      <c r="AU193" s="161" t="s">
        <v>91</v>
      </c>
      <c r="AY193" s="18" t="s">
        <v>199</v>
      </c>
      <c r="BE193" s="162">
        <f>IF(N193="základní",J193,0)</f>
        <v>0</v>
      </c>
      <c r="BF193" s="162">
        <f>IF(N193="snížená",J193,0)</f>
        <v>0</v>
      </c>
      <c r="BG193" s="162">
        <f>IF(N193="zákl. přenesená",J193,0)</f>
        <v>0</v>
      </c>
      <c r="BH193" s="162">
        <f>IF(N193="sníž. přenesená",J193,0)</f>
        <v>0</v>
      </c>
      <c r="BI193" s="162">
        <f>IF(N193="nulová",J193,0)</f>
        <v>0</v>
      </c>
      <c r="BJ193" s="18" t="s">
        <v>89</v>
      </c>
      <c r="BK193" s="162">
        <f>ROUND(I193*H193,2)</f>
        <v>0</v>
      </c>
      <c r="BL193" s="18" t="s">
        <v>206</v>
      </c>
      <c r="BM193" s="161" t="s">
        <v>2463</v>
      </c>
    </row>
    <row r="194" spans="1:47" s="2" customFormat="1" ht="19.5">
      <c r="A194" s="33"/>
      <c r="B194" s="34"/>
      <c r="C194" s="33"/>
      <c r="D194" s="163" t="s">
        <v>208</v>
      </c>
      <c r="E194" s="33"/>
      <c r="F194" s="164" t="s">
        <v>302</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208</v>
      </c>
      <c r="AU194" s="18" t="s">
        <v>91</v>
      </c>
    </row>
    <row r="195" spans="1:47" s="2" customFormat="1" ht="117">
      <c r="A195" s="33"/>
      <c r="B195" s="34"/>
      <c r="C195" s="33"/>
      <c r="D195" s="163" t="s">
        <v>210</v>
      </c>
      <c r="E195" s="33"/>
      <c r="F195" s="168" t="s">
        <v>303</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210</v>
      </c>
      <c r="AU195" s="18" t="s">
        <v>91</v>
      </c>
    </row>
    <row r="196" spans="1:65" s="2" customFormat="1" ht="14.45" customHeight="1">
      <c r="A196" s="33"/>
      <c r="B196" s="149"/>
      <c r="C196" s="192" t="s">
        <v>318</v>
      </c>
      <c r="D196" s="192" t="s">
        <v>272</v>
      </c>
      <c r="E196" s="193" t="s">
        <v>307</v>
      </c>
      <c r="F196" s="194" t="s">
        <v>308</v>
      </c>
      <c r="G196" s="195" t="s">
        <v>309</v>
      </c>
      <c r="H196" s="196">
        <v>0.81</v>
      </c>
      <c r="I196" s="197"/>
      <c r="J196" s="198">
        <f>ROUND(I196*H196,2)</f>
        <v>0</v>
      </c>
      <c r="K196" s="194" t="s">
        <v>205</v>
      </c>
      <c r="L196" s="199"/>
      <c r="M196" s="200" t="s">
        <v>1</v>
      </c>
      <c r="N196" s="201" t="s">
        <v>46</v>
      </c>
      <c r="O196" s="59"/>
      <c r="P196" s="159">
        <f>O196*H196</f>
        <v>0</v>
      </c>
      <c r="Q196" s="159">
        <v>0.001</v>
      </c>
      <c r="R196" s="159">
        <f>Q196*H196</f>
        <v>0.0008100000000000001</v>
      </c>
      <c r="S196" s="159">
        <v>0</v>
      </c>
      <c r="T196" s="160">
        <f>S196*H196</f>
        <v>0</v>
      </c>
      <c r="U196" s="33"/>
      <c r="V196" s="33"/>
      <c r="W196" s="33"/>
      <c r="X196" s="33"/>
      <c r="Y196" s="33"/>
      <c r="Z196" s="33"/>
      <c r="AA196" s="33"/>
      <c r="AB196" s="33"/>
      <c r="AC196" s="33"/>
      <c r="AD196" s="33"/>
      <c r="AE196" s="33"/>
      <c r="AR196" s="161" t="s">
        <v>259</v>
      </c>
      <c r="AT196" s="161" t="s">
        <v>272</v>
      </c>
      <c r="AU196" s="161" t="s">
        <v>91</v>
      </c>
      <c r="AY196" s="18" t="s">
        <v>199</v>
      </c>
      <c r="BE196" s="162">
        <f>IF(N196="základní",J196,0)</f>
        <v>0</v>
      </c>
      <c r="BF196" s="162">
        <f>IF(N196="snížená",J196,0)</f>
        <v>0</v>
      </c>
      <c r="BG196" s="162">
        <f>IF(N196="zákl. přenesená",J196,0)</f>
        <v>0</v>
      </c>
      <c r="BH196" s="162">
        <f>IF(N196="sníž. přenesená",J196,0)</f>
        <v>0</v>
      </c>
      <c r="BI196" s="162">
        <f>IF(N196="nulová",J196,0)</f>
        <v>0</v>
      </c>
      <c r="BJ196" s="18" t="s">
        <v>89</v>
      </c>
      <c r="BK196" s="162">
        <f>ROUND(I196*H196,2)</f>
        <v>0</v>
      </c>
      <c r="BL196" s="18" t="s">
        <v>206</v>
      </c>
      <c r="BM196" s="161" t="s">
        <v>2464</v>
      </c>
    </row>
    <row r="197" spans="1:47" s="2" customFormat="1" ht="11.25">
      <c r="A197" s="33"/>
      <c r="B197" s="34"/>
      <c r="C197" s="33"/>
      <c r="D197" s="163" t="s">
        <v>208</v>
      </c>
      <c r="E197" s="33"/>
      <c r="F197" s="164" t="s">
        <v>308</v>
      </c>
      <c r="G197" s="33"/>
      <c r="H197" s="33"/>
      <c r="I197" s="165"/>
      <c r="J197" s="33"/>
      <c r="K197" s="33"/>
      <c r="L197" s="34"/>
      <c r="M197" s="166"/>
      <c r="N197" s="167"/>
      <c r="O197" s="59"/>
      <c r="P197" s="59"/>
      <c r="Q197" s="59"/>
      <c r="R197" s="59"/>
      <c r="S197" s="59"/>
      <c r="T197" s="60"/>
      <c r="U197" s="33"/>
      <c r="V197" s="33"/>
      <c r="W197" s="33"/>
      <c r="X197" s="33"/>
      <c r="Y197" s="33"/>
      <c r="Z197" s="33"/>
      <c r="AA197" s="33"/>
      <c r="AB197" s="33"/>
      <c r="AC197" s="33"/>
      <c r="AD197" s="33"/>
      <c r="AE197" s="33"/>
      <c r="AT197" s="18" t="s">
        <v>208</v>
      </c>
      <c r="AU197" s="18" t="s">
        <v>91</v>
      </c>
    </row>
    <row r="198" spans="2:51" s="13" customFormat="1" ht="11.25">
      <c r="B198" s="169"/>
      <c r="D198" s="163" t="s">
        <v>212</v>
      </c>
      <c r="F198" s="171" t="s">
        <v>2465</v>
      </c>
      <c r="H198" s="172">
        <v>0.81</v>
      </c>
      <c r="I198" s="173"/>
      <c r="L198" s="169"/>
      <c r="M198" s="174"/>
      <c r="N198" s="175"/>
      <c r="O198" s="175"/>
      <c r="P198" s="175"/>
      <c r="Q198" s="175"/>
      <c r="R198" s="175"/>
      <c r="S198" s="175"/>
      <c r="T198" s="176"/>
      <c r="AT198" s="170" t="s">
        <v>212</v>
      </c>
      <c r="AU198" s="170" t="s">
        <v>91</v>
      </c>
      <c r="AV198" s="13" t="s">
        <v>91</v>
      </c>
      <c r="AW198" s="13" t="s">
        <v>3</v>
      </c>
      <c r="AX198" s="13" t="s">
        <v>89</v>
      </c>
      <c r="AY198" s="170" t="s">
        <v>199</v>
      </c>
    </row>
    <row r="199" spans="2:63" s="12" customFormat="1" ht="22.9" customHeight="1">
      <c r="B199" s="136"/>
      <c r="D199" s="137" t="s">
        <v>80</v>
      </c>
      <c r="E199" s="147" t="s">
        <v>221</v>
      </c>
      <c r="F199" s="147" t="s">
        <v>385</v>
      </c>
      <c r="I199" s="139"/>
      <c r="J199" s="148">
        <f>BK199</f>
        <v>0</v>
      </c>
      <c r="L199" s="136"/>
      <c r="M199" s="141"/>
      <c r="N199" s="142"/>
      <c r="O199" s="142"/>
      <c r="P199" s="143">
        <f>SUM(P200:P202)</f>
        <v>0</v>
      </c>
      <c r="Q199" s="142"/>
      <c r="R199" s="143">
        <f>SUM(R200:R202)</f>
        <v>0.506412</v>
      </c>
      <c r="S199" s="142"/>
      <c r="T199" s="144">
        <f>SUM(T200:T202)</f>
        <v>0</v>
      </c>
      <c r="AR199" s="137" t="s">
        <v>89</v>
      </c>
      <c r="AT199" s="145" t="s">
        <v>80</v>
      </c>
      <c r="AU199" s="145" t="s">
        <v>89</v>
      </c>
      <c r="AY199" s="137" t="s">
        <v>199</v>
      </c>
      <c r="BK199" s="146">
        <f>SUM(BK200:BK202)</f>
        <v>0</v>
      </c>
    </row>
    <row r="200" spans="1:65" s="2" customFormat="1" ht="24.2" customHeight="1">
      <c r="A200" s="33"/>
      <c r="B200" s="149"/>
      <c r="C200" s="150" t="s">
        <v>325</v>
      </c>
      <c r="D200" s="150" t="s">
        <v>201</v>
      </c>
      <c r="E200" s="151" t="s">
        <v>2466</v>
      </c>
      <c r="F200" s="152" t="s">
        <v>2467</v>
      </c>
      <c r="G200" s="153" t="s">
        <v>228</v>
      </c>
      <c r="H200" s="154">
        <v>0.2</v>
      </c>
      <c r="I200" s="155"/>
      <c r="J200" s="156">
        <f>ROUND(I200*H200,2)</f>
        <v>0</v>
      </c>
      <c r="K200" s="152" t="s">
        <v>205</v>
      </c>
      <c r="L200" s="34"/>
      <c r="M200" s="157" t="s">
        <v>1</v>
      </c>
      <c r="N200" s="158" t="s">
        <v>46</v>
      </c>
      <c r="O200" s="59"/>
      <c r="P200" s="159">
        <f>O200*H200</f>
        <v>0</v>
      </c>
      <c r="Q200" s="159">
        <v>2.53206</v>
      </c>
      <c r="R200" s="159">
        <f>Q200*H200</f>
        <v>0.506412</v>
      </c>
      <c r="S200" s="159">
        <v>0</v>
      </c>
      <c r="T200" s="160">
        <f>S200*H200</f>
        <v>0</v>
      </c>
      <c r="U200" s="33"/>
      <c r="V200" s="33"/>
      <c r="W200" s="33"/>
      <c r="X200" s="33"/>
      <c r="Y200" s="33"/>
      <c r="Z200" s="33"/>
      <c r="AA200" s="33"/>
      <c r="AB200" s="33"/>
      <c r="AC200" s="33"/>
      <c r="AD200" s="33"/>
      <c r="AE200" s="33"/>
      <c r="AR200" s="161" t="s">
        <v>206</v>
      </c>
      <c r="AT200" s="161" t="s">
        <v>201</v>
      </c>
      <c r="AU200" s="161" t="s">
        <v>91</v>
      </c>
      <c r="AY200" s="18" t="s">
        <v>199</v>
      </c>
      <c r="BE200" s="162">
        <f>IF(N200="základní",J200,0)</f>
        <v>0</v>
      </c>
      <c r="BF200" s="162">
        <f>IF(N200="snížená",J200,0)</f>
        <v>0</v>
      </c>
      <c r="BG200" s="162">
        <f>IF(N200="zákl. přenesená",J200,0)</f>
        <v>0</v>
      </c>
      <c r="BH200" s="162">
        <f>IF(N200="sníž. přenesená",J200,0)</f>
        <v>0</v>
      </c>
      <c r="BI200" s="162">
        <f>IF(N200="nulová",J200,0)</f>
        <v>0</v>
      </c>
      <c r="BJ200" s="18" t="s">
        <v>89</v>
      </c>
      <c r="BK200" s="162">
        <f>ROUND(I200*H200,2)</f>
        <v>0</v>
      </c>
      <c r="BL200" s="18" t="s">
        <v>206</v>
      </c>
      <c r="BM200" s="161" t="s">
        <v>2468</v>
      </c>
    </row>
    <row r="201" spans="1:47" s="2" customFormat="1" ht="29.25">
      <c r="A201" s="33"/>
      <c r="B201" s="34"/>
      <c r="C201" s="33"/>
      <c r="D201" s="163" t="s">
        <v>208</v>
      </c>
      <c r="E201" s="33"/>
      <c r="F201" s="164" t="s">
        <v>2469</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208</v>
      </c>
      <c r="AU201" s="18" t="s">
        <v>91</v>
      </c>
    </row>
    <row r="202" spans="1:47" s="2" customFormat="1" ht="78">
      <c r="A202" s="33"/>
      <c r="B202" s="34"/>
      <c r="C202" s="33"/>
      <c r="D202" s="163" t="s">
        <v>210</v>
      </c>
      <c r="E202" s="33"/>
      <c r="F202" s="168" t="s">
        <v>2470</v>
      </c>
      <c r="G202" s="33"/>
      <c r="H202" s="33"/>
      <c r="I202" s="165"/>
      <c r="J202" s="33"/>
      <c r="K202" s="33"/>
      <c r="L202" s="34"/>
      <c r="M202" s="166"/>
      <c r="N202" s="167"/>
      <c r="O202" s="59"/>
      <c r="P202" s="59"/>
      <c r="Q202" s="59"/>
      <c r="R202" s="59"/>
      <c r="S202" s="59"/>
      <c r="T202" s="60"/>
      <c r="U202" s="33"/>
      <c r="V202" s="33"/>
      <c r="W202" s="33"/>
      <c r="X202" s="33"/>
      <c r="Y202" s="33"/>
      <c r="Z202" s="33"/>
      <c r="AA202" s="33"/>
      <c r="AB202" s="33"/>
      <c r="AC202" s="33"/>
      <c r="AD202" s="33"/>
      <c r="AE202" s="33"/>
      <c r="AT202" s="18" t="s">
        <v>210</v>
      </c>
      <c r="AU202" s="18" t="s">
        <v>91</v>
      </c>
    </row>
    <row r="203" spans="2:63" s="12" customFormat="1" ht="22.9" customHeight="1">
      <c r="B203" s="136"/>
      <c r="D203" s="137" t="s">
        <v>80</v>
      </c>
      <c r="E203" s="147" t="s">
        <v>206</v>
      </c>
      <c r="F203" s="147" t="s">
        <v>455</v>
      </c>
      <c r="I203" s="139"/>
      <c r="J203" s="148">
        <f>BK203</f>
        <v>0</v>
      </c>
      <c r="L203" s="136"/>
      <c r="M203" s="141"/>
      <c r="N203" s="142"/>
      <c r="O203" s="142"/>
      <c r="P203" s="143">
        <f>SUM(P204:P206)</f>
        <v>0</v>
      </c>
      <c r="Q203" s="142"/>
      <c r="R203" s="143">
        <f>SUM(R204:R206)</f>
        <v>0</v>
      </c>
      <c r="S203" s="142"/>
      <c r="T203" s="144">
        <f>SUM(T204:T206)</f>
        <v>0</v>
      </c>
      <c r="AR203" s="137" t="s">
        <v>89</v>
      </c>
      <c r="AT203" s="145" t="s">
        <v>80</v>
      </c>
      <c r="AU203" s="145" t="s">
        <v>89</v>
      </c>
      <c r="AY203" s="137" t="s">
        <v>199</v>
      </c>
      <c r="BK203" s="146">
        <f>SUM(BK204:BK206)</f>
        <v>0</v>
      </c>
    </row>
    <row r="204" spans="1:65" s="2" customFormat="1" ht="14.45" customHeight="1">
      <c r="A204" s="33"/>
      <c r="B204" s="149"/>
      <c r="C204" s="150" t="s">
        <v>331</v>
      </c>
      <c r="D204" s="150" t="s">
        <v>201</v>
      </c>
      <c r="E204" s="151" t="s">
        <v>863</v>
      </c>
      <c r="F204" s="152" t="s">
        <v>864</v>
      </c>
      <c r="G204" s="153" t="s">
        <v>228</v>
      </c>
      <c r="H204" s="154">
        <v>0.6</v>
      </c>
      <c r="I204" s="155"/>
      <c r="J204" s="156">
        <f>ROUND(I204*H204,2)</f>
        <v>0</v>
      </c>
      <c r="K204" s="152" t="s">
        <v>205</v>
      </c>
      <c r="L204" s="34"/>
      <c r="M204" s="157" t="s">
        <v>1</v>
      </c>
      <c r="N204" s="158" t="s">
        <v>46</v>
      </c>
      <c r="O204" s="59"/>
      <c r="P204" s="159">
        <f>O204*H204</f>
        <v>0</v>
      </c>
      <c r="Q204" s="159">
        <v>0</v>
      </c>
      <c r="R204" s="159">
        <f>Q204*H204</f>
        <v>0</v>
      </c>
      <c r="S204" s="159">
        <v>0</v>
      </c>
      <c r="T204" s="160">
        <f>S204*H204</f>
        <v>0</v>
      </c>
      <c r="U204" s="33"/>
      <c r="V204" s="33"/>
      <c r="W204" s="33"/>
      <c r="X204" s="33"/>
      <c r="Y204" s="33"/>
      <c r="Z204" s="33"/>
      <c r="AA204" s="33"/>
      <c r="AB204" s="33"/>
      <c r="AC204" s="33"/>
      <c r="AD204" s="33"/>
      <c r="AE204" s="33"/>
      <c r="AR204" s="161" t="s">
        <v>206</v>
      </c>
      <c r="AT204" s="161" t="s">
        <v>201</v>
      </c>
      <c r="AU204" s="161" t="s">
        <v>91</v>
      </c>
      <c r="AY204" s="18" t="s">
        <v>199</v>
      </c>
      <c r="BE204" s="162">
        <f>IF(N204="základní",J204,0)</f>
        <v>0</v>
      </c>
      <c r="BF204" s="162">
        <f>IF(N204="snížená",J204,0)</f>
        <v>0</v>
      </c>
      <c r="BG204" s="162">
        <f>IF(N204="zákl. přenesená",J204,0)</f>
        <v>0</v>
      </c>
      <c r="BH204" s="162">
        <f>IF(N204="sníž. přenesená",J204,0)</f>
        <v>0</v>
      </c>
      <c r="BI204" s="162">
        <f>IF(N204="nulová",J204,0)</f>
        <v>0</v>
      </c>
      <c r="BJ204" s="18" t="s">
        <v>89</v>
      </c>
      <c r="BK204" s="162">
        <f>ROUND(I204*H204,2)</f>
        <v>0</v>
      </c>
      <c r="BL204" s="18" t="s">
        <v>206</v>
      </c>
      <c r="BM204" s="161" t="s">
        <v>2471</v>
      </c>
    </row>
    <row r="205" spans="1:47" s="2" customFormat="1" ht="19.5">
      <c r="A205" s="33"/>
      <c r="B205" s="34"/>
      <c r="C205" s="33"/>
      <c r="D205" s="163" t="s">
        <v>208</v>
      </c>
      <c r="E205" s="33"/>
      <c r="F205" s="164" t="s">
        <v>866</v>
      </c>
      <c r="G205" s="33"/>
      <c r="H205" s="33"/>
      <c r="I205" s="165"/>
      <c r="J205" s="33"/>
      <c r="K205" s="33"/>
      <c r="L205" s="34"/>
      <c r="M205" s="166"/>
      <c r="N205" s="167"/>
      <c r="O205" s="59"/>
      <c r="P205" s="59"/>
      <c r="Q205" s="59"/>
      <c r="R205" s="59"/>
      <c r="S205" s="59"/>
      <c r="T205" s="60"/>
      <c r="U205" s="33"/>
      <c r="V205" s="33"/>
      <c r="W205" s="33"/>
      <c r="X205" s="33"/>
      <c r="Y205" s="33"/>
      <c r="Z205" s="33"/>
      <c r="AA205" s="33"/>
      <c r="AB205" s="33"/>
      <c r="AC205" s="33"/>
      <c r="AD205" s="33"/>
      <c r="AE205" s="33"/>
      <c r="AT205" s="18" t="s">
        <v>208</v>
      </c>
      <c r="AU205" s="18" t="s">
        <v>91</v>
      </c>
    </row>
    <row r="206" spans="1:47" s="2" customFormat="1" ht="39">
      <c r="A206" s="33"/>
      <c r="B206" s="34"/>
      <c r="C206" s="33"/>
      <c r="D206" s="163" t="s">
        <v>210</v>
      </c>
      <c r="E206" s="33"/>
      <c r="F206" s="168" t="s">
        <v>867</v>
      </c>
      <c r="G206" s="33"/>
      <c r="H206" s="33"/>
      <c r="I206" s="165"/>
      <c r="J206" s="33"/>
      <c r="K206" s="33"/>
      <c r="L206" s="34"/>
      <c r="M206" s="166"/>
      <c r="N206" s="167"/>
      <c r="O206" s="59"/>
      <c r="P206" s="59"/>
      <c r="Q206" s="59"/>
      <c r="R206" s="59"/>
      <c r="S206" s="59"/>
      <c r="T206" s="60"/>
      <c r="U206" s="33"/>
      <c r="V206" s="33"/>
      <c r="W206" s="33"/>
      <c r="X206" s="33"/>
      <c r="Y206" s="33"/>
      <c r="Z206" s="33"/>
      <c r="AA206" s="33"/>
      <c r="AB206" s="33"/>
      <c r="AC206" s="33"/>
      <c r="AD206" s="33"/>
      <c r="AE206" s="33"/>
      <c r="AT206" s="18" t="s">
        <v>210</v>
      </c>
      <c r="AU206" s="18" t="s">
        <v>91</v>
      </c>
    </row>
    <row r="207" spans="2:63" s="12" customFormat="1" ht="22.9" customHeight="1">
      <c r="B207" s="136"/>
      <c r="D207" s="137" t="s">
        <v>80</v>
      </c>
      <c r="E207" s="147" t="s">
        <v>235</v>
      </c>
      <c r="F207" s="147" t="s">
        <v>483</v>
      </c>
      <c r="I207" s="139"/>
      <c r="J207" s="148">
        <f>BK207</f>
        <v>0</v>
      </c>
      <c r="L207" s="136"/>
      <c r="M207" s="141"/>
      <c r="N207" s="142"/>
      <c r="O207" s="142"/>
      <c r="P207" s="143">
        <f>SUM(P208:P219)</f>
        <v>0</v>
      </c>
      <c r="Q207" s="142"/>
      <c r="R207" s="143">
        <f>SUM(R208:R219)</f>
        <v>7.5477300000000005</v>
      </c>
      <c r="S207" s="142"/>
      <c r="T207" s="144">
        <f>SUM(T208:T219)</f>
        <v>0</v>
      </c>
      <c r="AR207" s="137" t="s">
        <v>89</v>
      </c>
      <c r="AT207" s="145" t="s">
        <v>80</v>
      </c>
      <c r="AU207" s="145" t="s">
        <v>89</v>
      </c>
      <c r="AY207" s="137" t="s">
        <v>199</v>
      </c>
      <c r="BK207" s="146">
        <f>SUM(BK208:BK219)</f>
        <v>0</v>
      </c>
    </row>
    <row r="208" spans="1:65" s="2" customFormat="1" ht="24.2" customHeight="1">
      <c r="A208" s="33"/>
      <c r="B208" s="149"/>
      <c r="C208" s="150" t="s">
        <v>337</v>
      </c>
      <c r="D208" s="150" t="s">
        <v>201</v>
      </c>
      <c r="E208" s="151" t="s">
        <v>2472</v>
      </c>
      <c r="F208" s="152" t="s">
        <v>2473</v>
      </c>
      <c r="G208" s="153" t="s">
        <v>204</v>
      </c>
      <c r="H208" s="154">
        <v>32.667</v>
      </c>
      <c r="I208" s="155"/>
      <c r="J208" s="156">
        <f>ROUND(I208*H208,2)</f>
        <v>0</v>
      </c>
      <c r="K208" s="152" t="s">
        <v>205</v>
      </c>
      <c r="L208" s="34"/>
      <c r="M208" s="157" t="s">
        <v>1</v>
      </c>
      <c r="N208" s="158" t="s">
        <v>46</v>
      </c>
      <c r="O208" s="59"/>
      <c r="P208" s="159">
        <f>O208*H208</f>
        <v>0</v>
      </c>
      <c r="Q208" s="159">
        <v>0.23</v>
      </c>
      <c r="R208" s="159">
        <f>Q208*H208</f>
        <v>7.51341</v>
      </c>
      <c r="S208" s="159">
        <v>0</v>
      </c>
      <c r="T208" s="160">
        <f>S208*H208</f>
        <v>0</v>
      </c>
      <c r="U208" s="33"/>
      <c r="V208" s="33"/>
      <c r="W208" s="33"/>
      <c r="X208" s="33"/>
      <c r="Y208" s="33"/>
      <c r="Z208" s="33"/>
      <c r="AA208" s="33"/>
      <c r="AB208" s="33"/>
      <c r="AC208" s="33"/>
      <c r="AD208" s="33"/>
      <c r="AE208" s="33"/>
      <c r="AR208" s="161" t="s">
        <v>206</v>
      </c>
      <c r="AT208" s="161" t="s">
        <v>201</v>
      </c>
      <c r="AU208" s="161" t="s">
        <v>91</v>
      </c>
      <c r="AY208" s="18" t="s">
        <v>199</v>
      </c>
      <c r="BE208" s="162">
        <f>IF(N208="základní",J208,0)</f>
        <v>0</v>
      </c>
      <c r="BF208" s="162">
        <f>IF(N208="snížená",J208,0)</f>
        <v>0</v>
      </c>
      <c r="BG208" s="162">
        <f>IF(N208="zákl. přenesená",J208,0)</f>
        <v>0</v>
      </c>
      <c r="BH208" s="162">
        <f>IF(N208="sníž. přenesená",J208,0)</f>
        <v>0</v>
      </c>
      <c r="BI208" s="162">
        <f>IF(N208="nulová",J208,0)</f>
        <v>0</v>
      </c>
      <c r="BJ208" s="18" t="s">
        <v>89</v>
      </c>
      <c r="BK208" s="162">
        <f>ROUND(I208*H208,2)</f>
        <v>0</v>
      </c>
      <c r="BL208" s="18" t="s">
        <v>206</v>
      </c>
      <c r="BM208" s="161" t="s">
        <v>2474</v>
      </c>
    </row>
    <row r="209" spans="1:47" s="2" customFormat="1" ht="19.5">
      <c r="A209" s="33"/>
      <c r="B209" s="34"/>
      <c r="C209" s="33"/>
      <c r="D209" s="163" t="s">
        <v>208</v>
      </c>
      <c r="E209" s="33"/>
      <c r="F209" s="164" t="s">
        <v>2475</v>
      </c>
      <c r="G209" s="33"/>
      <c r="H209" s="33"/>
      <c r="I209" s="165"/>
      <c r="J209" s="33"/>
      <c r="K209" s="33"/>
      <c r="L209" s="34"/>
      <c r="M209" s="166"/>
      <c r="N209" s="167"/>
      <c r="O209" s="59"/>
      <c r="P209" s="59"/>
      <c r="Q209" s="59"/>
      <c r="R209" s="59"/>
      <c r="S209" s="59"/>
      <c r="T209" s="60"/>
      <c r="U209" s="33"/>
      <c r="V209" s="33"/>
      <c r="W209" s="33"/>
      <c r="X209" s="33"/>
      <c r="Y209" s="33"/>
      <c r="Z209" s="33"/>
      <c r="AA209" s="33"/>
      <c r="AB209" s="33"/>
      <c r="AC209" s="33"/>
      <c r="AD209" s="33"/>
      <c r="AE209" s="33"/>
      <c r="AT209" s="18" t="s">
        <v>208</v>
      </c>
      <c r="AU209" s="18" t="s">
        <v>91</v>
      </c>
    </row>
    <row r="210" spans="1:47" s="2" customFormat="1" ht="78">
      <c r="A210" s="33"/>
      <c r="B210" s="34"/>
      <c r="C210" s="33"/>
      <c r="D210" s="163" t="s">
        <v>210</v>
      </c>
      <c r="E210" s="33"/>
      <c r="F210" s="168" t="s">
        <v>2476</v>
      </c>
      <c r="G210" s="33"/>
      <c r="H210" s="33"/>
      <c r="I210" s="165"/>
      <c r="J210" s="33"/>
      <c r="K210" s="33"/>
      <c r="L210" s="34"/>
      <c r="M210" s="166"/>
      <c r="N210" s="167"/>
      <c r="O210" s="59"/>
      <c r="P210" s="59"/>
      <c r="Q210" s="59"/>
      <c r="R210" s="59"/>
      <c r="S210" s="59"/>
      <c r="T210" s="60"/>
      <c r="U210" s="33"/>
      <c r="V210" s="33"/>
      <c r="W210" s="33"/>
      <c r="X210" s="33"/>
      <c r="Y210" s="33"/>
      <c r="Z210" s="33"/>
      <c r="AA210" s="33"/>
      <c r="AB210" s="33"/>
      <c r="AC210" s="33"/>
      <c r="AD210" s="33"/>
      <c r="AE210" s="33"/>
      <c r="AT210" s="18" t="s">
        <v>210</v>
      </c>
      <c r="AU210" s="18" t="s">
        <v>91</v>
      </c>
    </row>
    <row r="211" spans="2:51" s="13" customFormat="1" ht="11.25">
      <c r="B211" s="169"/>
      <c r="D211" s="163" t="s">
        <v>212</v>
      </c>
      <c r="E211" s="170" t="s">
        <v>1</v>
      </c>
      <c r="F211" s="171" t="s">
        <v>2477</v>
      </c>
      <c r="H211" s="172">
        <v>32.667</v>
      </c>
      <c r="I211" s="173"/>
      <c r="L211" s="169"/>
      <c r="M211" s="174"/>
      <c r="N211" s="175"/>
      <c r="O211" s="175"/>
      <c r="P211" s="175"/>
      <c r="Q211" s="175"/>
      <c r="R211" s="175"/>
      <c r="S211" s="175"/>
      <c r="T211" s="176"/>
      <c r="AT211" s="170" t="s">
        <v>212</v>
      </c>
      <c r="AU211" s="170" t="s">
        <v>91</v>
      </c>
      <c r="AV211" s="13" t="s">
        <v>91</v>
      </c>
      <c r="AW211" s="13" t="s">
        <v>36</v>
      </c>
      <c r="AX211" s="13" t="s">
        <v>89</v>
      </c>
      <c r="AY211" s="170" t="s">
        <v>199</v>
      </c>
    </row>
    <row r="212" spans="1:65" s="2" customFormat="1" ht="24.2" customHeight="1">
      <c r="A212" s="33"/>
      <c r="B212" s="149"/>
      <c r="C212" s="150" t="s">
        <v>342</v>
      </c>
      <c r="D212" s="150" t="s">
        <v>201</v>
      </c>
      <c r="E212" s="151" t="s">
        <v>2478</v>
      </c>
      <c r="F212" s="152" t="s">
        <v>2479</v>
      </c>
      <c r="G212" s="153" t="s">
        <v>204</v>
      </c>
      <c r="H212" s="154">
        <v>10.4</v>
      </c>
      <c r="I212" s="155"/>
      <c r="J212" s="156">
        <f>ROUND(I212*H212,2)</f>
        <v>0</v>
      </c>
      <c r="K212" s="152" t="s">
        <v>205</v>
      </c>
      <c r="L212" s="34"/>
      <c r="M212" s="157" t="s">
        <v>1</v>
      </c>
      <c r="N212" s="158" t="s">
        <v>46</v>
      </c>
      <c r="O212" s="59"/>
      <c r="P212" s="159">
        <f>O212*H212</f>
        <v>0</v>
      </c>
      <c r="Q212" s="159">
        <v>0</v>
      </c>
      <c r="R212" s="159">
        <f>Q212*H212</f>
        <v>0</v>
      </c>
      <c r="S212" s="159">
        <v>0</v>
      </c>
      <c r="T212" s="160">
        <f>S212*H212</f>
        <v>0</v>
      </c>
      <c r="U212" s="33"/>
      <c r="V212" s="33"/>
      <c r="W212" s="33"/>
      <c r="X212" s="33"/>
      <c r="Y212" s="33"/>
      <c r="Z212" s="33"/>
      <c r="AA212" s="33"/>
      <c r="AB212" s="33"/>
      <c r="AC212" s="33"/>
      <c r="AD212" s="33"/>
      <c r="AE212" s="33"/>
      <c r="AR212" s="161" t="s">
        <v>206</v>
      </c>
      <c r="AT212" s="161" t="s">
        <v>201</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206</v>
      </c>
      <c r="BM212" s="161" t="s">
        <v>2480</v>
      </c>
    </row>
    <row r="213" spans="1:47" s="2" customFormat="1" ht="29.25">
      <c r="A213" s="33"/>
      <c r="B213" s="34"/>
      <c r="C213" s="33"/>
      <c r="D213" s="163" t="s">
        <v>208</v>
      </c>
      <c r="E213" s="33"/>
      <c r="F213" s="164" t="s">
        <v>2481</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91</v>
      </c>
    </row>
    <row r="214" spans="1:47" s="2" customFormat="1" ht="146.25">
      <c r="A214" s="33"/>
      <c r="B214" s="34"/>
      <c r="C214" s="33"/>
      <c r="D214" s="163" t="s">
        <v>210</v>
      </c>
      <c r="E214" s="33"/>
      <c r="F214" s="168" t="s">
        <v>2482</v>
      </c>
      <c r="G214" s="33"/>
      <c r="H214" s="33"/>
      <c r="I214" s="165"/>
      <c r="J214" s="33"/>
      <c r="K214" s="33"/>
      <c r="L214" s="34"/>
      <c r="M214" s="166"/>
      <c r="N214" s="167"/>
      <c r="O214" s="59"/>
      <c r="P214" s="59"/>
      <c r="Q214" s="59"/>
      <c r="R214" s="59"/>
      <c r="S214" s="59"/>
      <c r="T214" s="60"/>
      <c r="U214" s="33"/>
      <c r="V214" s="33"/>
      <c r="W214" s="33"/>
      <c r="X214" s="33"/>
      <c r="Y214" s="33"/>
      <c r="Z214" s="33"/>
      <c r="AA214" s="33"/>
      <c r="AB214" s="33"/>
      <c r="AC214" s="33"/>
      <c r="AD214" s="33"/>
      <c r="AE214" s="33"/>
      <c r="AT214" s="18" t="s">
        <v>210</v>
      </c>
      <c r="AU214" s="18" t="s">
        <v>91</v>
      </c>
    </row>
    <row r="215" spans="1:65" s="2" customFormat="1" ht="24.2" customHeight="1">
      <c r="A215" s="33"/>
      <c r="B215" s="149"/>
      <c r="C215" s="150" t="s">
        <v>7</v>
      </c>
      <c r="D215" s="150" t="s">
        <v>201</v>
      </c>
      <c r="E215" s="151" t="s">
        <v>2483</v>
      </c>
      <c r="F215" s="152" t="s">
        <v>2484</v>
      </c>
      <c r="G215" s="153" t="s">
        <v>204</v>
      </c>
      <c r="H215" s="154">
        <v>10.4</v>
      </c>
      <c r="I215" s="155"/>
      <c r="J215" s="156">
        <f>ROUND(I215*H215,2)</f>
        <v>0</v>
      </c>
      <c r="K215" s="152" t="s">
        <v>205</v>
      </c>
      <c r="L215" s="34"/>
      <c r="M215" s="157" t="s">
        <v>1</v>
      </c>
      <c r="N215" s="158" t="s">
        <v>46</v>
      </c>
      <c r="O215" s="59"/>
      <c r="P215" s="159">
        <f>O215*H215</f>
        <v>0</v>
      </c>
      <c r="Q215" s="159">
        <v>0</v>
      </c>
      <c r="R215" s="159">
        <f>Q215*H215</f>
        <v>0</v>
      </c>
      <c r="S215" s="159">
        <v>0</v>
      </c>
      <c r="T215" s="160">
        <f>S215*H215</f>
        <v>0</v>
      </c>
      <c r="U215" s="33"/>
      <c r="V215" s="33"/>
      <c r="W215" s="33"/>
      <c r="X215" s="33"/>
      <c r="Y215" s="33"/>
      <c r="Z215" s="33"/>
      <c r="AA215" s="33"/>
      <c r="AB215" s="33"/>
      <c r="AC215" s="33"/>
      <c r="AD215" s="33"/>
      <c r="AE215" s="33"/>
      <c r="AR215" s="161" t="s">
        <v>206</v>
      </c>
      <c r="AT215" s="161" t="s">
        <v>201</v>
      </c>
      <c r="AU215" s="161" t="s">
        <v>91</v>
      </c>
      <c r="AY215" s="18" t="s">
        <v>199</v>
      </c>
      <c r="BE215" s="162">
        <f>IF(N215="základní",J215,0)</f>
        <v>0</v>
      </c>
      <c r="BF215" s="162">
        <f>IF(N215="snížená",J215,0)</f>
        <v>0</v>
      </c>
      <c r="BG215" s="162">
        <f>IF(N215="zákl. přenesená",J215,0)</f>
        <v>0</v>
      </c>
      <c r="BH215" s="162">
        <f>IF(N215="sníž. přenesená",J215,0)</f>
        <v>0</v>
      </c>
      <c r="BI215" s="162">
        <f>IF(N215="nulová",J215,0)</f>
        <v>0</v>
      </c>
      <c r="BJ215" s="18" t="s">
        <v>89</v>
      </c>
      <c r="BK215" s="162">
        <f>ROUND(I215*H215,2)</f>
        <v>0</v>
      </c>
      <c r="BL215" s="18" t="s">
        <v>206</v>
      </c>
      <c r="BM215" s="161" t="s">
        <v>2485</v>
      </c>
    </row>
    <row r="216" spans="1:47" s="2" customFormat="1" ht="19.5">
      <c r="A216" s="33"/>
      <c r="B216" s="34"/>
      <c r="C216" s="33"/>
      <c r="D216" s="163" t="s">
        <v>208</v>
      </c>
      <c r="E216" s="33"/>
      <c r="F216" s="164" t="s">
        <v>2486</v>
      </c>
      <c r="G216" s="33"/>
      <c r="H216" s="33"/>
      <c r="I216" s="165"/>
      <c r="J216" s="33"/>
      <c r="K216" s="33"/>
      <c r="L216" s="34"/>
      <c r="M216" s="166"/>
      <c r="N216" s="167"/>
      <c r="O216" s="59"/>
      <c r="P216" s="59"/>
      <c r="Q216" s="59"/>
      <c r="R216" s="59"/>
      <c r="S216" s="59"/>
      <c r="T216" s="60"/>
      <c r="U216" s="33"/>
      <c r="V216" s="33"/>
      <c r="W216" s="33"/>
      <c r="X216" s="33"/>
      <c r="Y216" s="33"/>
      <c r="Z216" s="33"/>
      <c r="AA216" s="33"/>
      <c r="AB216" s="33"/>
      <c r="AC216" s="33"/>
      <c r="AD216" s="33"/>
      <c r="AE216" s="33"/>
      <c r="AT216" s="18" t="s">
        <v>208</v>
      </c>
      <c r="AU216" s="18" t="s">
        <v>91</v>
      </c>
    </row>
    <row r="217" spans="1:47" s="2" customFormat="1" ht="146.25">
      <c r="A217" s="33"/>
      <c r="B217" s="34"/>
      <c r="C217" s="33"/>
      <c r="D217" s="163" t="s">
        <v>210</v>
      </c>
      <c r="E217" s="33"/>
      <c r="F217" s="168" t="s">
        <v>2482</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210</v>
      </c>
      <c r="AU217" s="18" t="s">
        <v>91</v>
      </c>
    </row>
    <row r="218" spans="1:65" s="2" customFormat="1" ht="24.2" customHeight="1">
      <c r="A218" s="33"/>
      <c r="B218" s="149"/>
      <c r="C218" s="150" t="s">
        <v>356</v>
      </c>
      <c r="D218" s="150" t="s">
        <v>201</v>
      </c>
      <c r="E218" s="151" t="s">
        <v>2487</v>
      </c>
      <c r="F218" s="152" t="s">
        <v>2488</v>
      </c>
      <c r="G218" s="153" t="s">
        <v>204</v>
      </c>
      <c r="H218" s="154">
        <v>10.4</v>
      </c>
      <c r="I218" s="155"/>
      <c r="J218" s="156">
        <f>ROUND(I218*H218,2)</f>
        <v>0</v>
      </c>
      <c r="K218" s="152" t="s">
        <v>205</v>
      </c>
      <c r="L218" s="34"/>
      <c r="M218" s="157" t="s">
        <v>1</v>
      </c>
      <c r="N218" s="158" t="s">
        <v>46</v>
      </c>
      <c r="O218" s="59"/>
      <c r="P218" s="159">
        <f>O218*H218</f>
        <v>0</v>
      </c>
      <c r="Q218" s="159">
        <v>0.0033</v>
      </c>
      <c r="R218" s="159">
        <f>Q218*H218</f>
        <v>0.03432</v>
      </c>
      <c r="S218" s="159">
        <v>0</v>
      </c>
      <c r="T218" s="160">
        <f>S218*H218</f>
        <v>0</v>
      </c>
      <c r="U218" s="33"/>
      <c r="V218" s="33"/>
      <c r="W218" s="33"/>
      <c r="X218" s="33"/>
      <c r="Y218" s="33"/>
      <c r="Z218" s="33"/>
      <c r="AA218" s="33"/>
      <c r="AB218" s="33"/>
      <c r="AC218" s="33"/>
      <c r="AD218" s="33"/>
      <c r="AE218" s="33"/>
      <c r="AR218" s="161" t="s">
        <v>206</v>
      </c>
      <c r="AT218" s="161" t="s">
        <v>201</v>
      </c>
      <c r="AU218" s="161" t="s">
        <v>91</v>
      </c>
      <c r="AY218" s="18" t="s">
        <v>199</v>
      </c>
      <c r="BE218" s="162">
        <f>IF(N218="základní",J218,0)</f>
        <v>0</v>
      </c>
      <c r="BF218" s="162">
        <f>IF(N218="snížená",J218,0)</f>
        <v>0</v>
      </c>
      <c r="BG218" s="162">
        <f>IF(N218="zákl. přenesená",J218,0)</f>
        <v>0</v>
      </c>
      <c r="BH218" s="162">
        <f>IF(N218="sníž. přenesená",J218,0)</f>
        <v>0</v>
      </c>
      <c r="BI218" s="162">
        <f>IF(N218="nulová",J218,0)</f>
        <v>0</v>
      </c>
      <c r="BJ218" s="18" t="s">
        <v>89</v>
      </c>
      <c r="BK218" s="162">
        <f>ROUND(I218*H218,2)</f>
        <v>0</v>
      </c>
      <c r="BL218" s="18" t="s">
        <v>206</v>
      </c>
      <c r="BM218" s="161" t="s">
        <v>2489</v>
      </c>
    </row>
    <row r="219" spans="1:47" s="2" customFormat="1" ht="19.5">
      <c r="A219" s="33"/>
      <c r="B219" s="34"/>
      <c r="C219" s="33"/>
      <c r="D219" s="163" t="s">
        <v>208</v>
      </c>
      <c r="E219" s="33"/>
      <c r="F219" s="164" t="s">
        <v>2490</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208</v>
      </c>
      <c r="AU219" s="18" t="s">
        <v>91</v>
      </c>
    </row>
    <row r="220" spans="2:63" s="12" customFormat="1" ht="22.9" customHeight="1">
      <c r="B220" s="136"/>
      <c r="D220" s="137" t="s">
        <v>80</v>
      </c>
      <c r="E220" s="147" t="s">
        <v>259</v>
      </c>
      <c r="F220" s="147" t="s">
        <v>540</v>
      </c>
      <c r="I220" s="139"/>
      <c r="J220" s="148">
        <f>BK220</f>
        <v>0</v>
      </c>
      <c r="L220" s="136"/>
      <c r="M220" s="141"/>
      <c r="N220" s="142"/>
      <c r="O220" s="142"/>
      <c r="P220" s="143">
        <f>P221+P222</f>
        <v>0</v>
      </c>
      <c r="Q220" s="142"/>
      <c r="R220" s="143">
        <f>R221+R222</f>
        <v>0.96348</v>
      </c>
      <c r="S220" s="142"/>
      <c r="T220" s="144">
        <f>T221+T222</f>
        <v>0</v>
      </c>
      <c r="AR220" s="137" t="s">
        <v>89</v>
      </c>
      <c r="AT220" s="145" t="s">
        <v>80</v>
      </c>
      <c r="AU220" s="145" t="s">
        <v>89</v>
      </c>
      <c r="AY220" s="137" t="s">
        <v>199</v>
      </c>
      <c r="BK220" s="146">
        <f>BK221+BK222</f>
        <v>0</v>
      </c>
    </row>
    <row r="221" spans="1:65" s="2" customFormat="1" ht="14.45" customHeight="1">
      <c r="A221" s="33"/>
      <c r="B221" s="149"/>
      <c r="C221" s="150" t="s">
        <v>364</v>
      </c>
      <c r="D221" s="150" t="s">
        <v>201</v>
      </c>
      <c r="E221" s="151" t="s">
        <v>2491</v>
      </c>
      <c r="F221" s="152" t="s">
        <v>2492</v>
      </c>
      <c r="G221" s="153" t="s">
        <v>345</v>
      </c>
      <c r="H221" s="154">
        <v>58</v>
      </c>
      <c r="I221" s="155"/>
      <c r="J221" s="156">
        <f>ROUND(I221*H221,2)</f>
        <v>0</v>
      </c>
      <c r="K221" s="152" t="s">
        <v>246</v>
      </c>
      <c r="L221" s="34"/>
      <c r="M221" s="157" t="s">
        <v>1</v>
      </c>
      <c r="N221" s="158" t="s">
        <v>46</v>
      </c>
      <c r="O221" s="59"/>
      <c r="P221" s="159">
        <f>O221*H221</f>
        <v>0</v>
      </c>
      <c r="Q221" s="159">
        <v>6E-05</v>
      </c>
      <c r="R221" s="159">
        <f>Q221*H221</f>
        <v>0.00348</v>
      </c>
      <c r="S221" s="159">
        <v>0</v>
      </c>
      <c r="T221" s="160">
        <f>S221*H221</f>
        <v>0</v>
      </c>
      <c r="U221" s="33"/>
      <c r="V221" s="33"/>
      <c r="W221" s="33"/>
      <c r="X221" s="33"/>
      <c r="Y221" s="33"/>
      <c r="Z221" s="33"/>
      <c r="AA221" s="33"/>
      <c r="AB221" s="33"/>
      <c r="AC221" s="33"/>
      <c r="AD221" s="33"/>
      <c r="AE221" s="33"/>
      <c r="AR221" s="161" t="s">
        <v>206</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206</v>
      </c>
      <c r="BM221" s="161" t="s">
        <v>2493</v>
      </c>
    </row>
    <row r="222" spans="2:63" s="12" customFormat="1" ht="20.85" customHeight="1">
      <c r="B222" s="136"/>
      <c r="D222" s="137" t="s">
        <v>80</v>
      </c>
      <c r="E222" s="147" t="s">
        <v>271</v>
      </c>
      <c r="F222" s="147" t="s">
        <v>1743</v>
      </c>
      <c r="I222" s="139"/>
      <c r="J222" s="148">
        <f>BK222</f>
        <v>0</v>
      </c>
      <c r="L222" s="136"/>
      <c r="M222" s="141"/>
      <c r="N222" s="142"/>
      <c r="O222" s="142"/>
      <c r="P222" s="143">
        <f>P223</f>
        <v>0</v>
      </c>
      <c r="Q222" s="142"/>
      <c r="R222" s="143">
        <f>R223</f>
        <v>0.96</v>
      </c>
      <c r="S222" s="142"/>
      <c r="T222" s="144">
        <f>T223</f>
        <v>0</v>
      </c>
      <c r="AR222" s="137" t="s">
        <v>89</v>
      </c>
      <c r="AT222" s="145" t="s">
        <v>80</v>
      </c>
      <c r="AU222" s="145" t="s">
        <v>91</v>
      </c>
      <c r="AY222" s="137" t="s">
        <v>199</v>
      </c>
      <c r="BK222" s="146">
        <f>BK223</f>
        <v>0</v>
      </c>
    </row>
    <row r="223" spans="1:65" s="2" customFormat="1" ht="24.2" customHeight="1">
      <c r="A223" s="33"/>
      <c r="B223" s="149"/>
      <c r="C223" s="150" t="s">
        <v>372</v>
      </c>
      <c r="D223" s="150" t="s">
        <v>201</v>
      </c>
      <c r="E223" s="151" t="s">
        <v>2494</v>
      </c>
      <c r="F223" s="152" t="s">
        <v>2495</v>
      </c>
      <c r="G223" s="153" t="s">
        <v>400</v>
      </c>
      <c r="H223" s="154">
        <v>4</v>
      </c>
      <c r="I223" s="155"/>
      <c r="J223" s="156">
        <f>ROUND(I223*H223,2)</f>
        <v>0</v>
      </c>
      <c r="K223" s="152" t="s">
        <v>246</v>
      </c>
      <c r="L223" s="34"/>
      <c r="M223" s="157" t="s">
        <v>1</v>
      </c>
      <c r="N223" s="158" t="s">
        <v>46</v>
      </c>
      <c r="O223" s="59"/>
      <c r="P223" s="159">
        <f>O223*H223</f>
        <v>0</v>
      </c>
      <c r="Q223" s="159">
        <v>0.24</v>
      </c>
      <c r="R223" s="159">
        <f>Q223*H223</f>
        <v>0.96</v>
      </c>
      <c r="S223" s="159">
        <v>0</v>
      </c>
      <c r="T223" s="160">
        <f>S223*H223</f>
        <v>0</v>
      </c>
      <c r="U223" s="33"/>
      <c r="V223" s="33"/>
      <c r="W223" s="33"/>
      <c r="X223" s="33"/>
      <c r="Y223" s="33"/>
      <c r="Z223" s="33"/>
      <c r="AA223" s="33"/>
      <c r="AB223" s="33"/>
      <c r="AC223" s="33"/>
      <c r="AD223" s="33"/>
      <c r="AE223" s="33"/>
      <c r="AR223" s="161" t="s">
        <v>206</v>
      </c>
      <c r="AT223" s="161" t="s">
        <v>201</v>
      </c>
      <c r="AU223" s="161" t="s">
        <v>221</v>
      </c>
      <c r="AY223" s="18" t="s">
        <v>199</v>
      </c>
      <c r="BE223" s="162">
        <f>IF(N223="základní",J223,0)</f>
        <v>0</v>
      </c>
      <c r="BF223" s="162">
        <f>IF(N223="snížená",J223,0)</f>
        <v>0</v>
      </c>
      <c r="BG223" s="162">
        <f>IF(N223="zákl. přenesená",J223,0)</f>
        <v>0</v>
      </c>
      <c r="BH223" s="162">
        <f>IF(N223="sníž. přenesená",J223,0)</f>
        <v>0</v>
      </c>
      <c r="BI223" s="162">
        <f>IF(N223="nulová",J223,0)</f>
        <v>0</v>
      </c>
      <c r="BJ223" s="18" t="s">
        <v>89</v>
      </c>
      <c r="BK223" s="162">
        <f>ROUND(I223*H223,2)</f>
        <v>0</v>
      </c>
      <c r="BL223" s="18" t="s">
        <v>206</v>
      </c>
      <c r="BM223" s="161" t="s">
        <v>2496</v>
      </c>
    </row>
    <row r="224" spans="2:63" s="12" customFormat="1" ht="22.9" customHeight="1">
      <c r="B224" s="136"/>
      <c r="D224" s="137" t="s">
        <v>80</v>
      </c>
      <c r="E224" s="147" t="s">
        <v>609</v>
      </c>
      <c r="F224" s="147" t="s">
        <v>610</v>
      </c>
      <c r="I224" s="139"/>
      <c r="J224" s="148">
        <f>BK224</f>
        <v>0</v>
      </c>
      <c r="L224" s="136"/>
      <c r="M224" s="141"/>
      <c r="N224" s="142"/>
      <c r="O224" s="142"/>
      <c r="P224" s="143">
        <f>SUM(P225:P227)</f>
        <v>0</v>
      </c>
      <c r="Q224" s="142"/>
      <c r="R224" s="143">
        <f>SUM(R225:R227)</f>
        <v>0</v>
      </c>
      <c r="S224" s="142"/>
      <c r="T224" s="144">
        <f>SUM(T225:T227)</f>
        <v>0</v>
      </c>
      <c r="AR224" s="137" t="s">
        <v>89</v>
      </c>
      <c r="AT224" s="145" t="s">
        <v>80</v>
      </c>
      <c r="AU224" s="145" t="s">
        <v>89</v>
      </c>
      <c r="AY224" s="137" t="s">
        <v>199</v>
      </c>
      <c r="BK224" s="146">
        <f>SUM(BK225:BK227)</f>
        <v>0</v>
      </c>
    </row>
    <row r="225" spans="1:65" s="2" customFormat="1" ht="24.2" customHeight="1">
      <c r="A225" s="33"/>
      <c r="B225" s="149"/>
      <c r="C225" s="150" t="s">
        <v>378</v>
      </c>
      <c r="D225" s="150" t="s">
        <v>201</v>
      </c>
      <c r="E225" s="151" t="s">
        <v>612</v>
      </c>
      <c r="F225" s="152" t="s">
        <v>613</v>
      </c>
      <c r="G225" s="153" t="s">
        <v>275</v>
      </c>
      <c r="H225" s="154">
        <v>2.288</v>
      </c>
      <c r="I225" s="155"/>
      <c r="J225" s="156">
        <f>ROUND(I225*H225,2)</f>
        <v>0</v>
      </c>
      <c r="K225" s="152" t="s">
        <v>246</v>
      </c>
      <c r="L225" s="34"/>
      <c r="M225" s="157" t="s">
        <v>1</v>
      </c>
      <c r="N225" s="158" t="s">
        <v>46</v>
      </c>
      <c r="O225" s="59"/>
      <c r="P225" s="159">
        <f>O225*H225</f>
        <v>0</v>
      </c>
      <c r="Q225" s="159">
        <v>0</v>
      </c>
      <c r="R225" s="159">
        <f>Q225*H225</f>
        <v>0</v>
      </c>
      <c r="S225" s="159">
        <v>0</v>
      </c>
      <c r="T225" s="160">
        <f>S225*H225</f>
        <v>0</v>
      </c>
      <c r="U225" s="33"/>
      <c r="V225" s="33"/>
      <c r="W225" s="33"/>
      <c r="X225" s="33"/>
      <c r="Y225" s="33"/>
      <c r="Z225" s="33"/>
      <c r="AA225" s="33"/>
      <c r="AB225" s="33"/>
      <c r="AC225" s="33"/>
      <c r="AD225" s="33"/>
      <c r="AE225" s="33"/>
      <c r="AR225" s="161" t="s">
        <v>206</v>
      </c>
      <c r="AT225" s="161" t="s">
        <v>201</v>
      </c>
      <c r="AU225" s="161" t="s">
        <v>91</v>
      </c>
      <c r="AY225" s="18" t="s">
        <v>199</v>
      </c>
      <c r="BE225" s="162">
        <f>IF(N225="základní",J225,0)</f>
        <v>0</v>
      </c>
      <c r="BF225" s="162">
        <f>IF(N225="snížená",J225,0)</f>
        <v>0</v>
      </c>
      <c r="BG225" s="162">
        <f>IF(N225="zákl. přenesená",J225,0)</f>
        <v>0</v>
      </c>
      <c r="BH225" s="162">
        <f>IF(N225="sníž. přenesená",J225,0)</f>
        <v>0</v>
      </c>
      <c r="BI225" s="162">
        <f>IF(N225="nulová",J225,0)</f>
        <v>0</v>
      </c>
      <c r="BJ225" s="18" t="s">
        <v>89</v>
      </c>
      <c r="BK225" s="162">
        <f>ROUND(I225*H225,2)</f>
        <v>0</v>
      </c>
      <c r="BL225" s="18" t="s">
        <v>206</v>
      </c>
      <c r="BM225" s="161" t="s">
        <v>2497</v>
      </c>
    </row>
    <row r="226" spans="2:51" s="13" customFormat="1" ht="11.25">
      <c r="B226" s="169"/>
      <c r="D226" s="163" t="s">
        <v>212</v>
      </c>
      <c r="E226" s="170" t="s">
        <v>1</v>
      </c>
      <c r="F226" s="171" t="s">
        <v>2498</v>
      </c>
      <c r="H226" s="172">
        <v>2.288</v>
      </c>
      <c r="I226" s="173"/>
      <c r="L226" s="169"/>
      <c r="M226" s="174"/>
      <c r="N226" s="175"/>
      <c r="O226" s="175"/>
      <c r="P226" s="175"/>
      <c r="Q226" s="175"/>
      <c r="R226" s="175"/>
      <c r="S226" s="175"/>
      <c r="T226" s="176"/>
      <c r="AT226" s="170" t="s">
        <v>212</v>
      </c>
      <c r="AU226" s="170" t="s">
        <v>91</v>
      </c>
      <c r="AV226" s="13" t="s">
        <v>91</v>
      </c>
      <c r="AW226" s="13" t="s">
        <v>36</v>
      </c>
      <c r="AX226" s="13" t="s">
        <v>81</v>
      </c>
      <c r="AY226" s="170" t="s">
        <v>199</v>
      </c>
    </row>
    <row r="227" spans="2:51" s="15" customFormat="1" ht="11.25">
      <c r="B227" s="184"/>
      <c r="D227" s="163" t="s">
        <v>212</v>
      </c>
      <c r="E227" s="185" t="s">
        <v>1</v>
      </c>
      <c r="F227" s="186" t="s">
        <v>234</v>
      </c>
      <c r="H227" s="187">
        <v>2.288</v>
      </c>
      <c r="I227" s="188"/>
      <c r="L227" s="184"/>
      <c r="M227" s="189"/>
      <c r="N227" s="190"/>
      <c r="O227" s="190"/>
      <c r="P227" s="190"/>
      <c r="Q227" s="190"/>
      <c r="R227" s="190"/>
      <c r="S227" s="190"/>
      <c r="T227" s="191"/>
      <c r="AT227" s="185" t="s">
        <v>212</v>
      </c>
      <c r="AU227" s="185" t="s">
        <v>91</v>
      </c>
      <c r="AV227" s="15" t="s">
        <v>206</v>
      </c>
      <c r="AW227" s="15" t="s">
        <v>36</v>
      </c>
      <c r="AX227" s="15" t="s">
        <v>89</v>
      </c>
      <c r="AY227" s="185" t="s">
        <v>199</v>
      </c>
    </row>
    <row r="228" spans="2:63" s="12" customFormat="1" ht="22.9" customHeight="1">
      <c r="B228" s="136"/>
      <c r="D228" s="137" t="s">
        <v>80</v>
      </c>
      <c r="E228" s="147" t="s">
        <v>623</v>
      </c>
      <c r="F228" s="147" t="s">
        <v>624</v>
      </c>
      <c r="I228" s="139"/>
      <c r="J228" s="148">
        <f>BK228</f>
        <v>0</v>
      </c>
      <c r="L228" s="136"/>
      <c r="M228" s="141"/>
      <c r="N228" s="142"/>
      <c r="O228" s="142"/>
      <c r="P228" s="143">
        <f>SUM(P229:P231)</f>
        <v>0</v>
      </c>
      <c r="Q228" s="142"/>
      <c r="R228" s="143">
        <f>SUM(R229:R231)</f>
        <v>0</v>
      </c>
      <c r="S228" s="142"/>
      <c r="T228" s="144">
        <f>SUM(T229:T231)</f>
        <v>0</v>
      </c>
      <c r="AR228" s="137" t="s">
        <v>89</v>
      </c>
      <c r="AT228" s="145" t="s">
        <v>80</v>
      </c>
      <c r="AU228" s="145" t="s">
        <v>89</v>
      </c>
      <c r="AY228" s="137" t="s">
        <v>199</v>
      </c>
      <c r="BK228" s="146">
        <f>SUM(BK229:BK231)</f>
        <v>0</v>
      </c>
    </row>
    <row r="229" spans="1:65" s="2" customFormat="1" ht="24.2" customHeight="1">
      <c r="A229" s="33"/>
      <c r="B229" s="149"/>
      <c r="C229" s="150" t="s">
        <v>386</v>
      </c>
      <c r="D229" s="150" t="s">
        <v>201</v>
      </c>
      <c r="E229" s="151" t="s">
        <v>2499</v>
      </c>
      <c r="F229" s="152" t="s">
        <v>2500</v>
      </c>
      <c r="G229" s="153" t="s">
        <v>275</v>
      </c>
      <c r="H229" s="154">
        <v>119.492</v>
      </c>
      <c r="I229" s="155"/>
      <c r="J229" s="156">
        <f>ROUND(I229*H229,2)</f>
        <v>0</v>
      </c>
      <c r="K229" s="152" t="s">
        <v>205</v>
      </c>
      <c r="L229" s="34"/>
      <c r="M229" s="157" t="s">
        <v>1</v>
      </c>
      <c r="N229" s="158" t="s">
        <v>46</v>
      </c>
      <c r="O229" s="59"/>
      <c r="P229" s="159">
        <f>O229*H229</f>
        <v>0</v>
      </c>
      <c r="Q229" s="159">
        <v>0</v>
      </c>
      <c r="R229" s="159">
        <f>Q229*H229</f>
        <v>0</v>
      </c>
      <c r="S229" s="159">
        <v>0</v>
      </c>
      <c r="T229" s="160">
        <f>S229*H229</f>
        <v>0</v>
      </c>
      <c r="U229" s="33"/>
      <c r="V229" s="33"/>
      <c r="W229" s="33"/>
      <c r="X229" s="33"/>
      <c r="Y229" s="33"/>
      <c r="Z229" s="33"/>
      <c r="AA229" s="33"/>
      <c r="AB229" s="33"/>
      <c r="AC229" s="33"/>
      <c r="AD229" s="33"/>
      <c r="AE229" s="33"/>
      <c r="AR229" s="161" t="s">
        <v>206</v>
      </c>
      <c r="AT229" s="161" t="s">
        <v>201</v>
      </c>
      <c r="AU229" s="161" t="s">
        <v>91</v>
      </c>
      <c r="AY229" s="18" t="s">
        <v>199</v>
      </c>
      <c r="BE229" s="162">
        <f>IF(N229="základní",J229,0)</f>
        <v>0</v>
      </c>
      <c r="BF229" s="162">
        <f>IF(N229="snížená",J229,0)</f>
        <v>0</v>
      </c>
      <c r="BG229" s="162">
        <f>IF(N229="zákl. přenesená",J229,0)</f>
        <v>0</v>
      </c>
      <c r="BH229" s="162">
        <f>IF(N229="sníž. přenesená",J229,0)</f>
        <v>0</v>
      </c>
      <c r="BI229" s="162">
        <f>IF(N229="nulová",J229,0)</f>
        <v>0</v>
      </c>
      <c r="BJ229" s="18" t="s">
        <v>89</v>
      </c>
      <c r="BK229" s="162">
        <f>ROUND(I229*H229,2)</f>
        <v>0</v>
      </c>
      <c r="BL229" s="18" t="s">
        <v>206</v>
      </c>
      <c r="BM229" s="161" t="s">
        <v>2501</v>
      </c>
    </row>
    <row r="230" spans="1:47" s="2" customFormat="1" ht="29.25">
      <c r="A230" s="33"/>
      <c r="B230" s="34"/>
      <c r="C230" s="33"/>
      <c r="D230" s="163" t="s">
        <v>208</v>
      </c>
      <c r="E230" s="33"/>
      <c r="F230" s="164" t="s">
        <v>2502</v>
      </c>
      <c r="G230" s="33"/>
      <c r="H230" s="33"/>
      <c r="I230" s="165"/>
      <c r="J230" s="33"/>
      <c r="K230" s="33"/>
      <c r="L230" s="34"/>
      <c r="M230" s="166"/>
      <c r="N230" s="167"/>
      <c r="O230" s="59"/>
      <c r="P230" s="59"/>
      <c r="Q230" s="59"/>
      <c r="R230" s="59"/>
      <c r="S230" s="59"/>
      <c r="T230" s="60"/>
      <c r="U230" s="33"/>
      <c r="V230" s="33"/>
      <c r="W230" s="33"/>
      <c r="X230" s="33"/>
      <c r="Y230" s="33"/>
      <c r="Z230" s="33"/>
      <c r="AA230" s="33"/>
      <c r="AB230" s="33"/>
      <c r="AC230" s="33"/>
      <c r="AD230" s="33"/>
      <c r="AE230" s="33"/>
      <c r="AT230" s="18" t="s">
        <v>208</v>
      </c>
      <c r="AU230" s="18" t="s">
        <v>91</v>
      </c>
    </row>
    <row r="231" spans="1:47" s="2" customFormat="1" ht="48.75">
      <c r="A231" s="33"/>
      <c r="B231" s="34"/>
      <c r="C231" s="33"/>
      <c r="D231" s="163" t="s">
        <v>210</v>
      </c>
      <c r="E231" s="33"/>
      <c r="F231" s="168" t="s">
        <v>2503</v>
      </c>
      <c r="G231" s="33"/>
      <c r="H231" s="33"/>
      <c r="I231" s="165"/>
      <c r="J231" s="33"/>
      <c r="K231" s="33"/>
      <c r="L231" s="34"/>
      <c r="M231" s="166"/>
      <c r="N231" s="167"/>
      <c r="O231" s="59"/>
      <c r="P231" s="59"/>
      <c r="Q231" s="59"/>
      <c r="R231" s="59"/>
      <c r="S231" s="59"/>
      <c r="T231" s="60"/>
      <c r="U231" s="33"/>
      <c r="V231" s="33"/>
      <c r="W231" s="33"/>
      <c r="X231" s="33"/>
      <c r="Y231" s="33"/>
      <c r="Z231" s="33"/>
      <c r="AA231" s="33"/>
      <c r="AB231" s="33"/>
      <c r="AC231" s="33"/>
      <c r="AD231" s="33"/>
      <c r="AE231" s="33"/>
      <c r="AT231" s="18" t="s">
        <v>210</v>
      </c>
      <c r="AU231" s="18" t="s">
        <v>91</v>
      </c>
    </row>
    <row r="232" spans="2:63" s="12" customFormat="1" ht="25.9" customHeight="1">
      <c r="B232" s="136"/>
      <c r="D232" s="137" t="s">
        <v>80</v>
      </c>
      <c r="E232" s="138" t="s">
        <v>2312</v>
      </c>
      <c r="F232" s="138" t="s">
        <v>2313</v>
      </c>
      <c r="I232" s="139"/>
      <c r="J232" s="140">
        <f>BK232</f>
        <v>0</v>
      </c>
      <c r="L232" s="136"/>
      <c r="M232" s="141"/>
      <c r="N232" s="142"/>
      <c r="O232" s="142"/>
      <c r="P232" s="143">
        <f>SUM(P233:P246)</f>
        <v>0</v>
      </c>
      <c r="Q232" s="142"/>
      <c r="R232" s="143">
        <f>SUM(R233:R246)</f>
        <v>1.35542</v>
      </c>
      <c r="S232" s="142"/>
      <c r="T232" s="144">
        <f>SUM(T233:T246)</f>
        <v>0</v>
      </c>
      <c r="AR232" s="137" t="s">
        <v>206</v>
      </c>
      <c r="AT232" s="145" t="s">
        <v>80</v>
      </c>
      <c r="AU232" s="145" t="s">
        <v>81</v>
      </c>
      <c r="AY232" s="137" t="s">
        <v>199</v>
      </c>
      <c r="BK232" s="146">
        <f>SUM(BK233:BK246)</f>
        <v>0</v>
      </c>
    </row>
    <row r="233" spans="1:65" s="2" customFormat="1" ht="14.45" customHeight="1">
      <c r="A233" s="33"/>
      <c r="B233" s="149"/>
      <c r="C233" s="150" t="s">
        <v>397</v>
      </c>
      <c r="D233" s="150" t="s">
        <v>201</v>
      </c>
      <c r="E233" s="151" t="s">
        <v>2504</v>
      </c>
      <c r="F233" s="152" t="s">
        <v>2505</v>
      </c>
      <c r="G233" s="153" t="s">
        <v>345</v>
      </c>
      <c r="H233" s="154">
        <v>7</v>
      </c>
      <c r="I233" s="155"/>
      <c r="J233" s="156">
        <f aca="true" t="shared" si="0" ref="J233:J246">ROUND(I233*H233,2)</f>
        <v>0</v>
      </c>
      <c r="K233" s="152" t="s">
        <v>246</v>
      </c>
      <c r="L233" s="34"/>
      <c r="M233" s="157" t="s">
        <v>1</v>
      </c>
      <c r="N233" s="158" t="s">
        <v>46</v>
      </c>
      <c r="O233" s="59"/>
      <c r="P233" s="159">
        <f aca="true" t="shared" si="1" ref="P233:P246">O233*H233</f>
        <v>0</v>
      </c>
      <c r="Q233" s="159">
        <v>0.005</v>
      </c>
      <c r="R233" s="159">
        <f aca="true" t="shared" si="2" ref="R233:R246">Q233*H233</f>
        <v>0.035</v>
      </c>
      <c r="S233" s="159">
        <v>0</v>
      </c>
      <c r="T233" s="160">
        <f aca="true" t="shared" si="3" ref="T233:T246">S233*H233</f>
        <v>0</v>
      </c>
      <c r="U233" s="33"/>
      <c r="V233" s="33"/>
      <c r="W233" s="33"/>
      <c r="X233" s="33"/>
      <c r="Y233" s="33"/>
      <c r="Z233" s="33"/>
      <c r="AA233" s="33"/>
      <c r="AB233" s="33"/>
      <c r="AC233" s="33"/>
      <c r="AD233" s="33"/>
      <c r="AE233" s="33"/>
      <c r="AR233" s="161" t="s">
        <v>2506</v>
      </c>
      <c r="AT233" s="161" t="s">
        <v>201</v>
      </c>
      <c r="AU233" s="161" t="s">
        <v>89</v>
      </c>
      <c r="AY233" s="18" t="s">
        <v>199</v>
      </c>
      <c r="BE233" s="162">
        <f aca="true" t="shared" si="4" ref="BE233:BE246">IF(N233="základní",J233,0)</f>
        <v>0</v>
      </c>
      <c r="BF233" s="162">
        <f aca="true" t="shared" si="5" ref="BF233:BF246">IF(N233="snížená",J233,0)</f>
        <v>0</v>
      </c>
      <c r="BG233" s="162">
        <f aca="true" t="shared" si="6" ref="BG233:BG246">IF(N233="zákl. přenesená",J233,0)</f>
        <v>0</v>
      </c>
      <c r="BH233" s="162">
        <f aca="true" t="shared" si="7" ref="BH233:BH246">IF(N233="sníž. přenesená",J233,0)</f>
        <v>0</v>
      </c>
      <c r="BI233" s="162">
        <f aca="true" t="shared" si="8" ref="BI233:BI246">IF(N233="nulová",J233,0)</f>
        <v>0</v>
      </c>
      <c r="BJ233" s="18" t="s">
        <v>89</v>
      </c>
      <c r="BK233" s="162">
        <f aca="true" t="shared" si="9" ref="BK233:BK246">ROUND(I233*H233,2)</f>
        <v>0</v>
      </c>
      <c r="BL233" s="18" t="s">
        <v>2506</v>
      </c>
      <c r="BM233" s="161" t="s">
        <v>2507</v>
      </c>
    </row>
    <row r="234" spans="1:65" s="2" customFormat="1" ht="14.45" customHeight="1">
      <c r="A234" s="33"/>
      <c r="B234" s="149"/>
      <c r="C234" s="150" t="s">
        <v>402</v>
      </c>
      <c r="D234" s="150" t="s">
        <v>201</v>
      </c>
      <c r="E234" s="151" t="s">
        <v>2508</v>
      </c>
      <c r="F234" s="152" t="s">
        <v>2509</v>
      </c>
      <c r="G234" s="153" t="s">
        <v>2321</v>
      </c>
      <c r="H234" s="154">
        <v>9</v>
      </c>
      <c r="I234" s="155"/>
      <c r="J234" s="156">
        <f t="shared" si="0"/>
        <v>0</v>
      </c>
      <c r="K234" s="152" t="s">
        <v>246</v>
      </c>
      <c r="L234" s="34"/>
      <c r="M234" s="157" t="s">
        <v>1</v>
      </c>
      <c r="N234" s="158" t="s">
        <v>46</v>
      </c>
      <c r="O234" s="59"/>
      <c r="P234" s="159">
        <f t="shared" si="1"/>
        <v>0</v>
      </c>
      <c r="Q234" s="159">
        <v>0</v>
      </c>
      <c r="R234" s="159">
        <f t="shared" si="2"/>
        <v>0</v>
      </c>
      <c r="S234" s="159">
        <v>0</v>
      </c>
      <c r="T234" s="160">
        <f t="shared" si="3"/>
        <v>0</v>
      </c>
      <c r="U234" s="33"/>
      <c r="V234" s="33"/>
      <c r="W234" s="33"/>
      <c r="X234" s="33"/>
      <c r="Y234" s="33"/>
      <c r="Z234" s="33"/>
      <c r="AA234" s="33"/>
      <c r="AB234" s="33"/>
      <c r="AC234" s="33"/>
      <c r="AD234" s="33"/>
      <c r="AE234" s="33"/>
      <c r="AR234" s="161" t="s">
        <v>2506</v>
      </c>
      <c r="AT234" s="161" t="s">
        <v>201</v>
      </c>
      <c r="AU234" s="161" t="s">
        <v>89</v>
      </c>
      <c r="AY234" s="18" t="s">
        <v>199</v>
      </c>
      <c r="BE234" s="162">
        <f t="shared" si="4"/>
        <v>0</v>
      </c>
      <c r="BF234" s="162">
        <f t="shared" si="5"/>
        <v>0</v>
      </c>
      <c r="BG234" s="162">
        <f t="shared" si="6"/>
        <v>0</v>
      </c>
      <c r="BH234" s="162">
        <f t="shared" si="7"/>
        <v>0</v>
      </c>
      <c r="BI234" s="162">
        <f t="shared" si="8"/>
        <v>0</v>
      </c>
      <c r="BJ234" s="18" t="s">
        <v>89</v>
      </c>
      <c r="BK234" s="162">
        <f t="shared" si="9"/>
        <v>0</v>
      </c>
      <c r="BL234" s="18" t="s">
        <v>2506</v>
      </c>
      <c r="BM234" s="161" t="s">
        <v>2510</v>
      </c>
    </row>
    <row r="235" spans="1:65" s="2" customFormat="1" ht="14.45" customHeight="1">
      <c r="A235" s="33"/>
      <c r="B235" s="149"/>
      <c r="C235" s="150" t="s">
        <v>410</v>
      </c>
      <c r="D235" s="150" t="s">
        <v>201</v>
      </c>
      <c r="E235" s="151" t="s">
        <v>2511</v>
      </c>
      <c r="F235" s="152" t="s">
        <v>2512</v>
      </c>
      <c r="G235" s="153" t="s">
        <v>2321</v>
      </c>
      <c r="H235" s="154">
        <v>9</v>
      </c>
      <c r="I235" s="155"/>
      <c r="J235" s="156">
        <f t="shared" si="0"/>
        <v>0</v>
      </c>
      <c r="K235" s="152" t="s">
        <v>246</v>
      </c>
      <c r="L235" s="34"/>
      <c r="M235" s="157" t="s">
        <v>1</v>
      </c>
      <c r="N235" s="158" t="s">
        <v>46</v>
      </c>
      <c r="O235" s="59"/>
      <c r="P235" s="159">
        <f t="shared" si="1"/>
        <v>0</v>
      </c>
      <c r="Q235" s="159">
        <v>0</v>
      </c>
      <c r="R235" s="159">
        <f t="shared" si="2"/>
        <v>0</v>
      </c>
      <c r="S235" s="159">
        <v>0</v>
      </c>
      <c r="T235" s="160">
        <f t="shared" si="3"/>
        <v>0</v>
      </c>
      <c r="U235" s="33"/>
      <c r="V235" s="33"/>
      <c r="W235" s="33"/>
      <c r="X235" s="33"/>
      <c r="Y235" s="33"/>
      <c r="Z235" s="33"/>
      <c r="AA235" s="33"/>
      <c r="AB235" s="33"/>
      <c r="AC235" s="33"/>
      <c r="AD235" s="33"/>
      <c r="AE235" s="33"/>
      <c r="AR235" s="161" t="s">
        <v>2506</v>
      </c>
      <c r="AT235" s="161" t="s">
        <v>201</v>
      </c>
      <c r="AU235" s="161" t="s">
        <v>89</v>
      </c>
      <c r="AY235" s="18" t="s">
        <v>199</v>
      </c>
      <c r="BE235" s="162">
        <f t="shared" si="4"/>
        <v>0</v>
      </c>
      <c r="BF235" s="162">
        <f t="shared" si="5"/>
        <v>0</v>
      </c>
      <c r="BG235" s="162">
        <f t="shared" si="6"/>
        <v>0</v>
      </c>
      <c r="BH235" s="162">
        <f t="shared" si="7"/>
        <v>0</v>
      </c>
      <c r="BI235" s="162">
        <f t="shared" si="8"/>
        <v>0</v>
      </c>
      <c r="BJ235" s="18" t="s">
        <v>89</v>
      </c>
      <c r="BK235" s="162">
        <f t="shared" si="9"/>
        <v>0</v>
      </c>
      <c r="BL235" s="18" t="s">
        <v>2506</v>
      </c>
      <c r="BM235" s="161" t="s">
        <v>2513</v>
      </c>
    </row>
    <row r="236" spans="1:65" s="2" customFormat="1" ht="14.45" customHeight="1">
      <c r="A236" s="33"/>
      <c r="B236" s="149"/>
      <c r="C236" s="150" t="s">
        <v>418</v>
      </c>
      <c r="D236" s="150" t="s">
        <v>201</v>
      </c>
      <c r="E236" s="151" t="s">
        <v>2514</v>
      </c>
      <c r="F236" s="152" t="s">
        <v>2515</v>
      </c>
      <c r="G236" s="153" t="s">
        <v>345</v>
      </c>
      <c r="H236" s="154">
        <v>58</v>
      </c>
      <c r="I236" s="155"/>
      <c r="J236" s="156">
        <f t="shared" si="0"/>
        <v>0</v>
      </c>
      <c r="K236" s="152" t="s">
        <v>246</v>
      </c>
      <c r="L236" s="34"/>
      <c r="M236" s="157" t="s">
        <v>1</v>
      </c>
      <c r="N236" s="158" t="s">
        <v>46</v>
      </c>
      <c r="O236" s="59"/>
      <c r="P236" s="159">
        <f t="shared" si="1"/>
        <v>0</v>
      </c>
      <c r="Q236" s="159">
        <v>0.01199</v>
      </c>
      <c r="R236" s="159">
        <f t="shared" si="2"/>
        <v>0.69542</v>
      </c>
      <c r="S236" s="159">
        <v>0</v>
      </c>
      <c r="T236" s="160">
        <f t="shared" si="3"/>
        <v>0</v>
      </c>
      <c r="U236" s="33"/>
      <c r="V236" s="33"/>
      <c r="W236" s="33"/>
      <c r="X236" s="33"/>
      <c r="Y236" s="33"/>
      <c r="Z236" s="33"/>
      <c r="AA236" s="33"/>
      <c r="AB236" s="33"/>
      <c r="AC236" s="33"/>
      <c r="AD236" s="33"/>
      <c r="AE236" s="33"/>
      <c r="AR236" s="161" t="s">
        <v>2506</v>
      </c>
      <c r="AT236" s="161" t="s">
        <v>201</v>
      </c>
      <c r="AU236" s="161" t="s">
        <v>89</v>
      </c>
      <c r="AY236" s="18" t="s">
        <v>199</v>
      </c>
      <c r="BE236" s="162">
        <f t="shared" si="4"/>
        <v>0</v>
      </c>
      <c r="BF236" s="162">
        <f t="shared" si="5"/>
        <v>0</v>
      </c>
      <c r="BG236" s="162">
        <f t="shared" si="6"/>
        <v>0</v>
      </c>
      <c r="BH236" s="162">
        <f t="shared" si="7"/>
        <v>0</v>
      </c>
      <c r="BI236" s="162">
        <f t="shared" si="8"/>
        <v>0</v>
      </c>
      <c r="BJ236" s="18" t="s">
        <v>89</v>
      </c>
      <c r="BK236" s="162">
        <f t="shared" si="9"/>
        <v>0</v>
      </c>
      <c r="BL236" s="18" t="s">
        <v>2506</v>
      </c>
      <c r="BM236" s="161" t="s">
        <v>2516</v>
      </c>
    </row>
    <row r="237" spans="1:65" s="2" customFormat="1" ht="14.45" customHeight="1">
      <c r="A237" s="33"/>
      <c r="B237" s="149"/>
      <c r="C237" s="150" t="s">
        <v>423</v>
      </c>
      <c r="D237" s="150" t="s">
        <v>201</v>
      </c>
      <c r="E237" s="151" t="s">
        <v>2517</v>
      </c>
      <c r="F237" s="152" t="s">
        <v>2518</v>
      </c>
      <c r="G237" s="153" t="s">
        <v>400</v>
      </c>
      <c r="H237" s="154">
        <v>5</v>
      </c>
      <c r="I237" s="155"/>
      <c r="J237" s="156">
        <f t="shared" si="0"/>
        <v>0</v>
      </c>
      <c r="K237" s="152" t="s">
        <v>246</v>
      </c>
      <c r="L237" s="34"/>
      <c r="M237" s="157" t="s">
        <v>1</v>
      </c>
      <c r="N237" s="158" t="s">
        <v>46</v>
      </c>
      <c r="O237" s="59"/>
      <c r="P237" s="159">
        <f t="shared" si="1"/>
        <v>0</v>
      </c>
      <c r="Q237" s="159">
        <v>0.025</v>
      </c>
      <c r="R237" s="159">
        <f t="shared" si="2"/>
        <v>0.125</v>
      </c>
      <c r="S237" s="159">
        <v>0</v>
      </c>
      <c r="T237" s="160">
        <f t="shared" si="3"/>
        <v>0</v>
      </c>
      <c r="U237" s="33"/>
      <c r="V237" s="33"/>
      <c r="W237" s="33"/>
      <c r="X237" s="33"/>
      <c r="Y237" s="33"/>
      <c r="Z237" s="33"/>
      <c r="AA237" s="33"/>
      <c r="AB237" s="33"/>
      <c r="AC237" s="33"/>
      <c r="AD237" s="33"/>
      <c r="AE237" s="33"/>
      <c r="AR237" s="161" t="s">
        <v>2506</v>
      </c>
      <c r="AT237" s="161" t="s">
        <v>201</v>
      </c>
      <c r="AU237" s="161" t="s">
        <v>89</v>
      </c>
      <c r="AY237" s="18" t="s">
        <v>199</v>
      </c>
      <c r="BE237" s="162">
        <f t="shared" si="4"/>
        <v>0</v>
      </c>
      <c r="BF237" s="162">
        <f t="shared" si="5"/>
        <v>0</v>
      </c>
      <c r="BG237" s="162">
        <f t="shared" si="6"/>
        <v>0</v>
      </c>
      <c r="BH237" s="162">
        <f t="shared" si="7"/>
        <v>0</v>
      </c>
      <c r="BI237" s="162">
        <f t="shared" si="8"/>
        <v>0</v>
      </c>
      <c r="BJ237" s="18" t="s">
        <v>89</v>
      </c>
      <c r="BK237" s="162">
        <f t="shared" si="9"/>
        <v>0</v>
      </c>
      <c r="BL237" s="18" t="s">
        <v>2506</v>
      </c>
      <c r="BM237" s="161" t="s">
        <v>2519</v>
      </c>
    </row>
    <row r="238" spans="1:65" s="2" customFormat="1" ht="14.45" customHeight="1">
      <c r="A238" s="33"/>
      <c r="B238" s="149"/>
      <c r="C238" s="150" t="s">
        <v>431</v>
      </c>
      <c r="D238" s="150" t="s">
        <v>201</v>
      </c>
      <c r="E238" s="151" t="s">
        <v>2520</v>
      </c>
      <c r="F238" s="152" t="s">
        <v>2521</v>
      </c>
      <c r="G238" s="153" t="s">
        <v>400</v>
      </c>
      <c r="H238" s="154">
        <v>5</v>
      </c>
      <c r="I238" s="155"/>
      <c r="J238" s="156">
        <f t="shared" si="0"/>
        <v>0</v>
      </c>
      <c r="K238" s="152" t="s">
        <v>246</v>
      </c>
      <c r="L238" s="34"/>
      <c r="M238" s="157" t="s">
        <v>1</v>
      </c>
      <c r="N238" s="158" t="s">
        <v>46</v>
      </c>
      <c r="O238" s="59"/>
      <c r="P238" s="159">
        <f t="shared" si="1"/>
        <v>0</v>
      </c>
      <c r="Q238" s="159">
        <v>0.05</v>
      </c>
      <c r="R238" s="159">
        <f t="shared" si="2"/>
        <v>0.25</v>
      </c>
      <c r="S238" s="159">
        <v>0</v>
      </c>
      <c r="T238" s="160">
        <f t="shared" si="3"/>
        <v>0</v>
      </c>
      <c r="U238" s="33"/>
      <c r="V238" s="33"/>
      <c r="W238" s="33"/>
      <c r="X238" s="33"/>
      <c r="Y238" s="33"/>
      <c r="Z238" s="33"/>
      <c r="AA238" s="33"/>
      <c r="AB238" s="33"/>
      <c r="AC238" s="33"/>
      <c r="AD238" s="33"/>
      <c r="AE238" s="33"/>
      <c r="AR238" s="161" t="s">
        <v>2506</v>
      </c>
      <c r="AT238" s="161" t="s">
        <v>201</v>
      </c>
      <c r="AU238" s="161" t="s">
        <v>89</v>
      </c>
      <c r="AY238" s="18" t="s">
        <v>199</v>
      </c>
      <c r="BE238" s="162">
        <f t="shared" si="4"/>
        <v>0</v>
      </c>
      <c r="BF238" s="162">
        <f t="shared" si="5"/>
        <v>0</v>
      </c>
      <c r="BG238" s="162">
        <f t="shared" si="6"/>
        <v>0</v>
      </c>
      <c r="BH238" s="162">
        <f t="shared" si="7"/>
        <v>0</v>
      </c>
      <c r="BI238" s="162">
        <f t="shared" si="8"/>
        <v>0</v>
      </c>
      <c r="BJ238" s="18" t="s">
        <v>89</v>
      </c>
      <c r="BK238" s="162">
        <f t="shared" si="9"/>
        <v>0</v>
      </c>
      <c r="BL238" s="18" t="s">
        <v>2506</v>
      </c>
      <c r="BM238" s="161" t="s">
        <v>2522</v>
      </c>
    </row>
    <row r="239" spans="1:65" s="2" customFormat="1" ht="14.45" customHeight="1">
      <c r="A239" s="33"/>
      <c r="B239" s="149"/>
      <c r="C239" s="150" t="s">
        <v>440</v>
      </c>
      <c r="D239" s="150" t="s">
        <v>201</v>
      </c>
      <c r="E239" s="151" t="s">
        <v>2523</v>
      </c>
      <c r="F239" s="152" t="s">
        <v>2524</v>
      </c>
      <c r="G239" s="153" t="s">
        <v>400</v>
      </c>
      <c r="H239" s="154">
        <v>5</v>
      </c>
      <c r="I239" s="155"/>
      <c r="J239" s="156">
        <f t="shared" si="0"/>
        <v>0</v>
      </c>
      <c r="K239" s="152" t="s">
        <v>246</v>
      </c>
      <c r="L239" s="34"/>
      <c r="M239" s="157" t="s">
        <v>1</v>
      </c>
      <c r="N239" s="158" t="s">
        <v>46</v>
      </c>
      <c r="O239" s="59"/>
      <c r="P239" s="159">
        <f t="shared" si="1"/>
        <v>0</v>
      </c>
      <c r="Q239" s="159">
        <v>0</v>
      </c>
      <c r="R239" s="159">
        <f t="shared" si="2"/>
        <v>0</v>
      </c>
      <c r="S239" s="159">
        <v>0</v>
      </c>
      <c r="T239" s="160">
        <f t="shared" si="3"/>
        <v>0</v>
      </c>
      <c r="U239" s="33"/>
      <c r="V239" s="33"/>
      <c r="W239" s="33"/>
      <c r="X239" s="33"/>
      <c r="Y239" s="33"/>
      <c r="Z239" s="33"/>
      <c r="AA239" s="33"/>
      <c r="AB239" s="33"/>
      <c r="AC239" s="33"/>
      <c r="AD239" s="33"/>
      <c r="AE239" s="33"/>
      <c r="AR239" s="161" t="s">
        <v>2506</v>
      </c>
      <c r="AT239" s="161" t="s">
        <v>201</v>
      </c>
      <c r="AU239" s="161" t="s">
        <v>89</v>
      </c>
      <c r="AY239" s="18" t="s">
        <v>199</v>
      </c>
      <c r="BE239" s="162">
        <f t="shared" si="4"/>
        <v>0</v>
      </c>
      <c r="BF239" s="162">
        <f t="shared" si="5"/>
        <v>0</v>
      </c>
      <c r="BG239" s="162">
        <f t="shared" si="6"/>
        <v>0</v>
      </c>
      <c r="BH239" s="162">
        <f t="shared" si="7"/>
        <v>0</v>
      </c>
      <c r="BI239" s="162">
        <f t="shared" si="8"/>
        <v>0</v>
      </c>
      <c r="BJ239" s="18" t="s">
        <v>89</v>
      </c>
      <c r="BK239" s="162">
        <f t="shared" si="9"/>
        <v>0</v>
      </c>
      <c r="BL239" s="18" t="s">
        <v>2506</v>
      </c>
      <c r="BM239" s="161" t="s">
        <v>2525</v>
      </c>
    </row>
    <row r="240" spans="1:65" s="2" customFormat="1" ht="14.45" customHeight="1">
      <c r="A240" s="33"/>
      <c r="B240" s="149"/>
      <c r="C240" s="150" t="s">
        <v>448</v>
      </c>
      <c r="D240" s="150" t="s">
        <v>201</v>
      </c>
      <c r="E240" s="151" t="s">
        <v>2526</v>
      </c>
      <c r="F240" s="152" t="s">
        <v>2527</v>
      </c>
      <c r="G240" s="153" t="s">
        <v>400</v>
      </c>
      <c r="H240" s="154">
        <v>3</v>
      </c>
      <c r="I240" s="155"/>
      <c r="J240" s="156">
        <f t="shared" si="0"/>
        <v>0</v>
      </c>
      <c r="K240" s="152" t="s">
        <v>246</v>
      </c>
      <c r="L240" s="34"/>
      <c r="M240" s="157" t="s">
        <v>1</v>
      </c>
      <c r="N240" s="158" t="s">
        <v>46</v>
      </c>
      <c r="O240" s="59"/>
      <c r="P240" s="159">
        <f t="shared" si="1"/>
        <v>0</v>
      </c>
      <c r="Q240" s="159">
        <v>0</v>
      </c>
      <c r="R240" s="159">
        <f t="shared" si="2"/>
        <v>0</v>
      </c>
      <c r="S240" s="159">
        <v>0</v>
      </c>
      <c r="T240" s="160">
        <f t="shared" si="3"/>
        <v>0</v>
      </c>
      <c r="U240" s="33"/>
      <c r="V240" s="33"/>
      <c r="W240" s="33"/>
      <c r="X240" s="33"/>
      <c r="Y240" s="33"/>
      <c r="Z240" s="33"/>
      <c r="AA240" s="33"/>
      <c r="AB240" s="33"/>
      <c r="AC240" s="33"/>
      <c r="AD240" s="33"/>
      <c r="AE240" s="33"/>
      <c r="AR240" s="161" t="s">
        <v>2506</v>
      </c>
      <c r="AT240" s="161" t="s">
        <v>201</v>
      </c>
      <c r="AU240" s="161" t="s">
        <v>89</v>
      </c>
      <c r="AY240" s="18" t="s">
        <v>199</v>
      </c>
      <c r="BE240" s="162">
        <f t="shared" si="4"/>
        <v>0</v>
      </c>
      <c r="BF240" s="162">
        <f t="shared" si="5"/>
        <v>0</v>
      </c>
      <c r="BG240" s="162">
        <f t="shared" si="6"/>
        <v>0</v>
      </c>
      <c r="BH240" s="162">
        <f t="shared" si="7"/>
        <v>0</v>
      </c>
      <c r="BI240" s="162">
        <f t="shared" si="8"/>
        <v>0</v>
      </c>
      <c r="BJ240" s="18" t="s">
        <v>89</v>
      </c>
      <c r="BK240" s="162">
        <f t="shared" si="9"/>
        <v>0</v>
      </c>
      <c r="BL240" s="18" t="s">
        <v>2506</v>
      </c>
      <c r="BM240" s="161" t="s">
        <v>2528</v>
      </c>
    </row>
    <row r="241" spans="1:65" s="2" customFormat="1" ht="14.45" customHeight="1">
      <c r="A241" s="33"/>
      <c r="B241" s="149"/>
      <c r="C241" s="150" t="s">
        <v>456</v>
      </c>
      <c r="D241" s="150" t="s">
        <v>201</v>
      </c>
      <c r="E241" s="151" t="s">
        <v>2529</v>
      </c>
      <c r="F241" s="152" t="s">
        <v>2530</v>
      </c>
      <c r="G241" s="153" t="s">
        <v>400</v>
      </c>
      <c r="H241" s="154">
        <v>1</v>
      </c>
      <c r="I241" s="155"/>
      <c r="J241" s="156">
        <f t="shared" si="0"/>
        <v>0</v>
      </c>
      <c r="K241" s="152" t="s">
        <v>246</v>
      </c>
      <c r="L241" s="34"/>
      <c r="M241" s="157" t="s">
        <v>1</v>
      </c>
      <c r="N241" s="158" t="s">
        <v>46</v>
      </c>
      <c r="O241" s="59"/>
      <c r="P241" s="159">
        <f t="shared" si="1"/>
        <v>0</v>
      </c>
      <c r="Q241" s="159">
        <v>0.05</v>
      </c>
      <c r="R241" s="159">
        <f t="shared" si="2"/>
        <v>0.05</v>
      </c>
      <c r="S241" s="159">
        <v>0</v>
      </c>
      <c r="T241" s="160">
        <f t="shared" si="3"/>
        <v>0</v>
      </c>
      <c r="U241" s="33"/>
      <c r="V241" s="33"/>
      <c r="W241" s="33"/>
      <c r="X241" s="33"/>
      <c r="Y241" s="33"/>
      <c r="Z241" s="33"/>
      <c r="AA241" s="33"/>
      <c r="AB241" s="33"/>
      <c r="AC241" s="33"/>
      <c r="AD241" s="33"/>
      <c r="AE241" s="33"/>
      <c r="AR241" s="161" t="s">
        <v>2506</v>
      </c>
      <c r="AT241" s="161" t="s">
        <v>201</v>
      </c>
      <c r="AU241" s="161" t="s">
        <v>89</v>
      </c>
      <c r="AY241" s="18" t="s">
        <v>199</v>
      </c>
      <c r="BE241" s="162">
        <f t="shared" si="4"/>
        <v>0</v>
      </c>
      <c r="BF241" s="162">
        <f t="shared" si="5"/>
        <v>0</v>
      </c>
      <c r="BG241" s="162">
        <f t="shared" si="6"/>
        <v>0</v>
      </c>
      <c r="BH241" s="162">
        <f t="shared" si="7"/>
        <v>0</v>
      </c>
      <c r="BI241" s="162">
        <f t="shared" si="8"/>
        <v>0</v>
      </c>
      <c r="BJ241" s="18" t="s">
        <v>89</v>
      </c>
      <c r="BK241" s="162">
        <f t="shared" si="9"/>
        <v>0</v>
      </c>
      <c r="BL241" s="18" t="s">
        <v>2506</v>
      </c>
      <c r="BM241" s="161" t="s">
        <v>2531</v>
      </c>
    </row>
    <row r="242" spans="1:65" s="2" customFormat="1" ht="14.45" customHeight="1">
      <c r="A242" s="33"/>
      <c r="B242" s="149"/>
      <c r="C242" s="150" t="s">
        <v>464</v>
      </c>
      <c r="D242" s="150" t="s">
        <v>201</v>
      </c>
      <c r="E242" s="151" t="s">
        <v>2532</v>
      </c>
      <c r="F242" s="152" t="s">
        <v>2533</v>
      </c>
      <c r="G242" s="153" t="s">
        <v>400</v>
      </c>
      <c r="H242" s="154">
        <v>4</v>
      </c>
      <c r="I242" s="155"/>
      <c r="J242" s="156">
        <f t="shared" si="0"/>
        <v>0</v>
      </c>
      <c r="K242" s="152" t="s">
        <v>246</v>
      </c>
      <c r="L242" s="34"/>
      <c r="M242" s="157" t="s">
        <v>1</v>
      </c>
      <c r="N242" s="158" t="s">
        <v>46</v>
      </c>
      <c r="O242" s="59"/>
      <c r="P242" s="159">
        <f t="shared" si="1"/>
        <v>0</v>
      </c>
      <c r="Q242" s="159">
        <v>0.05</v>
      </c>
      <c r="R242" s="159">
        <f t="shared" si="2"/>
        <v>0.2</v>
      </c>
      <c r="S242" s="159">
        <v>0</v>
      </c>
      <c r="T242" s="160">
        <f t="shared" si="3"/>
        <v>0</v>
      </c>
      <c r="U242" s="33"/>
      <c r="V242" s="33"/>
      <c r="W242" s="33"/>
      <c r="X242" s="33"/>
      <c r="Y242" s="33"/>
      <c r="Z242" s="33"/>
      <c r="AA242" s="33"/>
      <c r="AB242" s="33"/>
      <c r="AC242" s="33"/>
      <c r="AD242" s="33"/>
      <c r="AE242" s="33"/>
      <c r="AR242" s="161" t="s">
        <v>2506</v>
      </c>
      <c r="AT242" s="161" t="s">
        <v>201</v>
      </c>
      <c r="AU242" s="161" t="s">
        <v>89</v>
      </c>
      <c r="AY242" s="18" t="s">
        <v>199</v>
      </c>
      <c r="BE242" s="162">
        <f t="shared" si="4"/>
        <v>0</v>
      </c>
      <c r="BF242" s="162">
        <f t="shared" si="5"/>
        <v>0</v>
      </c>
      <c r="BG242" s="162">
        <f t="shared" si="6"/>
        <v>0</v>
      </c>
      <c r="BH242" s="162">
        <f t="shared" si="7"/>
        <v>0</v>
      </c>
      <c r="BI242" s="162">
        <f t="shared" si="8"/>
        <v>0</v>
      </c>
      <c r="BJ242" s="18" t="s">
        <v>89</v>
      </c>
      <c r="BK242" s="162">
        <f t="shared" si="9"/>
        <v>0</v>
      </c>
      <c r="BL242" s="18" t="s">
        <v>2506</v>
      </c>
      <c r="BM242" s="161" t="s">
        <v>2534</v>
      </c>
    </row>
    <row r="243" spans="1:65" s="2" customFormat="1" ht="14.45" customHeight="1">
      <c r="A243" s="33"/>
      <c r="B243" s="149"/>
      <c r="C243" s="150" t="s">
        <v>471</v>
      </c>
      <c r="D243" s="150" t="s">
        <v>201</v>
      </c>
      <c r="E243" s="151" t="s">
        <v>2535</v>
      </c>
      <c r="F243" s="152" t="s">
        <v>2536</v>
      </c>
      <c r="G243" s="153" t="s">
        <v>400</v>
      </c>
      <c r="H243" s="154">
        <v>2</v>
      </c>
      <c r="I243" s="155"/>
      <c r="J243" s="156">
        <f t="shared" si="0"/>
        <v>0</v>
      </c>
      <c r="K243" s="152" t="s">
        <v>246</v>
      </c>
      <c r="L243" s="34"/>
      <c r="M243" s="157" t="s">
        <v>1</v>
      </c>
      <c r="N243" s="158" t="s">
        <v>46</v>
      </c>
      <c r="O243" s="59"/>
      <c r="P243" s="159">
        <f t="shared" si="1"/>
        <v>0</v>
      </c>
      <c r="Q243" s="159">
        <v>0</v>
      </c>
      <c r="R243" s="159">
        <f t="shared" si="2"/>
        <v>0</v>
      </c>
      <c r="S243" s="159">
        <v>0</v>
      </c>
      <c r="T243" s="160">
        <f t="shared" si="3"/>
        <v>0</v>
      </c>
      <c r="U243" s="33"/>
      <c r="V243" s="33"/>
      <c r="W243" s="33"/>
      <c r="X243" s="33"/>
      <c r="Y243" s="33"/>
      <c r="Z243" s="33"/>
      <c r="AA243" s="33"/>
      <c r="AB243" s="33"/>
      <c r="AC243" s="33"/>
      <c r="AD243" s="33"/>
      <c r="AE243" s="33"/>
      <c r="AR243" s="161" t="s">
        <v>2506</v>
      </c>
      <c r="AT243" s="161" t="s">
        <v>201</v>
      </c>
      <c r="AU243" s="161" t="s">
        <v>89</v>
      </c>
      <c r="AY243" s="18" t="s">
        <v>199</v>
      </c>
      <c r="BE243" s="162">
        <f t="shared" si="4"/>
        <v>0</v>
      </c>
      <c r="BF243" s="162">
        <f t="shared" si="5"/>
        <v>0</v>
      </c>
      <c r="BG243" s="162">
        <f t="shared" si="6"/>
        <v>0</v>
      </c>
      <c r="BH243" s="162">
        <f t="shared" si="7"/>
        <v>0</v>
      </c>
      <c r="BI243" s="162">
        <f t="shared" si="8"/>
        <v>0</v>
      </c>
      <c r="BJ243" s="18" t="s">
        <v>89</v>
      </c>
      <c r="BK243" s="162">
        <f t="shared" si="9"/>
        <v>0</v>
      </c>
      <c r="BL243" s="18" t="s">
        <v>2506</v>
      </c>
      <c r="BM243" s="161" t="s">
        <v>2537</v>
      </c>
    </row>
    <row r="244" spans="1:65" s="2" customFormat="1" ht="24.2" customHeight="1">
      <c r="A244" s="33"/>
      <c r="B244" s="149"/>
      <c r="C244" s="150" t="s">
        <v>477</v>
      </c>
      <c r="D244" s="150" t="s">
        <v>201</v>
      </c>
      <c r="E244" s="151" t="s">
        <v>2538</v>
      </c>
      <c r="F244" s="152" t="s">
        <v>2539</v>
      </c>
      <c r="G244" s="153" t="s">
        <v>400</v>
      </c>
      <c r="H244" s="154">
        <v>1</v>
      </c>
      <c r="I244" s="155"/>
      <c r="J244" s="156">
        <f t="shared" si="0"/>
        <v>0</v>
      </c>
      <c r="K244" s="152" t="s">
        <v>246</v>
      </c>
      <c r="L244" s="34"/>
      <c r="M244" s="157" t="s">
        <v>1</v>
      </c>
      <c r="N244" s="158" t="s">
        <v>46</v>
      </c>
      <c r="O244" s="59"/>
      <c r="P244" s="159">
        <f t="shared" si="1"/>
        <v>0</v>
      </c>
      <c r="Q244" s="159">
        <v>0</v>
      </c>
      <c r="R244" s="159">
        <f t="shared" si="2"/>
        <v>0</v>
      </c>
      <c r="S244" s="159">
        <v>0</v>
      </c>
      <c r="T244" s="160">
        <f t="shared" si="3"/>
        <v>0</v>
      </c>
      <c r="U244" s="33"/>
      <c r="V244" s="33"/>
      <c r="W244" s="33"/>
      <c r="X244" s="33"/>
      <c r="Y244" s="33"/>
      <c r="Z244" s="33"/>
      <c r="AA244" s="33"/>
      <c r="AB244" s="33"/>
      <c r="AC244" s="33"/>
      <c r="AD244" s="33"/>
      <c r="AE244" s="33"/>
      <c r="AR244" s="161" t="s">
        <v>2506</v>
      </c>
      <c r="AT244" s="161" t="s">
        <v>201</v>
      </c>
      <c r="AU244" s="161" t="s">
        <v>89</v>
      </c>
      <c r="AY244" s="18" t="s">
        <v>199</v>
      </c>
      <c r="BE244" s="162">
        <f t="shared" si="4"/>
        <v>0</v>
      </c>
      <c r="BF244" s="162">
        <f t="shared" si="5"/>
        <v>0</v>
      </c>
      <c r="BG244" s="162">
        <f t="shared" si="6"/>
        <v>0</v>
      </c>
      <c r="BH244" s="162">
        <f t="shared" si="7"/>
        <v>0</v>
      </c>
      <c r="BI244" s="162">
        <f t="shared" si="8"/>
        <v>0</v>
      </c>
      <c r="BJ244" s="18" t="s">
        <v>89</v>
      </c>
      <c r="BK244" s="162">
        <f t="shared" si="9"/>
        <v>0</v>
      </c>
      <c r="BL244" s="18" t="s">
        <v>2506</v>
      </c>
      <c r="BM244" s="161" t="s">
        <v>2540</v>
      </c>
    </row>
    <row r="245" spans="1:65" s="2" customFormat="1" ht="14.45" customHeight="1">
      <c r="A245" s="33"/>
      <c r="B245" s="149"/>
      <c r="C245" s="150" t="s">
        <v>484</v>
      </c>
      <c r="D245" s="150" t="s">
        <v>201</v>
      </c>
      <c r="E245" s="151" t="s">
        <v>2541</v>
      </c>
      <c r="F245" s="152" t="s">
        <v>2542</v>
      </c>
      <c r="G245" s="153" t="s">
        <v>400</v>
      </c>
      <c r="H245" s="154">
        <v>3</v>
      </c>
      <c r="I245" s="155"/>
      <c r="J245" s="156">
        <f t="shared" si="0"/>
        <v>0</v>
      </c>
      <c r="K245" s="152" t="s">
        <v>246</v>
      </c>
      <c r="L245" s="34"/>
      <c r="M245" s="157" t="s">
        <v>1</v>
      </c>
      <c r="N245" s="158" t="s">
        <v>46</v>
      </c>
      <c r="O245" s="59"/>
      <c r="P245" s="159">
        <f t="shared" si="1"/>
        <v>0</v>
      </c>
      <c r="Q245" s="159">
        <v>0</v>
      </c>
      <c r="R245" s="159">
        <f t="shared" si="2"/>
        <v>0</v>
      </c>
      <c r="S245" s="159">
        <v>0</v>
      </c>
      <c r="T245" s="160">
        <f t="shared" si="3"/>
        <v>0</v>
      </c>
      <c r="U245" s="33"/>
      <c r="V245" s="33"/>
      <c r="W245" s="33"/>
      <c r="X245" s="33"/>
      <c r="Y245" s="33"/>
      <c r="Z245" s="33"/>
      <c r="AA245" s="33"/>
      <c r="AB245" s="33"/>
      <c r="AC245" s="33"/>
      <c r="AD245" s="33"/>
      <c r="AE245" s="33"/>
      <c r="AR245" s="161" t="s">
        <v>2506</v>
      </c>
      <c r="AT245" s="161" t="s">
        <v>201</v>
      </c>
      <c r="AU245" s="161" t="s">
        <v>89</v>
      </c>
      <c r="AY245" s="18" t="s">
        <v>199</v>
      </c>
      <c r="BE245" s="162">
        <f t="shared" si="4"/>
        <v>0</v>
      </c>
      <c r="BF245" s="162">
        <f t="shared" si="5"/>
        <v>0</v>
      </c>
      <c r="BG245" s="162">
        <f t="shared" si="6"/>
        <v>0</v>
      </c>
      <c r="BH245" s="162">
        <f t="shared" si="7"/>
        <v>0</v>
      </c>
      <c r="BI245" s="162">
        <f t="shared" si="8"/>
        <v>0</v>
      </c>
      <c r="BJ245" s="18" t="s">
        <v>89</v>
      </c>
      <c r="BK245" s="162">
        <f t="shared" si="9"/>
        <v>0</v>
      </c>
      <c r="BL245" s="18" t="s">
        <v>2506</v>
      </c>
      <c r="BM245" s="161" t="s">
        <v>2543</v>
      </c>
    </row>
    <row r="246" spans="1:65" s="2" customFormat="1" ht="14.45" customHeight="1">
      <c r="A246" s="33"/>
      <c r="B246" s="149"/>
      <c r="C246" s="150" t="s">
        <v>490</v>
      </c>
      <c r="D246" s="150" t="s">
        <v>201</v>
      </c>
      <c r="E246" s="151" t="s">
        <v>2544</v>
      </c>
      <c r="F246" s="152" t="s">
        <v>2545</v>
      </c>
      <c r="G246" s="153" t="s">
        <v>400</v>
      </c>
      <c r="H246" s="154">
        <v>3</v>
      </c>
      <c r="I246" s="155"/>
      <c r="J246" s="156">
        <f t="shared" si="0"/>
        <v>0</v>
      </c>
      <c r="K246" s="152" t="s">
        <v>246</v>
      </c>
      <c r="L246" s="34"/>
      <c r="M246" s="217" t="s">
        <v>1</v>
      </c>
      <c r="N246" s="218" t="s">
        <v>46</v>
      </c>
      <c r="O246" s="204"/>
      <c r="P246" s="219">
        <f t="shared" si="1"/>
        <v>0</v>
      </c>
      <c r="Q246" s="219">
        <v>0</v>
      </c>
      <c r="R246" s="219">
        <f t="shared" si="2"/>
        <v>0</v>
      </c>
      <c r="S246" s="219">
        <v>0</v>
      </c>
      <c r="T246" s="220">
        <f t="shared" si="3"/>
        <v>0</v>
      </c>
      <c r="U246" s="33"/>
      <c r="V246" s="33"/>
      <c r="W246" s="33"/>
      <c r="X246" s="33"/>
      <c r="Y246" s="33"/>
      <c r="Z246" s="33"/>
      <c r="AA246" s="33"/>
      <c r="AB246" s="33"/>
      <c r="AC246" s="33"/>
      <c r="AD246" s="33"/>
      <c r="AE246" s="33"/>
      <c r="AR246" s="161" t="s">
        <v>2506</v>
      </c>
      <c r="AT246" s="161" t="s">
        <v>201</v>
      </c>
      <c r="AU246" s="161" t="s">
        <v>89</v>
      </c>
      <c r="AY246" s="18" t="s">
        <v>199</v>
      </c>
      <c r="BE246" s="162">
        <f t="shared" si="4"/>
        <v>0</v>
      </c>
      <c r="BF246" s="162">
        <f t="shared" si="5"/>
        <v>0</v>
      </c>
      <c r="BG246" s="162">
        <f t="shared" si="6"/>
        <v>0</v>
      </c>
      <c r="BH246" s="162">
        <f t="shared" si="7"/>
        <v>0</v>
      </c>
      <c r="BI246" s="162">
        <f t="shared" si="8"/>
        <v>0</v>
      </c>
      <c r="BJ246" s="18" t="s">
        <v>89</v>
      </c>
      <c r="BK246" s="162">
        <f t="shared" si="9"/>
        <v>0</v>
      </c>
      <c r="BL246" s="18" t="s">
        <v>2506</v>
      </c>
      <c r="BM246" s="161" t="s">
        <v>2546</v>
      </c>
    </row>
    <row r="247" spans="1:31" s="2" customFormat="1" ht="6.95" customHeight="1">
      <c r="A247" s="33"/>
      <c r="B247" s="48"/>
      <c r="C247" s="49"/>
      <c r="D247" s="49"/>
      <c r="E247" s="49"/>
      <c r="F247" s="49"/>
      <c r="G247" s="49"/>
      <c r="H247" s="49"/>
      <c r="I247" s="49"/>
      <c r="J247" s="49"/>
      <c r="K247" s="49"/>
      <c r="L247" s="34"/>
      <c r="M247" s="33"/>
      <c r="O247" s="33"/>
      <c r="P247" s="33"/>
      <c r="Q247" s="33"/>
      <c r="R247" s="33"/>
      <c r="S247" s="33"/>
      <c r="T247" s="33"/>
      <c r="U247" s="33"/>
      <c r="V247" s="33"/>
      <c r="W247" s="33"/>
      <c r="X247" s="33"/>
      <c r="Y247" s="33"/>
      <c r="Z247" s="33"/>
      <c r="AA247" s="33"/>
      <c r="AB247" s="33"/>
      <c r="AC247" s="33"/>
      <c r="AD247" s="33"/>
      <c r="AE247" s="33"/>
    </row>
  </sheetData>
  <autoFilter ref="C129:K246"/>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130</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2194</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1102</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2547</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14. 1. 2021</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ROUND(J124,2)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ROUND((SUM(BE124:BE166)),2)</f>
        <v>0</v>
      </c>
      <c r="G35" s="33"/>
      <c r="H35" s="33"/>
      <c r="I35" s="106">
        <v>0.21</v>
      </c>
      <c r="J35" s="105">
        <f>ROUND(((SUM(BE124:BE166))*I35),2)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ROUND((SUM(BF124:BF166)),2)</f>
        <v>0</v>
      </c>
      <c r="G36" s="33"/>
      <c r="H36" s="33"/>
      <c r="I36" s="106">
        <v>0.15</v>
      </c>
      <c r="J36" s="105">
        <f>ROUND(((SUM(BF124:BF166))*I36),2)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ROUND((SUM(BG124:BG166)),2)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ROUND((SUM(BH124:BH166)),2)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ROUND((SUM(BI124:BI166)),2)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2194</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1102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08.4 - Sběr dat</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14. 1. 2021</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J124</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J125</f>
        <v>0</v>
      </c>
      <c r="L99" s="118"/>
    </row>
    <row r="100" spans="2:12" s="10" customFormat="1" ht="19.9" customHeight="1">
      <c r="B100" s="122"/>
      <c r="D100" s="123" t="s">
        <v>168</v>
      </c>
      <c r="E100" s="124"/>
      <c r="F100" s="124"/>
      <c r="G100" s="124"/>
      <c r="H100" s="124"/>
      <c r="I100" s="124"/>
      <c r="J100" s="125">
        <f>J126</f>
        <v>0</v>
      </c>
      <c r="L100" s="122"/>
    </row>
    <row r="101" spans="2:12" s="10" customFormat="1" ht="19.9" customHeight="1">
      <c r="B101" s="122"/>
      <c r="D101" s="123" t="s">
        <v>1581</v>
      </c>
      <c r="E101" s="124"/>
      <c r="F101" s="124"/>
      <c r="G101" s="124"/>
      <c r="H101" s="124"/>
      <c r="I101" s="124"/>
      <c r="J101" s="125">
        <f>J149</f>
        <v>0</v>
      </c>
      <c r="L101" s="122"/>
    </row>
    <row r="102" spans="2:12" s="10" customFormat="1" ht="19.9" customHeight="1">
      <c r="B102" s="122"/>
      <c r="D102" s="123" t="s">
        <v>181</v>
      </c>
      <c r="E102" s="124"/>
      <c r="F102" s="124"/>
      <c r="G102" s="124"/>
      <c r="H102" s="124"/>
      <c r="I102" s="124"/>
      <c r="J102" s="125">
        <f>J162</f>
        <v>0</v>
      </c>
      <c r="L102" s="122"/>
    </row>
    <row r="103" spans="1:31" s="2" customFormat="1" ht="21.75" customHeight="1">
      <c r="A103" s="33"/>
      <c r="B103" s="34"/>
      <c r="C103" s="33"/>
      <c r="D103" s="33"/>
      <c r="E103" s="33"/>
      <c r="F103" s="33"/>
      <c r="G103" s="33"/>
      <c r="H103" s="33"/>
      <c r="I103" s="33"/>
      <c r="J103" s="33"/>
      <c r="K103" s="33"/>
      <c r="L103" s="43"/>
      <c r="S103" s="33"/>
      <c r="T103" s="33"/>
      <c r="U103" s="33"/>
      <c r="V103" s="33"/>
      <c r="W103" s="33"/>
      <c r="X103" s="33"/>
      <c r="Y103" s="33"/>
      <c r="Z103" s="33"/>
      <c r="AA103" s="33"/>
      <c r="AB103" s="33"/>
      <c r="AC103" s="33"/>
      <c r="AD103" s="33"/>
      <c r="AE103" s="33"/>
    </row>
    <row r="104" spans="1:31" s="2" customFormat="1" ht="6.95" customHeight="1">
      <c r="A104" s="33"/>
      <c r="B104" s="48"/>
      <c r="C104" s="49"/>
      <c r="D104" s="49"/>
      <c r="E104" s="49"/>
      <c r="F104" s="49"/>
      <c r="G104" s="49"/>
      <c r="H104" s="49"/>
      <c r="I104" s="49"/>
      <c r="J104" s="49"/>
      <c r="K104" s="49"/>
      <c r="L104" s="43"/>
      <c r="S104" s="33"/>
      <c r="T104" s="33"/>
      <c r="U104" s="33"/>
      <c r="V104" s="33"/>
      <c r="W104" s="33"/>
      <c r="X104" s="33"/>
      <c r="Y104" s="33"/>
      <c r="Z104" s="33"/>
      <c r="AA104" s="33"/>
      <c r="AB104" s="33"/>
      <c r="AC104" s="33"/>
      <c r="AD104" s="33"/>
      <c r="AE104" s="33"/>
    </row>
    <row r="108" spans="1:31" s="2" customFormat="1" ht="6.95" customHeight="1">
      <c r="A108" s="33"/>
      <c r="B108" s="50"/>
      <c r="C108" s="51"/>
      <c r="D108" s="51"/>
      <c r="E108" s="51"/>
      <c r="F108" s="51"/>
      <c r="G108" s="51"/>
      <c r="H108" s="51"/>
      <c r="I108" s="51"/>
      <c r="J108" s="51"/>
      <c r="K108" s="51"/>
      <c r="L108" s="43"/>
      <c r="S108" s="33"/>
      <c r="T108" s="33"/>
      <c r="U108" s="33"/>
      <c r="V108" s="33"/>
      <c r="W108" s="33"/>
      <c r="X108" s="33"/>
      <c r="Y108" s="33"/>
      <c r="Z108" s="33"/>
      <c r="AA108" s="33"/>
      <c r="AB108" s="33"/>
      <c r="AC108" s="33"/>
      <c r="AD108" s="33"/>
      <c r="AE108" s="33"/>
    </row>
    <row r="109" spans="1:31" s="2" customFormat="1" ht="24.95" customHeight="1">
      <c r="A109" s="33"/>
      <c r="B109" s="34"/>
      <c r="C109" s="22" t="s">
        <v>184</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16</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67" t="str">
        <f>E7</f>
        <v>VD Letovice, rekonstrukce VD</v>
      </c>
      <c r="F112" s="268"/>
      <c r="G112" s="268"/>
      <c r="H112" s="268"/>
      <c r="I112" s="33"/>
      <c r="J112" s="33"/>
      <c r="K112" s="33"/>
      <c r="L112" s="43"/>
      <c r="S112" s="33"/>
      <c r="T112" s="33"/>
      <c r="U112" s="33"/>
      <c r="V112" s="33"/>
      <c r="W112" s="33"/>
      <c r="X112" s="33"/>
      <c r="Y112" s="33"/>
      <c r="Z112" s="33"/>
      <c r="AA112" s="33"/>
      <c r="AB112" s="33"/>
      <c r="AC112" s="33"/>
      <c r="AD112" s="33"/>
      <c r="AE112" s="33"/>
    </row>
    <row r="113" spans="2:12" s="1" customFormat="1" ht="12" customHeight="1">
      <c r="B113" s="21"/>
      <c r="C113" s="28" t="s">
        <v>159</v>
      </c>
      <c r="L113" s="21"/>
    </row>
    <row r="114" spans="1:31" s="2" customFormat="1" ht="16.5" customHeight="1">
      <c r="A114" s="33"/>
      <c r="B114" s="34"/>
      <c r="C114" s="33"/>
      <c r="D114" s="33"/>
      <c r="E114" s="267" t="s">
        <v>2194</v>
      </c>
      <c r="F114" s="269"/>
      <c r="G114" s="269"/>
      <c r="H114" s="269"/>
      <c r="I114" s="3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1102</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6.5" customHeight="1">
      <c r="A116" s="33"/>
      <c r="B116" s="34"/>
      <c r="C116" s="33"/>
      <c r="D116" s="33"/>
      <c r="E116" s="224" t="str">
        <f>E11</f>
        <v>SO 08.4 - Sběr dat</v>
      </c>
      <c r="F116" s="269"/>
      <c r="G116" s="269"/>
      <c r="H116" s="269"/>
      <c r="I116" s="3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20</v>
      </c>
      <c r="D118" s="33"/>
      <c r="E118" s="33"/>
      <c r="F118" s="26" t="str">
        <f>F14</f>
        <v>VD Letovice</v>
      </c>
      <c r="G118" s="33"/>
      <c r="H118" s="33"/>
      <c r="I118" s="28" t="s">
        <v>22</v>
      </c>
      <c r="J118" s="56" t="str">
        <f>IF(J14="","",J14)</f>
        <v>14. 1. 2021</v>
      </c>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25.7" customHeight="1">
      <c r="A120" s="33"/>
      <c r="B120" s="34"/>
      <c r="C120" s="28" t="s">
        <v>24</v>
      </c>
      <c r="D120" s="33"/>
      <c r="E120" s="33"/>
      <c r="F120" s="26" t="str">
        <f>E17</f>
        <v>Povodí Moravy, s.p., Dřevařská 11, 60175 Brno</v>
      </c>
      <c r="G120" s="33"/>
      <c r="H120" s="33"/>
      <c r="I120" s="28" t="s">
        <v>32</v>
      </c>
      <c r="J120" s="31" t="str">
        <f>E23</f>
        <v>Sweco Hydroprojekt a.s.</v>
      </c>
      <c r="K120" s="33"/>
      <c r="L120" s="43"/>
      <c r="S120" s="33"/>
      <c r="T120" s="33"/>
      <c r="U120" s="33"/>
      <c r="V120" s="33"/>
      <c r="W120" s="33"/>
      <c r="X120" s="33"/>
      <c r="Y120" s="33"/>
      <c r="Z120" s="33"/>
      <c r="AA120" s="33"/>
      <c r="AB120" s="33"/>
      <c r="AC120" s="33"/>
      <c r="AD120" s="33"/>
      <c r="AE120" s="33"/>
    </row>
    <row r="121" spans="1:31" s="2" customFormat="1" ht="15.2" customHeight="1">
      <c r="A121" s="33"/>
      <c r="B121" s="34"/>
      <c r="C121" s="28" t="s">
        <v>30</v>
      </c>
      <c r="D121" s="33"/>
      <c r="E121" s="33"/>
      <c r="F121" s="26" t="str">
        <f>IF(E20="","",E20)</f>
        <v>Vyplň údaj</v>
      </c>
      <c r="G121" s="33"/>
      <c r="H121" s="33"/>
      <c r="I121" s="28" t="s">
        <v>37</v>
      </c>
      <c r="J121" s="31" t="str">
        <f>E26</f>
        <v xml:space="preserve"> </v>
      </c>
      <c r="K121" s="33"/>
      <c r="L121" s="43"/>
      <c r="S121" s="33"/>
      <c r="T121" s="33"/>
      <c r="U121" s="33"/>
      <c r="V121" s="33"/>
      <c r="W121" s="33"/>
      <c r="X121" s="33"/>
      <c r="Y121" s="33"/>
      <c r="Z121" s="33"/>
      <c r="AA121" s="33"/>
      <c r="AB121" s="33"/>
      <c r="AC121" s="33"/>
      <c r="AD121" s="33"/>
      <c r="AE121" s="33"/>
    </row>
    <row r="122" spans="1:31" s="2" customFormat="1" ht="10.3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11" customFormat="1" ht="29.25" customHeight="1">
      <c r="A123" s="126"/>
      <c r="B123" s="127"/>
      <c r="C123" s="128" t="s">
        <v>185</v>
      </c>
      <c r="D123" s="129" t="s">
        <v>66</v>
      </c>
      <c r="E123" s="129" t="s">
        <v>62</v>
      </c>
      <c r="F123" s="129" t="s">
        <v>63</v>
      </c>
      <c r="G123" s="129" t="s">
        <v>186</v>
      </c>
      <c r="H123" s="129" t="s">
        <v>187</v>
      </c>
      <c r="I123" s="129" t="s">
        <v>188</v>
      </c>
      <c r="J123" s="129" t="s">
        <v>164</v>
      </c>
      <c r="K123" s="130" t="s">
        <v>189</v>
      </c>
      <c r="L123" s="131"/>
      <c r="M123" s="63" t="s">
        <v>1</v>
      </c>
      <c r="N123" s="64" t="s">
        <v>45</v>
      </c>
      <c r="O123" s="64" t="s">
        <v>190</v>
      </c>
      <c r="P123" s="64" t="s">
        <v>191</v>
      </c>
      <c r="Q123" s="64" t="s">
        <v>192</v>
      </c>
      <c r="R123" s="64" t="s">
        <v>193</v>
      </c>
      <c r="S123" s="64" t="s">
        <v>194</v>
      </c>
      <c r="T123" s="65" t="s">
        <v>195</v>
      </c>
      <c r="U123" s="126"/>
      <c r="V123" s="126"/>
      <c r="W123" s="126"/>
      <c r="X123" s="126"/>
      <c r="Y123" s="126"/>
      <c r="Z123" s="126"/>
      <c r="AA123" s="126"/>
      <c r="AB123" s="126"/>
      <c r="AC123" s="126"/>
      <c r="AD123" s="126"/>
      <c r="AE123" s="126"/>
    </row>
    <row r="124" spans="1:63" s="2" customFormat="1" ht="22.9" customHeight="1">
      <c r="A124" s="33"/>
      <c r="B124" s="34"/>
      <c r="C124" s="70" t="s">
        <v>196</v>
      </c>
      <c r="D124" s="33"/>
      <c r="E124" s="33"/>
      <c r="F124" s="33"/>
      <c r="G124" s="33"/>
      <c r="H124" s="33"/>
      <c r="I124" s="33"/>
      <c r="J124" s="132">
        <f>BK124</f>
        <v>0</v>
      </c>
      <c r="K124" s="33"/>
      <c r="L124" s="34"/>
      <c r="M124" s="66"/>
      <c r="N124" s="57"/>
      <c r="O124" s="67"/>
      <c r="P124" s="133">
        <f>P125</f>
        <v>0</v>
      </c>
      <c r="Q124" s="67"/>
      <c r="R124" s="133">
        <f>R125</f>
        <v>0.026129999999999997</v>
      </c>
      <c r="S124" s="67"/>
      <c r="T124" s="134">
        <f>T125</f>
        <v>0</v>
      </c>
      <c r="U124" s="33"/>
      <c r="V124" s="33"/>
      <c r="W124" s="33"/>
      <c r="X124" s="33"/>
      <c r="Y124" s="33"/>
      <c r="Z124" s="33"/>
      <c r="AA124" s="33"/>
      <c r="AB124" s="33"/>
      <c r="AC124" s="33"/>
      <c r="AD124" s="33"/>
      <c r="AE124" s="33"/>
      <c r="AT124" s="18" t="s">
        <v>80</v>
      </c>
      <c r="AU124" s="18" t="s">
        <v>166</v>
      </c>
      <c r="BK124" s="135">
        <f>BK125</f>
        <v>0</v>
      </c>
    </row>
    <row r="125" spans="2:63" s="12" customFormat="1" ht="25.9" customHeight="1">
      <c r="B125" s="136"/>
      <c r="D125" s="137" t="s">
        <v>80</v>
      </c>
      <c r="E125" s="138" t="s">
        <v>197</v>
      </c>
      <c r="F125" s="138" t="s">
        <v>198</v>
      </c>
      <c r="I125" s="139"/>
      <c r="J125" s="140">
        <f>BK125</f>
        <v>0</v>
      </c>
      <c r="L125" s="136"/>
      <c r="M125" s="141"/>
      <c r="N125" s="142"/>
      <c r="O125" s="142"/>
      <c r="P125" s="143">
        <f>P126+P149+P162</f>
        <v>0</v>
      </c>
      <c r="Q125" s="142"/>
      <c r="R125" s="143">
        <f>R126+R149+R162</f>
        <v>0.026129999999999997</v>
      </c>
      <c r="S125" s="142"/>
      <c r="T125" s="144">
        <f>T126+T149+T162</f>
        <v>0</v>
      </c>
      <c r="AR125" s="137" t="s">
        <v>89</v>
      </c>
      <c r="AT125" s="145" t="s">
        <v>80</v>
      </c>
      <c r="AU125" s="145" t="s">
        <v>81</v>
      </c>
      <c r="AY125" s="137" t="s">
        <v>199</v>
      </c>
      <c r="BK125" s="146">
        <f>BK126+BK149+BK162</f>
        <v>0</v>
      </c>
    </row>
    <row r="126" spans="2:63" s="12" customFormat="1" ht="22.9" customHeight="1">
      <c r="B126" s="136"/>
      <c r="D126" s="137" t="s">
        <v>80</v>
      </c>
      <c r="E126" s="147" t="s">
        <v>89</v>
      </c>
      <c r="F126" s="147" t="s">
        <v>200</v>
      </c>
      <c r="I126" s="139"/>
      <c r="J126" s="148">
        <f>BK126</f>
        <v>0</v>
      </c>
      <c r="L126" s="136"/>
      <c r="M126" s="141"/>
      <c r="N126" s="142"/>
      <c r="O126" s="142"/>
      <c r="P126" s="143">
        <f>SUM(P127:P148)</f>
        <v>0</v>
      </c>
      <c r="Q126" s="142"/>
      <c r="R126" s="143">
        <f>SUM(R127:R148)</f>
        <v>0</v>
      </c>
      <c r="S126" s="142"/>
      <c r="T126" s="144">
        <f>SUM(T127:T148)</f>
        <v>0</v>
      </c>
      <c r="AR126" s="137" t="s">
        <v>89</v>
      </c>
      <c r="AT126" s="145" t="s">
        <v>80</v>
      </c>
      <c r="AU126" s="145" t="s">
        <v>89</v>
      </c>
      <c r="AY126" s="137" t="s">
        <v>199</v>
      </c>
      <c r="BK126" s="146">
        <f>SUM(BK127:BK148)</f>
        <v>0</v>
      </c>
    </row>
    <row r="127" spans="1:65" s="2" customFormat="1" ht="24.2" customHeight="1">
      <c r="A127" s="33"/>
      <c r="B127" s="149"/>
      <c r="C127" s="150" t="s">
        <v>89</v>
      </c>
      <c r="D127" s="150" t="s">
        <v>201</v>
      </c>
      <c r="E127" s="151" t="s">
        <v>2548</v>
      </c>
      <c r="F127" s="152" t="s">
        <v>2549</v>
      </c>
      <c r="G127" s="153" t="s">
        <v>228</v>
      </c>
      <c r="H127" s="154">
        <v>96.48</v>
      </c>
      <c r="I127" s="155"/>
      <c r="J127" s="156">
        <f>ROUND(I127*H127,2)</f>
        <v>0</v>
      </c>
      <c r="K127" s="152" t="s">
        <v>205</v>
      </c>
      <c r="L127" s="34"/>
      <c r="M127" s="157" t="s">
        <v>1</v>
      </c>
      <c r="N127" s="158" t="s">
        <v>46</v>
      </c>
      <c r="O127" s="59"/>
      <c r="P127" s="159">
        <f>O127*H127</f>
        <v>0</v>
      </c>
      <c r="Q127" s="159">
        <v>0</v>
      </c>
      <c r="R127" s="159">
        <f>Q127*H127</f>
        <v>0</v>
      </c>
      <c r="S127" s="159">
        <v>0</v>
      </c>
      <c r="T127" s="160">
        <f>S127*H127</f>
        <v>0</v>
      </c>
      <c r="U127" s="33"/>
      <c r="V127" s="33"/>
      <c r="W127" s="33"/>
      <c r="X127" s="33"/>
      <c r="Y127" s="33"/>
      <c r="Z127" s="33"/>
      <c r="AA127" s="33"/>
      <c r="AB127" s="33"/>
      <c r="AC127" s="33"/>
      <c r="AD127" s="33"/>
      <c r="AE127" s="33"/>
      <c r="AR127" s="161" t="s">
        <v>206</v>
      </c>
      <c r="AT127" s="161" t="s">
        <v>201</v>
      </c>
      <c r="AU127" s="161" t="s">
        <v>91</v>
      </c>
      <c r="AY127" s="18" t="s">
        <v>199</v>
      </c>
      <c r="BE127" s="162">
        <f>IF(N127="základní",J127,0)</f>
        <v>0</v>
      </c>
      <c r="BF127" s="162">
        <f>IF(N127="snížená",J127,0)</f>
        <v>0</v>
      </c>
      <c r="BG127" s="162">
        <f>IF(N127="zákl. přenesená",J127,0)</f>
        <v>0</v>
      </c>
      <c r="BH127" s="162">
        <f>IF(N127="sníž. přenesená",J127,0)</f>
        <v>0</v>
      </c>
      <c r="BI127" s="162">
        <f>IF(N127="nulová",J127,0)</f>
        <v>0</v>
      </c>
      <c r="BJ127" s="18" t="s">
        <v>89</v>
      </c>
      <c r="BK127" s="162">
        <f>ROUND(I127*H127,2)</f>
        <v>0</v>
      </c>
      <c r="BL127" s="18" t="s">
        <v>206</v>
      </c>
      <c r="BM127" s="161" t="s">
        <v>2550</v>
      </c>
    </row>
    <row r="128" spans="1:47" s="2" customFormat="1" ht="29.25">
      <c r="A128" s="33"/>
      <c r="B128" s="34"/>
      <c r="C128" s="33"/>
      <c r="D128" s="163" t="s">
        <v>208</v>
      </c>
      <c r="E128" s="33"/>
      <c r="F128" s="164" t="s">
        <v>2551</v>
      </c>
      <c r="G128" s="33"/>
      <c r="H128" s="33"/>
      <c r="I128" s="165"/>
      <c r="J128" s="33"/>
      <c r="K128" s="33"/>
      <c r="L128" s="34"/>
      <c r="M128" s="166"/>
      <c r="N128" s="167"/>
      <c r="O128" s="59"/>
      <c r="P128" s="59"/>
      <c r="Q128" s="59"/>
      <c r="R128" s="59"/>
      <c r="S128" s="59"/>
      <c r="T128" s="60"/>
      <c r="U128" s="33"/>
      <c r="V128" s="33"/>
      <c r="W128" s="33"/>
      <c r="X128" s="33"/>
      <c r="Y128" s="33"/>
      <c r="Z128" s="33"/>
      <c r="AA128" s="33"/>
      <c r="AB128" s="33"/>
      <c r="AC128" s="33"/>
      <c r="AD128" s="33"/>
      <c r="AE128" s="33"/>
      <c r="AT128" s="18" t="s">
        <v>208</v>
      </c>
      <c r="AU128" s="18" t="s">
        <v>91</v>
      </c>
    </row>
    <row r="129" spans="1:47" s="2" customFormat="1" ht="39">
      <c r="A129" s="33"/>
      <c r="B129" s="34"/>
      <c r="C129" s="33"/>
      <c r="D129" s="163" t="s">
        <v>210</v>
      </c>
      <c r="E129" s="33"/>
      <c r="F129" s="168" t="s">
        <v>2552</v>
      </c>
      <c r="G129" s="33"/>
      <c r="H129" s="33"/>
      <c r="I129" s="165"/>
      <c r="J129" s="33"/>
      <c r="K129" s="33"/>
      <c r="L129" s="34"/>
      <c r="M129" s="166"/>
      <c r="N129" s="167"/>
      <c r="O129" s="59"/>
      <c r="P129" s="59"/>
      <c r="Q129" s="59"/>
      <c r="R129" s="59"/>
      <c r="S129" s="59"/>
      <c r="T129" s="60"/>
      <c r="U129" s="33"/>
      <c r="V129" s="33"/>
      <c r="W129" s="33"/>
      <c r="X129" s="33"/>
      <c r="Y129" s="33"/>
      <c r="Z129" s="33"/>
      <c r="AA129" s="33"/>
      <c r="AB129" s="33"/>
      <c r="AC129" s="33"/>
      <c r="AD129" s="33"/>
      <c r="AE129" s="33"/>
      <c r="AT129" s="18" t="s">
        <v>210</v>
      </c>
      <c r="AU129" s="18" t="s">
        <v>91</v>
      </c>
    </row>
    <row r="130" spans="1:65" s="2" customFormat="1" ht="24.2" customHeight="1">
      <c r="A130" s="33"/>
      <c r="B130" s="149"/>
      <c r="C130" s="150" t="s">
        <v>91</v>
      </c>
      <c r="D130" s="150" t="s">
        <v>201</v>
      </c>
      <c r="E130" s="151" t="s">
        <v>2427</v>
      </c>
      <c r="F130" s="152" t="s">
        <v>2428</v>
      </c>
      <c r="G130" s="153" t="s">
        <v>228</v>
      </c>
      <c r="H130" s="154">
        <v>144.72</v>
      </c>
      <c r="I130" s="155"/>
      <c r="J130" s="156">
        <f>ROUND(I130*H130,2)</f>
        <v>0</v>
      </c>
      <c r="K130" s="152" t="s">
        <v>205</v>
      </c>
      <c r="L130" s="34"/>
      <c r="M130" s="157" t="s">
        <v>1</v>
      </c>
      <c r="N130" s="158" t="s">
        <v>46</v>
      </c>
      <c r="O130" s="59"/>
      <c r="P130" s="159">
        <f>O130*H130</f>
        <v>0</v>
      </c>
      <c r="Q130" s="159">
        <v>0</v>
      </c>
      <c r="R130" s="159">
        <f>Q130*H130</f>
        <v>0</v>
      </c>
      <c r="S130" s="159">
        <v>0</v>
      </c>
      <c r="T130" s="160">
        <f>S130*H130</f>
        <v>0</v>
      </c>
      <c r="U130" s="33"/>
      <c r="V130" s="33"/>
      <c r="W130" s="33"/>
      <c r="X130" s="33"/>
      <c r="Y130" s="33"/>
      <c r="Z130" s="33"/>
      <c r="AA130" s="33"/>
      <c r="AB130" s="33"/>
      <c r="AC130" s="33"/>
      <c r="AD130" s="33"/>
      <c r="AE130" s="33"/>
      <c r="AR130" s="161" t="s">
        <v>206</v>
      </c>
      <c r="AT130" s="161" t="s">
        <v>201</v>
      </c>
      <c r="AU130" s="161" t="s">
        <v>91</v>
      </c>
      <c r="AY130" s="18" t="s">
        <v>199</v>
      </c>
      <c r="BE130" s="162">
        <f>IF(N130="základní",J130,0)</f>
        <v>0</v>
      </c>
      <c r="BF130" s="162">
        <f>IF(N130="snížená",J130,0)</f>
        <v>0</v>
      </c>
      <c r="BG130" s="162">
        <f>IF(N130="zákl. přenesená",J130,0)</f>
        <v>0</v>
      </c>
      <c r="BH130" s="162">
        <f>IF(N130="sníž. přenesená",J130,0)</f>
        <v>0</v>
      </c>
      <c r="BI130" s="162">
        <f>IF(N130="nulová",J130,0)</f>
        <v>0</v>
      </c>
      <c r="BJ130" s="18" t="s">
        <v>89</v>
      </c>
      <c r="BK130" s="162">
        <f>ROUND(I130*H130,2)</f>
        <v>0</v>
      </c>
      <c r="BL130" s="18" t="s">
        <v>206</v>
      </c>
      <c r="BM130" s="161" t="s">
        <v>2553</v>
      </c>
    </row>
    <row r="131" spans="1:47" s="2" customFormat="1" ht="39">
      <c r="A131" s="33"/>
      <c r="B131" s="34"/>
      <c r="C131" s="33"/>
      <c r="D131" s="163" t="s">
        <v>208</v>
      </c>
      <c r="E131" s="33"/>
      <c r="F131" s="164" t="s">
        <v>2430</v>
      </c>
      <c r="G131" s="33"/>
      <c r="H131" s="33"/>
      <c r="I131" s="165"/>
      <c r="J131" s="33"/>
      <c r="K131" s="33"/>
      <c r="L131" s="34"/>
      <c r="M131" s="166"/>
      <c r="N131" s="167"/>
      <c r="O131" s="59"/>
      <c r="P131" s="59"/>
      <c r="Q131" s="59"/>
      <c r="R131" s="59"/>
      <c r="S131" s="59"/>
      <c r="T131" s="60"/>
      <c r="U131" s="33"/>
      <c r="V131" s="33"/>
      <c r="W131" s="33"/>
      <c r="X131" s="33"/>
      <c r="Y131" s="33"/>
      <c r="Z131" s="33"/>
      <c r="AA131" s="33"/>
      <c r="AB131" s="33"/>
      <c r="AC131" s="33"/>
      <c r="AD131" s="33"/>
      <c r="AE131" s="33"/>
      <c r="AT131" s="18" t="s">
        <v>208</v>
      </c>
      <c r="AU131" s="18" t="s">
        <v>91</v>
      </c>
    </row>
    <row r="132" spans="1:47" s="2" customFormat="1" ht="68.25">
      <c r="A132" s="33"/>
      <c r="B132" s="34"/>
      <c r="C132" s="33"/>
      <c r="D132" s="163" t="s">
        <v>210</v>
      </c>
      <c r="E132" s="33"/>
      <c r="F132" s="168" t="s">
        <v>719</v>
      </c>
      <c r="G132" s="33"/>
      <c r="H132" s="33"/>
      <c r="I132" s="165"/>
      <c r="J132" s="33"/>
      <c r="K132" s="33"/>
      <c r="L132" s="34"/>
      <c r="M132" s="166"/>
      <c r="N132" s="167"/>
      <c r="O132" s="59"/>
      <c r="P132" s="59"/>
      <c r="Q132" s="59"/>
      <c r="R132" s="59"/>
      <c r="S132" s="59"/>
      <c r="T132" s="60"/>
      <c r="U132" s="33"/>
      <c r="V132" s="33"/>
      <c r="W132" s="33"/>
      <c r="X132" s="33"/>
      <c r="Y132" s="33"/>
      <c r="Z132" s="33"/>
      <c r="AA132" s="33"/>
      <c r="AB132" s="33"/>
      <c r="AC132" s="33"/>
      <c r="AD132" s="33"/>
      <c r="AE132" s="33"/>
      <c r="AT132" s="18" t="s">
        <v>210</v>
      </c>
      <c r="AU132" s="18" t="s">
        <v>91</v>
      </c>
    </row>
    <row r="133" spans="2:51" s="14" customFormat="1" ht="22.5">
      <c r="B133" s="177"/>
      <c r="D133" s="163" t="s">
        <v>212</v>
      </c>
      <c r="E133" s="178" t="s">
        <v>1</v>
      </c>
      <c r="F133" s="179" t="s">
        <v>720</v>
      </c>
      <c r="H133" s="178" t="s">
        <v>1</v>
      </c>
      <c r="I133" s="180"/>
      <c r="L133" s="177"/>
      <c r="M133" s="181"/>
      <c r="N133" s="182"/>
      <c r="O133" s="182"/>
      <c r="P133" s="182"/>
      <c r="Q133" s="182"/>
      <c r="R133" s="182"/>
      <c r="S133" s="182"/>
      <c r="T133" s="183"/>
      <c r="AT133" s="178" t="s">
        <v>212</v>
      </c>
      <c r="AU133" s="178" t="s">
        <v>91</v>
      </c>
      <c r="AV133" s="14" t="s">
        <v>89</v>
      </c>
      <c r="AW133" s="14" t="s">
        <v>36</v>
      </c>
      <c r="AX133" s="14" t="s">
        <v>81</v>
      </c>
      <c r="AY133" s="178" t="s">
        <v>199</v>
      </c>
    </row>
    <row r="134" spans="2:51" s="13" customFormat="1" ht="11.25">
      <c r="B134" s="169"/>
      <c r="D134" s="163" t="s">
        <v>212</v>
      </c>
      <c r="E134" s="170" t="s">
        <v>1</v>
      </c>
      <c r="F134" s="171" t="s">
        <v>2554</v>
      </c>
      <c r="H134" s="172">
        <v>144.72</v>
      </c>
      <c r="I134" s="173"/>
      <c r="L134" s="169"/>
      <c r="M134" s="174"/>
      <c r="N134" s="175"/>
      <c r="O134" s="175"/>
      <c r="P134" s="175"/>
      <c r="Q134" s="175"/>
      <c r="R134" s="175"/>
      <c r="S134" s="175"/>
      <c r="T134" s="176"/>
      <c r="AT134" s="170" t="s">
        <v>212</v>
      </c>
      <c r="AU134" s="170" t="s">
        <v>91</v>
      </c>
      <c r="AV134" s="13" t="s">
        <v>91</v>
      </c>
      <c r="AW134" s="13" t="s">
        <v>36</v>
      </c>
      <c r="AX134" s="13" t="s">
        <v>81</v>
      </c>
      <c r="AY134" s="170" t="s">
        <v>199</v>
      </c>
    </row>
    <row r="135" spans="2:51" s="15" customFormat="1" ht="11.25">
      <c r="B135" s="184"/>
      <c r="D135" s="163" t="s">
        <v>212</v>
      </c>
      <c r="E135" s="185" t="s">
        <v>1</v>
      </c>
      <c r="F135" s="186" t="s">
        <v>234</v>
      </c>
      <c r="H135" s="187">
        <v>144.72</v>
      </c>
      <c r="I135" s="188"/>
      <c r="L135" s="184"/>
      <c r="M135" s="189"/>
      <c r="N135" s="190"/>
      <c r="O135" s="190"/>
      <c r="P135" s="190"/>
      <c r="Q135" s="190"/>
      <c r="R135" s="190"/>
      <c r="S135" s="190"/>
      <c r="T135" s="191"/>
      <c r="AT135" s="185" t="s">
        <v>212</v>
      </c>
      <c r="AU135" s="185" t="s">
        <v>91</v>
      </c>
      <c r="AV135" s="15" t="s">
        <v>206</v>
      </c>
      <c r="AW135" s="15" t="s">
        <v>36</v>
      </c>
      <c r="AX135" s="15" t="s">
        <v>89</v>
      </c>
      <c r="AY135" s="185" t="s">
        <v>199</v>
      </c>
    </row>
    <row r="136" spans="1:65" s="2" customFormat="1" ht="14.45" customHeight="1">
      <c r="A136" s="33"/>
      <c r="B136" s="149"/>
      <c r="C136" s="150" t="s">
        <v>221</v>
      </c>
      <c r="D136" s="150" t="s">
        <v>201</v>
      </c>
      <c r="E136" s="151" t="s">
        <v>253</v>
      </c>
      <c r="F136" s="152" t="s">
        <v>254</v>
      </c>
      <c r="G136" s="153" t="s">
        <v>228</v>
      </c>
      <c r="H136" s="154">
        <v>24.12</v>
      </c>
      <c r="I136" s="155"/>
      <c r="J136" s="156">
        <f>ROUND(I136*H136,2)</f>
        <v>0</v>
      </c>
      <c r="K136" s="152" t="s">
        <v>246</v>
      </c>
      <c r="L136" s="34"/>
      <c r="M136" s="157" t="s">
        <v>1</v>
      </c>
      <c r="N136" s="158" t="s">
        <v>46</v>
      </c>
      <c r="O136" s="59"/>
      <c r="P136" s="159">
        <f>O136*H136</f>
        <v>0</v>
      </c>
      <c r="Q136" s="159">
        <v>0</v>
      </c>
      <c r="R136" s="159">
        <f>Q136*H136</f>
        <v>0</v>
      </c>
      <c r="S136" s="159">
        <v>0</v>
      </c>
      <c r="T136" s="160">
        <f>S136*H136</f>
        <v>0</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2555</v>
      </c>
    </row>
    <row r="137" spans="2:51" s="13" customFormat="1" ht="11.25">
      <c r="B137" s="169"/>
      <c r="D137" s="163" t="s">
        <v>212</v>
      </c>
      <c r="E137" s="170" t="s">
        <v>1</v>
      </c>
      <c r="F137" s="171" t="s">
        <v>2556</v>
      </c>
      <c r="H137" s="172">
        <v>96.48</v>
      </c>
      <c r="I137" s="173"/>
      <c r="L137" s="169"/>
      <c r="M137" s="174"/>
      <c r="N137" s="175"/>
      <c r="O137" s="175"/>
      <c r="P137" s="175"/>
      <c r="Q137" s="175"/>
      <c r="R137" s="175"/>
      <c r="S137" s="175"/>
      <c r="T137" s="176"/>
      <c r="AT137" s="170" t="s">
        <v>212</v>
      </c>
      <c r="AU137" s="170" t="s">
        <v>91</v>
      </c>
      <c r="AV137" s="13" t="s">
        <v>91</v>
      </c>
      <c r="AW137" s="13" t="s">
        <v>36</v>
      </c>
      <c r="AX137" s="13" t="s">
        <v>81</v>
      </c>
      <c r="AY137" s="170" t="s">
        <v>199</v>
      </c>
    </row>
    <row r="138" spans="2:51" s="13" customFormat="1" ht="11.25">
      <c r="B138" s="169"/>
      <c r="D138" s="163" t="s">
        <v>212</v>
      </c>
      <c r="E138" s="170" t="s">
        <v>1</v>
      </c>
      <c r="F138" s="171" t="s">
        <v>2557</v>
      </c>
      <c r="H138" s="172">
        <v>-72.36</v>
      </c>
      <c r="I138" s="173"/>
      <c r="L138" s="169"/>
      <c r="M138" s="174"/>
      <c r="N138" s="175"/>
      <c r="O138" s="175"/>
      <c r="P138" s="175"/>
      <c r="Q138" s="175"/>
      <c r="R138" s="175"/>
      <c r="S138" s="175"/>
      <c r="T138" s="176"/>
      <c r="AT138" s="170" t="s">
        <v>212</v>
      </c>
      <c r="AU138" s="170" t="s">
        <v>91</v>
      </c>
      <c r="AV138" s="13" t="s">
        <v>91</v>
      </c>
      <c r="AW138" s="13" t="s">
        <v>36</v>
      </c>
      <c r="AX138" s="13" t="s">
        <v>81</v>
      </c>
      <c r="AY138" s="170" t="s">
        <v>199</v>
      </c>
    </row>
    <row r="139" spans="2:51" s="15" customFormat="1" ht="11.25">
      <c r="B139" s="184"/>
      <c r="D139" s="163" t="s">
        <v>212</v>
      </c>
      <c r="E139" s="185" t="s">
        <v>1</v>
      </c>
      <c r="F139" s="186" t="s">
        <v>234</v>
      </c>
      <c r="H139" s="187">
        <v>24.120000000000005</v>
      </c>
      <c r="I139" s="188"/>
      <c r="L139" s="184"/>
      <c r="M139" s="189"/>
      <c r="N139" s="190"/>
      <c r="O139" s="190"/>
      <c r="P139" s="190"/>
      <c r="Q139" s="190"/>
      <c r="R139" s="190"/>
      <c r="S139" s="190"/>
      <c r="T139" s="191"/>
      <c r="AT139" s="185" t="s">
        <v>212</v>
      </c>
      <c r="AU139" s="185" t="s">
        <v>91</v>
      </c>
      <c r="AV139" s="15" t="s">
        <v>206</v>
      </c>
      <c r="AW139" s="15" t="s">
        <v>36</v>
      </c>
      <c r="AX139" s="15" t="s">
        <v>89</v>
      </c>
      <c r="AY139" s="185" t="s">
        <v>199</v>
      </c>
    </row>
    <row r="140" spans="1:65" s="2" customFormat="1" ht="24.2" customHeight="1">
      <c r="A140" s="33"/>
      <c r="B140" s="149"/>
      <c r="C140" s="150" t="s">
        <v>206</v>
      </c>
      <c r="D140" s="150" t="s">
        <v>201</v>
      </c>
      <c r="E140" s="151" t="s">
        <v>2558</v>
      </c>
      <c r="F140" s="152" t="s">
        <v>2559</v>
      </c>
      <c r="G140" s="153" t="s">
        <v>228</v>
      </c>
      <c r="H140" s="154">
        <v>72.36</v>
      </c>
      <c r="I140" s="155"/>
      <c r="J140" s="156">
        <f>ROUND(I140*H140,2)</f>
        <v>0</v>
      </c>
      <c r="K140" s="152" t="s">
        <v>205</v>
      </c>
      <c r="L140" s="34"/>
      <c r="M140" s="157" t="s">
        <v>1</v>
      </c>
      <c r="N140" s="158" t="s">
        <v>46</v>
      </c>
      <c r="O140" s="59"/>
      <c r="P140" s="159">
        <f>O140*H140</f>
        <v>0</v>
      </c>
      <c r="Q140" s="159">
        <v>0</v>
      </c>
      <c r="R140" s="159">
        <f>Q140*H140</f>
        <v>0</v>
      </c>
      <c r="S140" s="159">
        <v>0</v>
      </c>
      <c r="T140" s="160">
        <f>S140*H140</f>
        <v>0</v>
      </c>
      <c r="U140" s="33"/>
      <c r="V140" s="33"/>
      <c r="W140" s="33"/>
      <c r="X140" s="33"/>
      <c r="Y140" s="33"/>
      <c r="Z140" s="33"/>
      <c r="AA140" s="33"/>
      <c r="AB140" s="33"/>
      <c r="AC140" s="33"/>
      <c r="AD140" s="33"/>
      <c r="AE140" s="33"/>
      <c r="AR140" s="161" t="s">
        <v>206</v>
      </c>
      <c r="AT140" s="161" t="s">
        <v>201</v>
      </c>
      <c r="AU140" s="161" t="s">
        <v>91</v>
      </c>
      <c r="AY140" s="18" t="s">
        <v>199</v>
      </c>
      <c r="BE140" s="162">
        <f>IF(N140="základní",J140,0)</f>
        <v>0</v>
      </c>
      <c r="BF140" s="162">
        <f>IF(N140="snížená",J140,0)</f>
        <v>0</v>
      </c>
      <c r="BG140" s="162">
        <f>IF(N140="zákl. přenesená",J140,0)</f>
        <v>0</v>
      </c>
      <c r="BH140" s="162">
        <f>IF(N140="sníž. přenesená",J140,0)</f>
        <v>0</v>
      </c>
      <c r="BI140" s="162">
        <f>IF(N140="nulová",J140,0)</f>
        <v>0</v>
      </c>
      <c r="BJ140" s="18" t="s">
        <v>89</v>
      </c>
      <c r="BK140" s="162">
        <f>ROUND(I140*H140,2)</f>
        <v>0</v>
      </c>
      <c r="BL140" s="18" t="s">
        <v>206</v>
      </c>
      <c r="BM140" s="161" t="s">
        <v>2560</v>
      </c>
    </row>
    <row r="141" spans="1:47" s="2" customFormat="1" ht="29.25">
      <c r="A141" s="33"/>
      <c r="B141" s="34"/>
      <c r="C141" s="33"/>
      <c r="D141" s="163" t="s">
        <v>208</v>
      </c>
      <c r="E141" s="33"/>
      <c r="F141" s="164" t="s">
        <v>2561</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208</v>
      </c>
      <c r="AU141" s="18" t="s">
        <v>91</v>
      </c>
    </row>
    <row r="142" spans="1:47" s="2" customFormat="1" ht="117">
      <c r="A142" s="33"/>
      <c r="B142" s="34"/>
      <c r="C142" s="33"/>
      <c r="D142" s="163" t="s">
        <v>210</v>
      </c>
      <c r="E142" s="33"/>
      <c r="F142" s="168" t="s">
        <v>738</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210</v>
      </c>
      <c r="AU142" s="18" t="s">
        <v>91</v>
      </c>
    </row>
    <row r="143" spans="2:51" s="14" customFormat="1" ht="22.5">
      <c r="B143" s="177"/>
      <c r="D143" s="163" t="s">
        <v>212</v>
      </c>
      <c r="E143" s="178" t="s">
        <v>1</v>
      </c>
      <c r="F143" s="179" t="s">
        <v>739</v>
      </c>
      <c r="H143" s="178" t="s">
        <v>1</v>
      </c>
      <c r="I143" s="180"/>
      <c r="L143" s="177"/>
      <c r="M143" s="181"/>
      <c r="N143" s="182"/>
      <c r="O143" s="182"/>
      <c r="P143" s="182"/>
      <c r="Q143" s="182"/>
      <c r="R143" s="182"/>
      <c r="S143" s="182"/>
      <c r="T143" s="183"/>
      <c r="AT143" s="178" t="s">
        <v>212</v>
      </c>
      <c r="AU143" s="178" t="s">
        <v>91</v>
      </c>
      <c r="AV143" s="14" t="s">
        <v>89</v>
      </c>
      <c r="AW143" s="14" t="s">
        <v>36</v>
      </c>
      <c r="AX143" s="14" t="s">
        <v>81</v>
      </c>
      <c r="AY143" s="178" t="s">
        <v>199</v>
      </c>
    </row>
    <row r="144" spans="2:51" s="13" customFormat="1" ht="11.25">
      <c r="B144" s="169"/>
      <c r="D144" s="163" t="s">
        <v>212</v>
      </c>
      <c r="E144" s="170" t="s">
        <v>1</v>
      </c>
      <c r="F144" s="171" t="s">
        <v>2562</v>
      </c>
      <c r="H144" s="172">
        <v>72.36</v>
      </c>
      <c r="I144" s="173"/>
      <c r="L144" s="169"/>
      <c r="M144" s="174"/>
      <c r="N144" s="175"/>
      <c r="O144" s="175"/>
      <c r="P144" s="175"/>
      <c r="Q144" s="175"/>
      <c r="R144" s="175"/>
      <c r="S144" s="175"/>
      <c r="T144" s="176"/>
      <c r="AT144" s="170" t="s">
        <v>212</v>
      </c>
      <c r="AU144" s="170" t="s">
        <v>91</v>
      </c>
      <c r="AV144" s="13" t="s">
        <v>91</v>
      </c>
      <c r="AW144" s="13" t="s">
        <v>36</v>
      </c>
      <c r="AX144" s="13" t="s">
        <v>81</v>
      </c>
      <c r="AY144" s="170" t="s">
        <v>199</v>
      </c>
    </row>
    <row r="145" spans="2:51" s="15" customFormat="1" ht="11.25">
      <c r="B145" s="184"/>
      <c r="D145" s="163" t="s">
        <v>212</v>
      </c>
      <c r="E145" s="185" t="s">
        <v>1</v>
      </c>
      <c r="F145" s="186" t="s">
        <v>234</v>
      </c>
      <c r="H145" s="187">
        <v>72.36</v>
      </c>
      <c r="I145" s="188"/>
      <c r="L145" s="184"/>
      <c r="M145" s="189"/>
      <c r="N145" s="190"/>
      <c r="O145" s="190"/>
      <c r="P145" s="190"/>
      <c r="Q145" s="190"/>
      <c r="R145" s="190"/>
      <c r="S145" s="190"/>
      <c r="T145" s="191"/>
      <c r="AT145" s="185" t="s">
        <v>212</v>
      </c>
      <c r="AU145" s="185" t="s">
        <v>91</v>
      </c>
      <c r="AV145" s="15" t="s">
        <v>206</v>
      </c>
      <c r="AW145" s="15" t="s">
        <v>36</v>
      </c>
      <c r="AX145" s="15" t="s">
        <v>89</v>
      </c>
      <c r="AY145" s="185" t="s">
        <v>199</v>
      </c>
    </row>
    <row r="146" spans="1:65" s="2" customFormat="1" ht="24.2" customHeight="1">
      <c r="A146" s="33"/>
      <c r="B146" s="149"/>
      <c r="C146" s="150" t="s">
        <v>235</v>
      </c>
      <c r="D146" s="150" t="s">
        <v>201</v>
      </c>
      <c r="E146" s="151" t="s">
        <v>291</v>
      </c>
      <c r="F146" s="152" t="s">
        <v>292</v>
      </c>
      <c r="G146" s="153" t="s">
        <v>228</v>
      </c>
      <c r="H146" s="154">
        <v>72.36</v>
      </c>
      <c r="I146" s="155"/>
      <c r="J146" s="156">
        <f>ROUND(I146*H146,2)</f>
        <v>0</v>
      </c>
      <c r="K146" s="152" t="s">
        <v>205</v>
      </c>
      <c r="L146" s="34"/>
      <c r="M146" s="157" t="s">
        <v>1</v>
      </c>
      <c r="N146" s="158" t="s">
        <v>46</v>
      </c>
      <c r="O146" s="59"/>
      <c r="P146" s="159">
        <f>O146*H146</f>
        <v>0</v>
      </c>
      <c r="Q146" s="159">
        <v>0</v>
      </c>
      <c r="R146" s="159">
        <f>Q146*H146</f>
        <v>0</v>
      </c>
      <c r="S146" s="159">
        <v>0</v>
      </c>
      <c r="T146" s="160">
        <f>S146*H146</f>
        <v>0</v>
      </c>
      <c r="U146" s="33"/>
      <c r="V146" s="33"/>
      <c r="W146" s="33"/>
      <c r="X146" s="33"/>
      <c r="Y146" s="33"/>
      <c r="Z146" s="33"/>
      <c r="AA146" s="33"/>
      <c r="AB146" s="33"/>
      <c r="AC146" s="33"/>
      <c r="AD146" s="33"/>
      <c r="AE146" s="33"/>
      <c r="AR146" s="161" t="s">
        <v>206</v>
      </c>
      <c r="AT146" s="161" t="s">
        <v>201</v>
      </c>
      <c r="AU146" s="161" t="s">
        <v>91</v>
      </c>
      <c r="AY146" s="18" t="s">
        <v>199</v>
      </c>
      <c r="BE146" s="162">
        <f>IF(N146="základní",J146,0)</f>
        <v>0</v>
      </c>
      <c r="BF146" s="162">
        <f>IF(N146="snížená",J146,0)</f>
        <v>0</v>
      </c>
      <c r="BG146" s="162">
        <f>IF(N146="zákl. přenesená",J146,0)</f>
        <v>0</v>
      </c>
      <c r="BH146" s="162">
        <f>IF(N146="sníž. přenesená",J146,0)</f>
        <v>0</v>
      </c>
      <c r="BI146" s="162">
        <f>IF(N146="nulová",J146,0)</f>
        <v>0</v>
      </c>
      <c r="BJ146" s="18" t="s">
        <v>89</v>
      </c>
      <c r="BK146" s="162">
        <f>ROUND(I146*H146,2)</f>
        <v>0</v>
      </c>
      <c r="BL146" s="18" t="s">
        <v>206</v>
      </c>
      <c r="BM146" s="161" t="s">
        <v>259</v>
      </c>
    </row>
    <row r="147" spans="1:47" s="2" customFormat="1" ht="29.25">
      <c r="A147" s="33"/>
      <c r="B147" s="34"/>
      <c r="C147" s="33"/>
      <c r="D147" s="163" t="s">
        <v>208</v>
      </c>
      <c r="E147" s="33"/>
      <c r="F147" s="164" t="s">
        <v>294</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208</v>
      </c>
      <c r="AU147" s="18" t="s">
        <v>91</v>
      </c>
    </row>
    <row r="148" spans="1:47" s="2" customFormat="1" ht="409.5">
      <c r="A148" s="33"/>
      <c r="B148" s="34"/>
      <c r="C148" s="33"/>
      <c r="D148" s="163" t="s">
        <v>210</v>
      </c>
      <c r="E148" s="33"/>
      <c r="F148" s="168" t="s">
        <v>295</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210</v>
      </c>
      <c r="AU148" s="18" t="s">
        <v>91</v>
      </c>
    </row>
    <row r="149" spans="2:63" s="12" customFormat="1" ht="22.9" customHeight="1">
      <c r="B149" s="136"/>
      <c r="D149" s="137" t="s">
        <v>80</v>
      </c>
      <c r="E149" s="147" t="s">
        <v>271</v>
      </c>
      <c r="F149" s="147" t="s">
        <v>1743</v>
      </c>
      <c r="I149" s="139"/>
      <c r="J149" s="148">
        <f>BK149</f>
        <v>0</v>
      </c>
      <c r="L149" s="136"/>
      <c r="M149" s="141"/>
      <c r="N149" s="142"/>
      <c r="O149" s="142"/>
      <c r="P149" s="143">
        <f>SUM(P150:P161)</f>
        <v>0</v>
      </c>
      <c r="Q149" s="142"/>
      <c r="R149" s="143">
        <f>SUM(R150:R161)</f>
        <v>0.026129999999999997</v>
      </c>
      <c r="S149" s="142"/>
      <c r="T149" s="144">
        <f>SUM(T150:T161)</f>
        <v>0</v>
      </c>
      <c r="AR149" s="137" t="s">
        <v>89</v>
      </c>
      <c r="AT149" s="145" t="s">
        <v>80</v>
      </c>
      <c r="AU149" s="145" t="s">
        <v>89</v>
      </c>
      <c r="AY149" s="137" t="s">
        <v>199</v>
      </c>
      <c r="BK149" s="146">
        <f>SUM(BK150:BK161)</f>
        <v>0</v>
      </c>
    </row>
    <row r="150" spans="1:65" s="2" customFormat="1" ht="14.45" customHeight="1">
      <c r="A150" s="33"/>
      <c r="B150" s="149"/>
      <c r="C150" s="150" t="s">
        <v>243</v>
      </c>
      <c r="D150" s="150" t="s">
        <v>201</v>
      </c>
      <c r="E150" s="151" t="s">
        <v>2563</v>
      </c>
      <c r="F150" s="152" t="s">
        <v>2564</v>
      </c>
      <c r="G150" s="153" t="s">
        <v>345</v>
      </c>
      <c r="H150" s="154">
        <v>201</v>
      </c>
      <c r="I150" s="155"/>
      <c r="J150" s="156">
        <f>ROUND(I150*H150,2)</f>
        <v>0</v>
      </c>
      <c r="K150" s="152" t="s">
        <v>246</v>
      </c>
      <c r="L150" s="34"/>
      <c r="M150" s="157" t="s">
        <v>1</v>
      </c>
      <c r="N150" s="158"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206</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206</v>
      </c>
      <c r="BM150" s="161" t="s">
        <v>279</v>
      </c>
    </row>
    <row r="151" spans="1:65" s="2" customFormat="1" ht="14.45" customHeight="1">
      <c r="A151" s="33"/>
      <c r="B151" s="149"/>
      <c r="C151" s="150" t="s">
        <v>252</v>
      </c>
      <c r="D151" s="150" t="s">
        <v>201</v>
      </c>
      <c r="E151" s="151" t="s">
        <v>2565</v>
      </c>
      <c r="F151" s="152" t="s">
        <v>2566</v>
      </c>
      <c r="G151" s="153" t="s">
        <v>345</v>
      </c>
      <c r="H151" s="154">
        <v>402</v>
      </c>
      <c r="I151" s="155"/>
      <c r="J151" s="156">
        <f>ROUND(I151*H151,2)</f>
        <v>0</v>
      </c>
      <c r="K151" s="152" t="s">
        <v>246</v>
      </c>
      <c r="L151" s="34"/>
      <c r="M151" s="157" t="s">
        <v>1</v>
      </c>
      <c r="N151" s="158" t="s">
        <v>46</v>
      </c>
      <c r="O151" s="59"/>
      <c r="P151" s="159">
        <f>O151*H151</f>
        <v>0</v>
      </c>
      <c r="Q151" s="159">
        <v>0</v>
      </c>
      <c r="R151" s="159">
        <f>Q151*H151</f>
        <v>0</v>
      </c>
      <c r="S151" s="159">
        <v>0</v>
      </c>
      <c r="T151" s="160">
        <f>S151*H151</f>
        <v>0</v>
      </c>
      <c r="U151" s="33"/>
      <c r="V151" s="33"/>
      <c r="W151" s="33"/>
      <c r="X151" s="33"/>
      <c r="Y151" s="33"/>
      <c r="Z151" s="33"/>
      <c r="AA151" s="33"/>
      <c r="AB151" s="33"/>
      <c r="AC151" s="33"/>
      <c r="AD151" s="33"/>
      <c r="AE151" s="33"/>
      <c r="AR151" s="161" t="s">
        <v>206</v>
      </c>
      <c r="AT151" s="161" t="s">
        <v>201</v>
      </c>
      <c r="AU151" s="161" t="s">
        <v>91</v>
      </c>
      <c r="AY151" s="18" t="s">
        <v>199</v>
      </c>
      <c r="BE151" s="162">
        <f>IF(N151="základní",J151,0)</f>
        <v>0</v>
      </c>
      <c r="BF151" s="162">
        <f>IF(N151="snížená",J151,0)</f>
        <v>0</v>
      </c>
      <c r="BG151" s="162">
        <f>IF(N151="zákl. přenesená",J151,0)</f>
        <v>0</v>
      </c>
      <c r="BH151" s="162">
        <f>IF(N151="sníž. přenesená",J151,0)</f>
        <v>0</v>
      </c>
      <c r="BI151" s="162">
        <f>IF(N151="nulová",J151,0)</f>
        <v>0</v>
      </c>
      <c r="BJ151" s="18" t="s">
        <v>89</v>
      </c>
      <c r="BK151" s="162">
        <f>ROUND(I151*H151,2)</f>
        <v>0</v>
      </c>
      <c r="BL151" s="18" t="s">
        <v>206</v>
      </c>
      <c r="BM151" s="161" t="s">
        <v>290</v>
      </c>
    </row>
    <row r="152" spans="1:65" s="2" customFormat="1" ht="14.45" customHeight="1">
      <c r="A152" s="33"/>
      <c r="B152" s="149"/>
      <c r="C152" s="150" t="s">
        <v>259</v>
      </c>
      <c r="D152" s="150" t="s">
        <v>201</v>
      </c>
      <c r="E152" s="151" t="s">
        <v>2567</v>
      </c>
      <c r="F152" s="152" t="s">
        <v>2568</v>
      </c>
      <c r="G152" s="153" t="s">
        <v>345</v>
      </c>
      <c r="H152" s="154">
        <v>201</v>
      </c>
      <c r="I152" s="155"/>
      <c r="J152" s="156">
        <f>ROUND(I152*H152,2)</f>
        <v>0</v>
      </c>
      <c r="K152" s="152" t="s">
        <v>205</v>
      </c>
      <c r="L152" s="34"/>
      <c r="M152" s="157" t="s">
        <v>1</v>
      </c>
      <c r="N152" s="158" t="s">
        <v>46</v>
      </c>
      <c r="O152" s="59"/>
      <c r="P152" s="159">
        <f>O152*H152</f>
        <v>0</v>
      </c>
      <c r="Q152" s="159">
        <v>0.00013</v>
      </c>
      <c r="R152" s="159">
        <f>Q152*H152</f>
        <v>0.026129999999999997</v>
      </c>
      <c r="S152" s="159">
        <v>0</v>
      </c>
      <c r="T152" s="160">
        <f>S152*H152</f>
        <v>0</v>
      </c>
      <c r="U152" s="33"/>
      <c r="V152" s="33"/>
      <c r="W152" s="33"/>
      <c r="X152" s="33"/>
      <c r="Y152" s="33"/>
      <c r="Z152" s="33"/>
      <c r="AA152" s="33"/>
      <c r="AB152" s="33"/>
      <c r="AC152" s="33"/>
      <c r="AD152" s="33"/>
      <c r="AE152" s="33"/>
      <c r="AR152" s="161" t="s">
        <v>206</v>
      </c>
      <c r="AT152" s="161" t="s">
        <v>201</v>
      </c>
      <c r="AU152" s="161" t="s">
        <v>91</v>
      </c>
      <c r="AY152" s="18" t="s">
        <v>199</v>
      </c>
      <c r="BE152" s="162">
        <f>IF(N152="základní",J152,0)</f>
        <v>0</v>
      </c>
      <c r="BF152" s="162">
        <f>IF(N152="snížená",J152,0)</f>
        <v>0</v>
      </c>
      <c r="BG152" s="162">
        <f>IF(N152="zákl. přenesená",J152,0)</f>
        <v>0</v>
      </c>
      <c r="BH152" s="162">
        <f>IF(N152="sníž. přenesená",J152,0)</f>
        <v>0</v>
      </c>
      <c r="BI152" s="162">
        <f>IF(N152="nulová",J152,0)</f>
        <v>0</v>
      </c>
      <c r="BJ152" s="18" t="s">
        <v>89</v>
      </c>
      <c r="BK152" s="162">
        <f>ROUND(I152*H152,2)</f>
        <v>0</v>
      </c>
      <c r="BL152" s="18" t="s">
        <v>206</v>
      </c>
      <c r="BM152" s="161" t="s">
        <v>306</v>
      </c>
    </row>
    <row r="153" spans="1:47" s="2" customFormat="1" ht="11.25">
      <c r="A153" s="33"/>
      <c r="B153" s="34"/>
      <c r="C153" s="33"/>
      <c r="D153" s="163" t="s">
        <v>208</v>
      </c>
      <c r="E153" s="33"/>
      <c r="F153" s="164" t="s">
        <v>2569</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208</v>
      </c>
      <c r="AU153" s="18" t="s">
        <v>91</v>
      </c>
    </row>
    <row r="154" spans="1:65" s="2" customFormat="1" ht="14.45" customHeight="1">
      <c r="A154" s="33"/>
      <c r="B154" s="149"/>
      <c r="C154" s="150" t="s">
        <v>271</v>
      </c>
      <c r="D154" s="150" t="s">
        <v>201</v>
      </c>
      <c r="E154" s="151" t="s">
        <v>2570</v>
      </c>
      <c r="F154" s="152" t="s">
        <v>2571</v>
      </c>
      <c r="G154" s="153" t="s">
        <v>2321</v>
      </c>
      <c r="H154" s="154">
        <v>8</v>
      </c>
      <c r="I154" s="155"/>
      <c r="J154" s="156">
        <f>ROUND(I154*H154,2)</f>
        <v>0</v>
      </c>
      <c r="K154" s="152" t="s">
        <v>246</v>
      </c>
      <c r="L154" s="34"/>
      <c r="M154" s="157" t="s">
        <v>1</v>
      </c>
      <c r="N154" s="158"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206</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206</v>
      </c>
      <c r="BM154" s="161" t="s">
        <v>318</v>
      </c>
    </row>
    <row r="155" spans="1:65" s="2" customFormat="1" ht="14.45" customHeight="1">
      <c r="A155" s="33"/>
      <c r="B155" s="149"/>
      <c r="C155" s="150" t="s">
        <v>279</v>
      </c>
      <c r="D155" s="150" t="s">
        <v>201</v>
      </c>
      <c r="E155" s="151" t="s">
        <v>2572</v>
      </c>
      <c r="F155" s="152" t="s">
        <v>2573</v>
      </c>
      <c r="G155" s="153" t="s">
        <v>345</v>
      </c>
      <c r="H155" s="154">
        <v>55</v>
      </c>
      <c r="I155" s="155"/>
      <c r="J155" s="156">
        <f>ROUND(I155*H155,2)</f>
        <v>0</v>
      </c>
      <c r="K155" s="152" t="s">
        <v>246</v>
      </c>
      <c r="L155" s="34"/>
      <c r="M155" s="157" t="s">
        <v>1</v>
      </c>
      <c r="N155" s="158" t="s">
        <v>46</v>
      </c>
      <c r="O155" s="59"/>
      <c r="P155" s="159">
        <f>O155*H155</f>
        <v>0</v>
      </c>
      <c r="Q155" s="159">
        <v>0</v>
      </c>
      <c r="R155" s="159">
        <f>Q155*H155</f>
        <v>0</v>
      </c>
      <c r="S155" s="159">
        <v>0</v>
      </c>
      <c r="T155" s="160">
        <f>S155*H155</f>
        <v>0</v>
      </c>
      <c r="U155" s="33"/>
      <c r="V155" s="33"/>
      <c r="W155" s="33"/>
      <c r="X155" s="33"/>
      <c r="Y155" s="33"/>
      <c r="Z155" s="33"/>
      <c r="AA155" s="33"/>
      <c r="AB155" s="33"/>
      <c r="AC155" s="33"/>
      <c r="AD155" s="33"/>
      <c r="AE155" s="33"/>
      <c r="AR155" s="161" t="s">
        <v>206</v>
      </c>
      <c r="AT155" s="161" t="s">
        <v>201</v>
      </c>
      <c r="AU155" s="161" t="s">
        <v>91</v>
      </c>
      <c r="AY155" s="18" t="s">
        <v>199</v>
      </c>
      <c r="BE155" s="162">
        <f>IF(N155="základní",J155,0)</f>
        <v>0</v>
      </c>
      <c r="BF155" s="162">
        <f>IF(N155="snížená",J155,0)</f>
        <v>0</v>
      </c>
      <c r="BG155" s="162">
        <f>IF(N155="zákl. přenesená",J155,0)</f>
        <v>0</v>
      </c>
      <c r="BH155" s="162">
        <f>IF(N155="sníž. přenesená",J155,0)</f>
        <v>0</v>
      </c>
      <c r="BI155" s="162">
        <f>IF(N155="nulová",J155,0)</f>
        <v>0</v>
      </c>
      <c r="BJ155" s="18" t="s">
        <v>89</v>
      </c>
      <c r="BK155" s="162">
        <f>ROUND(I155*H155,2)</f>
        <v>0</v>
      </c>
      <c r="BL155" s="18" t="s">
        <v>206</v>
      </c>
      <c r="BM155" s="161" t="s">
        <v>331</v>
      </c>
    </row>
    <row r="156" spans="1:65" s="2" customFormat="1" ht="14.45" customHeight="1">
      <c r="A156" s="33"/>
      <c r="B156" s="149"/>
      <c r="C156" s="150" t="s">
        <v>284</v>
      </c>
      <c r="D156" s="150" t="s">
        <v>201</v>
      </c>
      <c r="E156" s="151" t="s">
        <v>2574</v>
      </c>
      <c r="F156" s="152" t="s">
        <v>2575</v>
      </c>
      <c r="G156" s="153" t="s">
        <v>2321</v>
      </c>
      <c r="H156" s="154">
        <v>1</v>
      </c>
      <c r="I156" s="155"/>
      <c r="J156" s="156">
        <f>ROUND(I156*H156,2)</f>
        <v>0</v>
      </c>
      <c r="K156" s="152" t="s">
        <v>246</v>
      </c>
      <c r="L156" s="34"/>
      <c r="M156" s="157" t="s">
        <v>1</v>
      </c>
      <c r="N156" s="158" t="s">
        <v>46</v>
      </c>
      <c r="O156" s="59"/>
      <c r="P156" s="159">
        <f>O156*H156</f>
        <v>0</v>
      </c>
      <c r="Q156" s="159">
        <v>0</v>
      </c>
      <c r="R156" s="159">
        <f>Q156*H156</f>
        <v>0</v>
      </c>
      <c r="S156" s="159">
        <v>0</v>
      </c>
      <c r="T156" s="160">
        <f>S156*H156</f>
        <v>0</v>
      </c>
      <c r="U156" s="33"/>
      <c r="V156" s="33"/>
      <c r="W156" s="33"/>
      <c r="X156" s="33"/>
      <c r="Y156" s="33"/>
      <c r="Z156" s="33"/>
      <c r="AA156" s="33"/>
      <c r="AB156" s="33"/>
      <c r="AC156" s="33"/>
      <c r="AD156" s="33"/>
      <c r="AE156" s="33"/>
      <c r="AR156" s="161" t="s">
        <v>206</v>
      </c>
      <c r="AT156" s="161" t="s">
        <v>201</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206</v>
      </c>
      <c r="BM156" s="161" t="s">
        <v>342</v>
      </c>
    </row>
    <row r="157" spans="1:47" s="2" customFormat="1" ht="19.5">
      <c r="A157" s="33"/>
      <c r="B157" s="34"/>
      <c r="C157" s="33"/>
      <c r="D157" s="163" t="s">
        <v>248</v>
      </c>
      <c r="E157" s="33"/>
      <c r="F157" s="168" t="s">
        <v>2576</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248</v>
      </c>
      <c r="AU157" s="18" t="s">
        <v>91</v>
      </c>
    </row>
    <row r="158" spans="1:65" s="2" customFormat="1" ht="14.45" customHeight="1">
      <c r="A158" s="33"/>
      <c r="B158" s="149"/>
      <c r="C158" s="150" t="s">
        <v>290</v>
      </c>
      <c r="D158" s="150" t="s">
        <v>201</v>
      </c>
      <c r="E158" s="151" t="s">
        <v>2577</v>
      </c>
      <c r="F158" s="152" t="s">
        <v>2578</v>
      </c>
      <c r="G158" s="153" t="s">
        <v>544</v>
      </c>
      <c r="H158" s="154">
        <v>1</v>
      </c>
      <c r="I158" s="155"/>
      <c r="J158" s="156">
        <f>ROUND(I158*H158,2)</f>
        <v>0</v>
      </c>
      <c r="K158" s="152" t="s">
        <v>246</v>
      </c>
      <c r="L158" s="34"/>
      <c r="M158" s="157" t="s">
        <v>1</v>
      </c>
      <c r="N158" s="158" t="s">
        <v>46</v>
      </c>
      <c r="O158" s="59"/>
      <c r="P158" s="159">
        <f>O158*H158</f>
        <v>0</v>
      </c>
      <c r="Q158" s="159">
        <v>0</v>
      </c>
      <c r="R158" s="159">
        <f>Q158*H158</f>
        <v>0</v>
      </c>
      <c r="S158" s="159">
        <v>0</v>
      </c>
      <c r="T158" s="160">
        <f>S158*H158</f>
        <v>0</v>
      </c>
      <c r="U158" s="33"/>
      <c r="V158" s="33"/>
      <c r="W158" s="33"/>
      <c r="X158" s="33"/>
      <c r="Y158" s="33"/>
      <c r="Z158" s="33"/>
      <c r="AA158" s="33"/>
      <c r="AB158" s="33"/>
      <c r="AC158" s="33"/>
      <c r="AD158" s="33"/>
      <c r="AE158" s="33"/>
      <c r="AR158" s="161" t="s">
        <v>206</v>
      </c>
      <c r="AT158" s="161" t="s">
        <v>201</v>
      </c>
      <c r="AU158" s="161" t="s">
        <v>91</v>
      </c>
      <c r="AY158" s="18" t="s">
        <v>199</v>
      </c>
      <c r="BE158" s="162">
        <f>IF(N158="základní",J158,0)</f>
        <v>0</v>
      </c>
      <c r="BF158" s="162">
        <f>IF(N158="snížená",J158,0)</f>
        <v>0</v>
      </c>
      <c r="BG158" s="162">
        <f>IF(N158="zákl. přenesená",J158,0)</f>
        <v>0</v>
      </c>
      <c r="BH158" s="162">
        <f>IF(N158="sníž. přenesená",J158,0)</f>
        <v>0</v>
      </c>
      <c r="BI158" s="162">
        <f>IF(N158="nulová",J158,0)</f>
        <v>0</v>
      </c>
      <c r="BJ158" s="18" t="s">
        <v>89</v>
      </c>
      <c r="BK158" s="162">
        <f>ROUND(I158*H158,2)</f>
        <v>0</v>
      </c>
      <c r="BL158" s="18" t="s">
        <v>206</v>
      </c>
      <c r="BM158" s="161" t="s">
        <v>356</v>
      </c>
    </row>
    <row r="159" spans="1:65" s="2" customFormat="1" ht="14.45" customHeight="1">
      <c r="A159" s="33"/>
      <c r="B159" s="149"/>
      <c r="C159" s="150" t="s">
        <v>298</v>
      </c>
      <c r="D159" s="150" t="s">
        <v>201</v>
      </c>
      <c r="E159" s="151" t="s">
        <v>2579</v>
      </c>
      <c r="F159" s="152" t="s">
        <v>2580</v>
      </c>
      <c r="G159" s="153" t="s">
        <v>400</v>
      </c>
      <c r="H159" s="154">
        <v>1</v>
      </c>
      <c r="I159" s="155"/>
      <c r="J159" s="156">
        <f>ROUND(I159*H159,2)</f>
        <v>0</v>
      </c>
      <c r="K159" s="152" t="s">
        <v>246</v>
      </c>
      <c r="L159" s="34"/>
      <c r="M159" s="157" t="s">
        <v>1</v>
      </c>
      <c r="N159" s="158" t="s">
        <v>46</v>
      </c>
      <c r="O159" s="59"/>
      <c r="P159" s="159">
        <f>O159*H159</f>
        <v>0</v>
      </c>
      <c r="Q159" s="159">
        <v>0</v>
      </c>
      <c r="R159" s="159">
        <f>Q159*H159</f>
        <v>0</v>
      </c>
      <c r="S159" s="159">
        <v>0</v>
      </c>
      <c r="T159" s="160">
        <f>S159*H159</f>
        <v>0</v>
      </c>
      <c r="U159" s="33"/>
      <c r="V159" s="33"/>
      <c r="W159" s="33"/>
      <c r="X159" s="33"/>
      <c r="Y159" s="33"/>
      <c r="Z159" s="33"/>
      <c r="AA159" s="33"/>
      <c r="AB159" s="33"/>
      <c r="AC159" s="33"/>
      <c r="AD159" s="33"/>
      <c r="AE159" s="33"/>
      <c r="AR159" s="161" t="s">
        <v>206</v>
      </c>
      <c r="AT159" s="161" t="s">
        <v>201</v>
      </c>
      <c r="AU159" s="161" t="s">
        <v>91</v>
      </c>
      <c r="AY159" s="18" t="s">
        <v>199</v>
      </c>
      <c r="BE159" s="162">
        <f>IF(N159="základní",J159,0)</f>
        <v>0</v>
      </c>
      <c r="BF159" s="162">
        <f>IF(N159="snížená",J159,0)</f>
        <v>0</v>
      </c>
      <c r="BG159" s="162">
        <f>IF(N159="zákl. přenesená",J159,0)</f>
        <v>0</v>
      </c>
      <c r="BH159" s="162">
        <f>IF(N159="sníž. přenesená",J159,0)</f>
        <v>0</v>
      </c>
      <c r="BI159" s="162">
        <f>IF(N159="nulová",J159,0)</f>
        <v>0</v>
      </c>
      <c r="BJ159" s="18" t="s">
        <v>89</v>
      </c>
      <c r="BK159" s="162">
        <f>ROUND(I159*H159,2)</f>
        <v>0</v>
      </c>
      <c r="BL159" s="18" t="s">
        <v>206</v>
      </c>
      <c r="BM159" s="161" t="s">
        <v>372</v>
      </c>
    </row>
    <row r="160" spans="1:65" s="2" customFormat="1" ht="24.2" customHeight="1">
      <c r="A160" s="33"/>
      <c r="B160" s="149"/>
      <c r="C160" s="150" t="s">
        <v>306</v>
      </c>
      <c r="D160" s="150" t="s">
        <v>201</v>
      </c>
      <c r="E160" s="151" t="s">
        <v>2581</v>
      </c>
      <c r="F160" s="152" t="s">
        <v>2582</v>
      </c>
      <c r="G160" s="153" t="s">
        <v>400</v>
      </c>
      <c r="H160" s="154">
        <v>1</v>
      </c>
      <c r="I160" s="155"/>
      <c r="J160" s="156">
        <f>ROUND(I160*H160,2)</f>
        <v>0</v>
      </c>
      <c r="K160" s="152" t="s">
        <v>246</v>
      </c>
      <c r="L160" s="34"/>
      <c r="M160" s="157" t="s">
        <v>1</v>
      </c>
      <c r="N160" s="158" t="s">
        <v>46</v>
      </c>
      <c r="O160" s="59"/>
      <c r="P160" s="159">
        <f>O160*H160</f>
        <v>0</v>
      </c>
      <c r="Q160" s="159">
        <v>0</v>
      </c>
      <c r="R160" s="159">
        <f>Q160*H160</f>
        <v>0</v>
      </c>
      <c r="S160" s="159">
        <v>0</v>
      </c>
      <c r="T160" s="160">
        <f>S160*H160</f>
        <v>0</v>
      </c>
      <c r="U160" s="33"/>
      <c r="V160" s="33"/>
      <c r="W160" s="33"/>
      <c r="X160" s="33"/>
      <c r="Y160" s="33"/>
      <c r="Z160" s="33"/>
      <c r="AA160" s="33"/>
      <c r="AB160" s="33"/>
      <c r="AC160" s="33"/>
      <c r="AD160" s="33"/>
      <c r="AE160" s="33"/>
      <c r="AR160" s="161" t="s">
        <v>206</v>
      </c>
      <c r="AT160" s="161" t="s">
        <v>201</v>
      </c>
      <c r="AU160" s="161" t="s">
        <v>91</v>
      </c>
      <c r="AY160" s="18" t="s">
        <v>199</v>
      </c>
      <c r="BE160" s="162">
        <f>IF(N160="základní",J160,0)</f>
        <v>0</v>
      </c>
      <c r="BF160" s="162">
        <f>IF(N160="snížená",J160,0)</f>
        <v>0</v>
      </c>
      <c r="BG160" s="162">
        <f>IF(N160="zákl. přenesená",J160,0)</f>
        <v>0</v>
      </c>
      <c r="BH160" s="162">
        <f>IF(N160="sníž. přenesená",J160,0)</f>
        <v>0</v>
      </c>
      <c r="BI160" s="162">
        <f>IF(N160="nulová",J160,0)</f>
        <v>0</v>
      </c>
      <c r="BJ160" s="18" t="s">
        <v>89</v>
      </c>
      <c r="BK160" s="162">
        <f>ROUND(I160*H160,2)</f>
        <v>0</v>
      </c>
      <c r="BL160" s="18" t="s">
        <v>206</v>
      </c>
      <c r="BM160" s="161" t="s">
        <v>386</v>
      </c>
    </row>
    <row r="161" spans="1:65" s="2" customFormat="1" ht="14.45" customHeight="1">
      <c r="A161" s="33"/>
      <c r="B161" s="149"/>
      <c r="C161" s="150" t="s">
        <v>8</v>
      </c>
      <c r="D161" s="150" t="s">
        <v>201</v>
      </c>
      <c r="E161" s="151" t="s">
        <v>2583</v>
      </c>
      <c r="F161" s="152" t="s">
        <v>2584</v>
      </c>
      <c r="G161" s="153" t="s">
        <v>544</v>
      </c>
      <c r="H161" s="154">
        <v>1</v>
      </c>
      <c r="I161" s="155"/>
      <c r="J161" s="156">
        <f>ROUND(I161*H161,2)</f>
        <v>0</v>
      </c>
      <c r="K161" s="152" t="s">
        <v>246</v>
      </c>
      <c r="L161" s="34"/>
      <c r="M161" s="157" t="s">
        <v>1</v>
      </c>
      <c r="N161" s="158" t="s">
        <v>46</v>
      </c>
      <c r="O161" s="59"/>
      <c r="P161" s="159">
        <f>O161*H161</f>
        <v>0</v>
      </c>
      <c r="Q161" s="159">
        <v>0</v>
      </c>
      <c r="R161" s="159">
        <f>Q161*H161</f>
        <v>0</v>
      </c>
      <c r="S161" s="159">
        <v>0</v>
      </c>
      <c r="T161" s="160">
        <f>S161*H161</f>
        <v>0</v>
      </c>
      <c r="U161" s="33"/>
      <c r="V161" s="33"/>
      <c r="W161" s="33"/>
      <c r="X161" s="33"/>
      <c r="Y161" s="33"/>
      <c r="Z161" s="33"/>
      <c r="AA161" s="33"/>
      <c r="AB161" s="33"/>
      <c r="AC161" s="33"/>
      <c r="AD161" s="33"/>
      <c r="AE161" s="33"/>
      <c r="AR161" s="161" t="s">
        <v>206</v>
      </c>
      <c r="AT161" s="161" t="s">
        <v>201</v>
      </c>
      <c r="AU161" s="161" t="s">
        <v>91</v>
      </c>
      <c r="AY161" s="18" t="s">
        <v>199</v>
      </c>
      <c r="BE161" s="162">
        <f>IF(N161="základní",J161,0)</f>
        <v>0</v>
      </c>
      <c r="BF161" s="162">
        <f>IF(N161="snížená",J161,0)</f>
        <v>0</v>
      </c>
      <c r="BG161" s="162">
        <f>IF(N161="zákl. přenesená",J161,0)</f>
        <v>0</v>
      </c>
      <c r="BH161" s="162">
        <f>IF(N161="sníž. přenesená",J161,0)</f>
        <v>0</v>
      </c>
      <c r="BI161" s="162">
        <f>IF(N161="nulová",J161,0)</f>
        <v>0</v>
      </c>
      <c r="BJ161" s="18" t="s">
        <v>89</v>
      </c>
      <c r="BK161" s="162">
        <f>ROUND(I161*H161,2)</f>
        <v>0</v>
      </c>
      <c r="BL161" s="18" t="s">
        <v>206</v>
      </c>
      <c r="BM161" s="161" t="s">
        <v>402</v>
      </c>
    </row>
    <row r="162" spans="2:63" s="12" customFormat="1" ht="22.9" customHeight="1">
      <c r="B162" s="136"/>
      <c r="D162" s="137" t="s">
        <v>80</v>
      </c>
      <c r="E162" s="147" t="s">
        <v>623</v>
      </c>
      <c r="F162" s="147" t="s">
        <v>624</v>
      </c>
      <c r="I162" s="139"/>
      <c r="J162" s="148">
        <f>BK162</f>
        <v>0</v>
      </c>
      <c r="L162" s="136"/>
      <c r="M162" s="141"/>
      <c r="N162" s="142"/>
      <c r="O162" s="142"/>
      <c r="P162" s="143">
        <f>SUM(P163:P166)</f>
        <v>0</v>
      </c>
      <c r="Q162" s="142"/>
      <c r="R162" s="143">
        <f>SUM(R163:R166)</f>
        <v>0</v>
      </c>
      <c r="S162" s="142"/>
      <c r="T162" s="144">
        <f>SUM(T163:T166)</f>
        <v>0</v>
      </c>
      <c r="AR162" s="137" t="s">
        <v>89</v>
      </c>
      <c r="AT162" s="145" t="s">
        <v>80</v>
      </c>
      <c r="AU162" s="145" t="s">
        <v>89</v>
      </c>
      <c r="AY162" s="137" t="s">
        <v>199</v>
      </c>
      <c r="BK162" s="146">
        <f>SUM(BK163:BK166)</f>
        <v>0</v>
      </c>
    </row>
    <row r="163" spans="1:65" s="2" customFormat="1" ht="14.45" customHeight="1">
      <c r="A163" s="33"/>
      <c r="B163" s="149"/>
      <c r="C163" s="150" t="s">
        <v>318</v>
      </c>
      <c r="D163" s="150" t="s">
        <v>201</v>
      </c>
      <c r="E163" s="151" t="s">
        <v>626</v>
      </c>
      <c r="F163" s="152" t="s">
        <v>627</v>
      </c>
      <c r="G163" s="153" t="s">
        <v>275</v>
      </c>
      <c r="H163" s="154">
        <v>0.026</v>
      </c>
      <c r="I163" s="155"/>
      <c r="J163" s="156">
        <f>ROUND(I163*H163,2)</f>
        <v>0</v>
      </c>
      <c r="K163" s="152" t="s">
        <v>205</v>
      </c>
      <c r="L163" s="34"/>
      <c r="M163" s="157" t="s">
        <v>1</v>
      </c>
      <c r="N163" s="158" t="s">
        <v>46</v>
      </c>
      <c r="O163" s="59"/>
      <c r="P163" s="159">
        <f>O163*H163</f>
        <v>0</v>
      </c>
      <c r="Q163" s="159">
        <v>0</v>
      </c>
      <c r="R163" s="159">
        <f>Q163*H163</f>
        <v>0</v>
      </c>
      <c r="S163" s="159">
        <v>0</v>
      </c>
      <c r="T163" s="160">
        <f>S163*H163</f>
        <v>0</v>
      </c>
      <c r="U163" s="33"/>
      <c r="V163" s="33"/>
      <c r="W163" s="33"/>
      <c r="X163" s="33"/>
      <c r="Y163" s="33"/>
      <c r="Z163" s="33"/>
      <c r="AA163" s="33"/>
      <c r="AB163" s="33"/>
      <c r="AC163" s="33"/>
      <c r="AD163" s="33"/>
      <c r="AE163" s="33"/>
      <c r="AR163" s="161" t="s">
        <v>206</v>
      </c>
      <c r="AT163" s="161" t="s">
        <v>201</v>
      </c>
      <c r="AU163" s="161" t="s">
        <v>91</v>
      </c>
      <c r="AY163" s="18" t="s">
        <v>199</v>
      </c>
      <c r="BE163" s="162">
        <f>IF(N163="základní",J163,0)</f>
        <v>0</v>
      </c>
      <c r="BF163" s="162">
        <f>IF(N163="snížená",J163,0)</f>
        <v>0</v>
      </c>
      <c r="BG163" s="162">
        <f>IF(N163="zákl. přenesená",J163,0)</f>
        <v>0</v>
      </c>
      <c r="BH163" s="162">
        <f>IF(N163="sníž. přenesená",J163,0)</f>
        <v>0</v>
      </c>
      <c r="BI163" s="162">
        <f>IF(N163="nulová",J163,0)</f>
        <v>0</v>
      </c>
      <c r="BJ163" s="18" t="s">
        <v>89</v>
      </c>
      <c r="BK163" s="162">
        <f>ROUND(I163*H163,2)</f>
        <v>0</v>
      </c>
      <c r="BL163" s="18" t="s">
        <v>206</v>
      </c>
      <c r="BM163" s="161" t="s">
        <v>2585</v>
      </c>
    </row>
    <row r="164" spans="1:47" s="2" customFormat="1" ht="19.5">
      <c r="A164" s="33"/>
      <c r="B164" s="34"/>
      <c r="C164" s="33"/>
      <c r="D164" s="163" t="s">
        <v>208</v>
      </c>
      <c r="E164" s="33"/>
      <c r="F164" s="164" t="s">
        <v>629</v>
      </c>
      <c r="G164" s="33"/>
      <c r="H164" s="33"/>
      <c r="I164" s="165"/>
      <c r="J164" s="33"/>
      <c r="K164" s="33"/>
      <c r="L164" s="34"/>
      <c r="M164" s="166"/>
      <c r="N164" s="167"/>
      <c r="O164" s="59"/>
      <c r="P164" s="59"/>
      <c r="Q164" s="59"/>
      <c r="R164" s="59"/>
      <c r="S164" s="59"/>
      <c r="T164" s="60"/>
      <c r="U164" s="33"/>
      <c r="V164" s="33"/>
      <c r="W164" s="33"/>
      <c r="X164" s="33"/>
      <c r="Y164" s="33"/>
      <c r="Z164" s="33"/>
      <c r="AA164" s="33"/>
      <c r="AB164" s="33"/>
      <c r="AC164" s="33"/>
      <c r="AD164" s="33"/>
      <c r="AE164" s="33"/>
      <c r="AT164" s="18" t="s">
        <v>208</v>
      </c>
      <c r="AU164" s="18" t="s">
        <v>91</v>
      </c>
    </row>
    <row r="165" spans="1:65" s="2" customFormat="1" ht="24.2" customHeight="1">
      <c r="A165" s="33"/>
      <c r="B165" s="149"/>
      <c r="C165" s="150" t="s">
        <v>325</v>
      </c>
      <c r="D165" s="150" t="s">
        <v>201</v>
      </c>
      <c r="E165" s="151" t="s">
        <v>631</v>
      </c>
      <c r="F165" s="152" t="s">
        <v>632</v>
      </c>
      <c r="G165" s="153" t="s">
        <v>275</v>
      </c>
      <c r="H165" s="154">
        <v>0.026</v>
      </c>
      <c r="I165" s="155"/>
      <c r="J165" s="156">
        <f>ROUND(I165*H165,2)</f>
        <v>0</v>
      </c>
      <c r="K165" s="152" t="s">
        <v>205</v>
      </c>
      <c r="L165" s="34"/>
      <c r="M165" s="157" t="s">
        <v>1</v>
      </c>
      <c r="N165" s="158" t="s">
        <v>46</v>
      </c>
      <c r="O165" s="59"/>
      <c r="P165" s="159">
        <f>O165*H165</f>
        <v>0</v>
      </c>
      <c r="Q165" s="159">
        <v>0</v>
      </c>
      <c r="R165" s="159">
        <f>Q165*H165</f>
        <v>0</v>
      </c>
      <c r="S165" s="159">
        <v>0</v>
      </c>
      <c r="T165" s="160">
        <f>S165*H165</f>
        <v>0</v>
      </c>
      <c r="U165" s="33"/>
      <c r="V165" s="33"/>
      <c r="W165" s="33"/>
      <c r="X165" s="33"/>
      <c r="Y165" s="33"/>
      <c r="Z165" s="33"/>
      <c r="AA165" s="33"/>
      <c r="AB165" s="33"/>
      <c r="AC165" s="33"/>
      <c r="AD165" s="33"/>
      <c r="AE165" s="33"/>
      <c r="AR165" s="161" t="s">
        <v>206</v>
      </c>
      <c r="AT165" s="161" t="s">
        <v>201</v>
      </c>
      <c r="AU165" s="161" t="s">
        <v>91</v>
      </c>
      <c r="AY165" s="18" t="s">
        <v>199</v>
      </c>
      <c r="BE165" s="162">
        <f>IF(N165="základní",J165,0)</f>
        <v>0</v>
      </c>
      <c r="BF165" s="162">
        <f>IF(N165="snížená",J165,0)</f>
        <v>0</v>
      </c>
      <c r="BG165" s="162">
        <f>IF(N165="zákl. přenesená",J165,0)</f>
        <v>0</v>
      </c>
      <c r="BH165" s="162">
        <f>IF(N165="sníž. přenesená",J165,0)</f>
        <v>0</v>
      </c>
      <c r="BI165" s="162">
        <f>IF(N165="nulová",J165,0)</f>
        <v>0</v>
      </c>
      <c r="BJ165" s="18" t="s">
        <v>89</v>
      </c>
      <c r="BK165" s="162">
        <f>ROUND(I165*H165,2)</f>
        <v>0</v>
      </c>
      <c r="BL165" s="18" t="s">
        <v>206</v>
      </c>
      <c r="BM165" s="161" t="s">
        <v>2586</v>
      </c>
    </row>
    <row r="166" spans="1:47" s="2" customFormat="1" ht="29.25">
      <c r="A166" s="33"/>
      <c r="B166" s="34"/>
      <c r="C166" s="33"/>
      <c r="D166" s="163" t="s">
        <v>208</v>
      </c>
      <c r="E166" s="33"/>
      <c r="F166" s="164" t="s">
        <v>634</v>
      </c>
      <c r="G166" s="33"/>
      <c r="H166" s="33"/>
      <c r="I166" s="165"/>
      <c r="J166" s="33"/>
      <c r="K166" s="33"/>
      <c r="L166" s="34"/>
      <c r="M166" s="202"/>
      <c r="N166" s="203"/>
      <c r="O166" s="204"/>
      <c r="P166" s="204"/>
      <c r="Q166" s="204"/>
      <c r="R166" s="204"/>
      <c r="S166" s="204"/>
      <c r="T166" s="205"/>
      <c r="U166" s="33"/>
      <c r="V166" s="33"/>
      <c r="W166" s="33"/>
      <c r="X166" s="33"/>
      <c r="Y166" s="33"/>
      <c r="Z166" s="33"/>
      <c r="AA166" s="33"/>
      <c r="AB166" s="33"/>
      <c r="AC166" s="33"/>
      <c r="AD166" s="33"/>
      <c r="AE166" s="33"/>
      <c r="AT166" s="18" t="s">
        <v>208</v>
      </c>
      <c r="AU166" s="18" t="s">
        <v>91</v>
      </c>
    </row>
    <row r="167" spans="1:31" s="2" customFormat="1" ht="6.95" customHeight="1">
      <c r="A167" s="33"/>
      <c r="B167" s="48"/>
      <c r="C167" s="49"/>
      <c r="D167" s="49"/>
      <c r="E167" s="49"/>
      <c r="F167" s="49"/>
      <c r="G167" s="49"/>
      <c r="H167" s="49"/>
      <c r="I167" s="49"/>
      <c r="J167" s="49"/>
      <c r="K167" s="49"/>
      <c r="L167" s="34"/>
      <c r="M167" s="33"/>
      <c r="O167" s="33"/>
      <c r="P167" s="33"/>
      <c r="Q167" s="33"/>
      <c r="R167" s="33"/>
      <c r="S167" s="33"/>
      <c r="T167" s="33"/>
      <c r="U167" s="33"/>
      <c r="V167" s="33"/>
      <c r="W167" s="33"/>
      <c r="X167" s="33"/>
      <c r="Y167" s="33"/>
      <c r="Z167" s="33"/>
      <c r="AA167" s="33"/>
      <c r="AB167" s="33"/>
      <c r="AC167" s="33"/>
      <c r="AD167" s="33"/>
      <c r="AE167" s="33"/>
    </row>
  </sheetData>
  <autoFilter ref="C123:K166"/>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2"/>
  <sheetViews>
    <sheetView showGridLines="0" tabSelected="1" workbookViewId="0" topLeftCell="A367">
      <selection activeCell="H379" sqref="H37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136</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2587</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1102</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2588</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14. 1. 2021</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23.25" customHeight="1">
      <c r="A29" s="100"/>
      <c r="B29" s="101"/>
      <c r="C29" s="100"/>
      <c r="D29" s="100"/>
      <c r="E29" s="255" t="s">
        <v>2589</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ROUND(J136,2)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ROUND((SUM(BE136:BE381)),2)</f>
        <v>0</v>
      </c>
      <c r="G35" s="33"/>
      <c r="H35" s="33"/>
      <c r="I35" s="106">
        <v>0.21</v>
      </c>
      <c r="J35" s="105">
        <f>ROUND(((SUM(BE136:BE381))*I35),2)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ROUND((SUM(BF136:BF381)),2)</f>
        <v>0</v>
      </c>
      <c r="G36" s="33"/>
      <c r="H36" s="33"/>
      <c r="I36" s="106">
        <v>0.15</v>
      </c>
      <c r="J36" s="105">
        <f>ROUND(((SUM(BF136:BF381))*I36),2)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ROUND((SUM(BG136:BG381)),2)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ROUND((SUM(BH136:BH381)),2)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ROUND((SUM(BI136:BI381)),2)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2587</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1102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09.1 - Úpravy na odběrné věži a přístupové lávce</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14. 1. 2021</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J136</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J137</f>
        <v>0</v>
      </c>
      <c r="L99" s="118"/>
    </row>
    <row r="100" spans="2:12" s="10" customFormat="1" ht="19.9" customHeight="1">
      <c r="B100" s="122"/>
      <c r="D100" s="123" t="s">
        <v>168</v>
      </c>
      <c r="E100" s="124"/>
      <c r="F100" s="124"/>
      <c r="G100" s="124"/>
      <c r="H100" s="124"/>
      <c r="I100" s="124"/>
      <c r="J100" s="125">
        <f>J138</f>
        <v>0</v>
      </c>
      <c r="L100" s="122"/>
    </row>
    <row r="101" spans="2:12" s="10" customFormat="1" ht="19.9" customHeight="1">
      <c r="B101" s="122"/>
      <c r="D101" s="123" t="s">
        <v>170</v>
      </c>
      <c r="E101" s="124"/>
      <c r="F101" s="124"/>
      <c r="G101" s="124"/>
      <c r="H101" s="124"/>
      <c r="I101" s="124"/>
      <c r="J101" s="125">
        <f>J149</f>
        <v>0</v>
      </c>
      <c r="L101" s="122"/>
    </row>
    <row r="102" spans="2:12" s="10" customFormat="1" ht="19.9" customHeight="1">
      <c r="B102" s="122"/>
      <c r="D102" s="123" t="s">
        <v>172</v>
      </c>
      <c r="E102" s="124"/>
      <c r="F102" s="124"/>
      <c r="G102" s="124"/>
      <c r="H102" s="124"/>
      <c r="I102" s="124"/>
      <c r="J102" s="125">
        <f>J151</f>
        <v>0</v>
      </c>
      <c r="L102" s="122"/>
    </row>
    <row r="103" spans="2:12" s="10" customFormat="1" ht="19.9" customHeight="1">
      <c r="B103" s="122"/>
      <c r="D103" s="123" t="s">
        <v>173</v>
      </c>
      <c r="E103" s="124"/>
      <c r="F103" s="124"/>
      <c r="G103" s="124"/>
      <c r="H103" s="124"/>
      <c r="I103" s="124"/>
      <c r="J103" s="125">
        <f>J163</f>
        <v>0</v>
      </c>
      <c r="L103" s="122"/>
    </row>
    <row r="104" spans="2:12" s="10" customFormat="1" ht="19.9" customHeight="1">
      <c r="B104" s="122"/>
      <c r="D104" s="123" t="s">
        <v>175</v>
      </c>
      <c r="E104" s="124"/>
      <c r="F104" s="124"/>
      <c r="G104" s="124"/>
      <c r="H104" s="124"/>
      <c r="I104" s="124"/>
      <c r="J104" s="125">
        <f>J173</f>
        <v>0</v>
      </c>
      <c r="L104" s="122"/>
    </row>
    <row r="105" spans="2:12" s="10" customFormat="1" ht="14.85" customHeight="1">
      <c r="B105" s="122"/>
      <c r="D105" s="123" t="s">
        <v>177</v>
      </c>
      <c r="E105" s="124"/>
      <c r="F105" s="124"/>
      <c r="G105" s="124"/>
      <c r="H105" s="124"/>
      <c r="I105" s="124"/>
      <c r="J105" s="125">
        <f>J174</f>
        <v>0</v>
      </c>
      <c r="L105" s="122"/>
    </row>
    <row r="106" spans="2:12" s="10" customFormat="1" ht="14.85" customHeight="1">
      <c r="B106" s="122"/>
      <c r="D106" s="123" t="s">
        <v>696</v>
      </c>
      <c r="E106" s="124"/>
      <c r="F106" s="124"/>
      <c r="G106" s="124"/>
      <c r="H106" s="124"/>
      <c r="I106" s="124"/>
      <c r="J106" s="125">
        <f>J179</f>
        <v>0</v>
      </c>
      <c r="L106" s="122"/>
    </row>
    <row r="107" spans="2:12" s="10" customFormat="1" ht="14.85" customHeight="1">
      <c r="B107" s="122"/>
      <c r="D107" s="123" t="s">
        <v>697</v>
      </c>
      <c r="E107" s="124"/>
      <c r="F107" s="124"/>
      <c r="G107" s="124"/>
      <c r="H107" s="124"/>
      <c r="I107" s="124"/>
      <c r="J107" s="125">
        <f>J193</f>
        <v>0</v>
      </c>
      <c r="L107" s="122"/>
    </row>
    <row r="108" spans="2:12" s="10" customFormat="1" ht="19.9" customHeight="1">
      <c r="B108" s="122"/>
      <c r="D108" s="123" t="s">
        <v>180</v>
      </c>
      <c r="E108" s="124"/>
      <c r="F108" s="124"/>
      <c r="G108" s="124"/>
      <c r="H108" s="124"/>
      <c r="I108" s="124"/>
      <c r="J108" s="125">
        <f>J301</f>
        <v>0</v>
      </c>
      <c r="L108" s="122"/>
    </row>
    <row r="109" spans="2:12" s="10" customFormat="1" ht="19.9" customHeight="1">
      <c r="B109" s="122"/>
      <c r="D109" s="123" t="s">
        <v>181</v>
      </c>
      <c r="E109" s="124"/>
      <c r="F109" s="124"/>
      <c r="G109" s="124"/>
      <c r="H109" s="124"/>
      <c r="I109" s="124"/>
      <c r="J109" s="125">
        <f>J317</f>
        <v>0</v>
      </c>
      <c r="L109" s="122"/>
    </row>
    <row r="110" spans="2:12" s="9" customFormat="1" ht="24.95" customHeight="1">
      <c r="B110" s="118"/>
      <c r="D110" s="119" t="s">
        <v>182</v>
      </c>
      <c r="E110" s="120"/>
      <c r="F110" s="120"/>
      <c r="G110" s="120"/>
      <c r="H110" s="120"/>
      <c r="I110" s="120"/>
      <c r="J110" s="121">
        <f>J322</f>
        <v>0</v>
      </c>
      <c r="L110" s="118"/>
    </row>
    <row r="111" spans="2:12" s="10" customFormat="1" ht="19.9" customHeight="1">
      <c r="B111" s="122"/>
      <c r="D111" s="123" t="s">
        <v>183</v>
      </c>
      <c r="E111" s="124"/>
      <c r="F111" s="124"/>
      <c r="G111" s="124"/>
      <c r="H111" s="124"/>
      <c r="I111" s="124"/>
      <c r="J111" s="125">
        <f>J323</f>
        <v>0</v>
      </c>
      <c r="L111" s="122"/>
    </row>
    <row r="112" spans="2:12" s="10" customFormat="1" ht="19.9" customHeight="1">
      <c r="B112" s="122"/>
      <c r="D112" s="123" t="s">
        <v>698</v>
      </c>
      <c r="E112" s="124"/>
      <c r="F112" s="124"/>
      <c r="G112" s="124"/>
      <c r="H112" s="124"/>
      <c r="I112" s="124"/>
      <c r="J112" s="125">
        <f>J335</f>
        <v>0</v>
      </c>
      <c r="L112" s="122"/>
    </row>
    <row r="113" spans="2:12" s="10" customFormat="1" ht="19.9" customHeight="1">
      <c r="B113" s="122"/>
      <c r="D113" s="123" t="s">
        <v>1104</v>
      </c>
      <c r="E113" s="124"/>
      <c r="F113" s="124"/>
      <c r="G113" s="124"/>
      <c r="H113" s="124"/>
      <c r="I113" s="124"/>
      <c r="J113" s="125">
        <f>J366</f>
        <v>0</v>
      </c>
      <c r="L113" s="122"/>
    </row>
    <row r="114" spans="2:12" s="9" customFormat="1" ht="24.95" customHeight="1">
      <c r="B114" s="118"/>
      <c r="D114" s="119" t="s">
        <v>2198</v>
      </c>
      <c r="E114" s="120"/>
      <c r="F114" s="120"/>
      <c r="G114" s="120"/>
      <c r="H114" s="120"/>
      <c r="I114" s="120"/>
      <c r="J114" s="121">
        <f>J370</f>
        <v>0</v>
      </c>
      <c r="L114" s="118"/>
    </row>
    <row r="115" spans="1:31" s="2" customFormat="1" ht="21.7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6.95" customHeight="1">
      <c r="A116" s="33"/>
      <c r="B116" s="48"/>
      <c r="C116" s="49"/>
      <c r="D116" s="49"/>
      <c r="E116" s="49"/>
      <c r="F116" s="49"/>
      <c r="G116" s="49"/>
      <c r="H116" s="49"/>
      <c r="I116" s="49"/>
      <c r="J116" s="49"/>
      <c r="K116" s="49"/>
      <c r="L116" s="43"/>
      <c r="S116" s="33"/>
      <c r="T116" s="33"/>
      <c r="U116" s="33"/>
      <c r="V116" s="33"/>
      <c r="W116" s="33"/>
      <c r="X116" s="33"/>
      <c r="Y116" s="33"/>
      <c r="Z116" s="33"/>
      <c r="AA116" s="33"/>
      <c r="AB116" s="33"/>
      <c r="AC116" s="33"/>
      <c r="AD116" s="33"/>
      <c r="AE116" s="33"/>
    </row>
    <row r="120" spans="1:31" s="2" customFormat="1" ht="6.95" customHeight="1">
      <c r="A120" s="33"/>
      <c r="B120" s="50"/>
      <c r="C120" s="51"/>
      <c r="D120" s="51"/>
      <c r="E120" s="51"/>
      <c r="F120" s="51"/>
      <c r="G120" s="51"/>
      <c r="H120" s="51"/>
      <c r="I120" s="51"/>
      <c r="J120" s="51"/>
      <c r="K120" s="51"/>
      <c r="L120" s="43"/>
      <c r="S120" s="33"/>
      <c r="T120" s="33"/>
      <c r="U120" s="33"/>
      <c r="V120" s="33"/>
      <c r="W120" s="33"/>
      <c r="X120" s="33"/>
      <c r="Y120" s="33"/>
      <c r="Z120" s="33"/>
      <c r="AA120" s="33"/>
      <c r="AB120" s="33"/>
      <c r="AC120" s="33"/>
      <c r="AD120" s="33"/>
      <c r="AE120" s="33"/>
    </row>
    <row r="121" spans="1:31" s="2" customFormat="1" ht="24.95" customHeight="1">
      <c r="A121" s="33"/>
      <c r="B121" s="34"/>
      <c r="C121" s="22" t="s">
        <v>184</v>
      </c>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16</v>
      </c>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16.5" customHeight="1">
      <c r="A124" s="33"/>
      <c r="B124" s="34"/>
      <c r="C124" s="33"/>
      <c r="D124" s="33"/>
      <c r="E124" s="267" t="str">
        <f>E7</f>
        <v>VD Letovice, rekonstrukce VD</v>
      </c>
      <c r="F124" s="268"/>
      <c r="G124" s="268"/>
      <c r="H124" s="268"/>
      <c r="I124" s="33"/>
      <c r="J124" s="33"/>
      <c r="K124" s="33"/>
      <c r="L124" s="43"/>
      <c r="S124" s="33"/>
      <c r="T124" s="33"/>
      <c r="U124" s="33"/>
      <c r="V124" s="33"/>
      <c r="W124" s="33"/>
      <c r="X124" s="33"/>
      <c r="Y124" s="33"/>
      <c r="Z124" s="33"/>
      <c r="AA124" s="33"/>
      <c r="AB124" s="33"/>
      <c r="AC124" s="33"/>
      <c r="AD124" s="33"/>
      <c r="AE124" s="33"/>
    </row>
    <row r="125" spans="2:12" s="1" customFormat="1" ht="12" customHeight="1">
      <c r="B125" s="21"/>
      <c r="C125" s="28" t="s">
        <v>159</v>
      </c>
      <c r="L125" s="21"/>
    </row>
    <row r="126" spans="1:31" s="2" customFormat="1" ht="16.5" customHeight="1">
      <c r="A126" s="33"/>
      <c r="B126" s="34"/>
      <c r="C126" s="33"/>
      <c r="D126" s="33"/>
      <c r="E126" s="267" t="s">
        <v>2587</v>
      </c>
      <c r="F126" s="269"/>
      <c r="G126" s="269"/>
      <c r="H126" s="269"/>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1102</v>
      </c>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2" customFormat="1" ht="16.5" customHeight="1">
      <c r="A128" s="33"/>
      <c r="B128" s="34"/>
      <c r="C128" s="33"/>
      <c r="D128" s="33"/>
      <c r="E128" s="224" t="str">
        <f>E11</f>
        <v>SO 09.1 - Úpravy na odběrné věži a přístupové lávce</v>
      </c>
      <c r="F128" s="269"/>
      <c r="G128" s="269"/>
      <c r="H128" s="269"/>
      <c r="I128" s="33"/>
      <c r="J128" s="33"/>
      <c r="K128" s="33"/>
      <c r="L128" s="43"/>
      <c r="S128" s="33"/>
      <c r="T128" s="33"/>
      <c r="U128" s="33"/>
      <c r="V128" s="33"/>
      <c r="W128" s="33"/>
      <c r="X128" s="33"/>
      <c r="Y128" s="33"/>
      <c r="Z128" s="33"/>
      <c r="AA128" s="33"/>
      <c r="AB128" s="33"/>
      <c r="AC128" s="33"/>
      <c r="AD128" s="33"/>
      <c r="AE128" s="33"/>
    </row>
    <row r="129" spans="1:31" s="2" customFormat="1" ht="6.9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2" customFormat="1" ht="12" customHeight="1">
      <c r="A130" s="33"/>
      <c r="B130" s="34"/>
      <c r="C130" s="28" t="s">
        <v>20</v>
      </c>
      <c r="D130" s="33"/>
      <c r="E130" s="33"/>
      <c r="F130" s="26" t="str">
        <f>F14</f>
        <v>VD Letovice</v>
      </c>
      <c r="G130" s="33"/>
      <c r="H130" s="33"/>
      <c r="I130" s="28" t="s">
        <v>22</v>
      </c>
      <c r="J130" s="56" t="str">
        <f>IF(J14="","",J14)</f>
        <v>14. 1. 2021</v>
      </c>
      <c r="K130" s="33"/>
      <c r="L130" s="43"/>
      <c r="S130" s="33"/>
      <c r="T130" s="33"/>
      <c r="U130" s="33"/>
      <c r="V130" s="33"/>
      <c r="W130" s="33"/>
      <c r="X130" s="33"/>
      <c r="Y130" s="33"/>
      <c r="Z130" s="33"/>
      <c r="AA130" s="33"/>
      <c r="AB130" s="33"/>
      <c r="AC130" s="33"/>
      <c r="AD130" s="33"/>
      <c r="AE130" s="33"/>
    </row>
    <row r="131" spans="1:31" s="2" customFormat="1" ht="6.95" customHeight="1">
      <c r="A131" s="33"/>
      <c r="B131" s="34"/>
      <c r="C131" s="33"/>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2" customFormat="1" ht="25.7" customHeight="1">
      <c r="A132" s="33"/>
      <c r="B132" s="34"/>
      <c r="C132" s="28" t="s">
        <v>24</v>
      </c>
      <c r="D132" s="33"/>
      <c r="E132" s="33"/>
      <c r="F132" s="26" t="str">
        <f>E17</f>
        <v>Povodí Moravy, s.p., Dřevařská 11, 60175 Brno</v>
      </c>
      <c r="G132" s="33"/>
      <c r="H132" s="33"/>
      <c r="I132" s="28" t="s">
        <v>32</v>
      </c>
      <c r="J132" s="31" t="str">
        <f>E23</f>
        <v>Sweco Hydroprojekt a.s.</v>
      </c>
      <c r="K132" s="33"/>
      <c r="L132" s="43"/>
      <c r="S132" s="33"/>
      <c r="T132" s="33"/>
      <c r="U132" s="33"/>
      <c r="V132" s="33"/>
      <c r="W132" s="33"/>
      <c r="X132" s="33"/>
      <c r="Y132" s="33"/>
      <c r="Z132" s="33"/>
      <c r="AA132" s="33"/>
      <c r="AB132" s="33"/>
      <c r="AC132" s="33"/>
      <c r="AD132" s="33"/>
      <c r="AE132" s="33"/>
    </row>
    <row r="133" spans="1:31" s="2" customFormat="1" ht="15.2" customHeight="1">
      <c r="A133" s="33"/>
      <c r="B133" s="34"/>
      <c r="C133" s="28" t="s">
        <v>30</v>
      </c>
      <c r="D133" s="33"/>
      <c r="E133" s="33"/>
      <c r="F133" s="26" t="str">
        <f>IF(E20="","",E20)</f>
        <v>Vyplň údaj</v>
      </c>
      <c r="G133" s="33"/>
      <c r="H133" s="33"/>
      <c r="I133" s="28" t="s">
        <v>37</v>
      </c>
      <c r="J133" s="31" t="str">
        <f>E26</f>
        <v xml:space="preserve"> </v>
      </c>
      <c r="K133" s="33"/>
      <c r="L133" s="43"/>
      <c r="S133" s="33"/>
      <c r="T133" s="33"/>
      <c r="U133" s="33"/>
      <c r="V133" s="33"/>
      <c r="W133" s="33"/>
      <c r="X133" s="33"/>
      <c r="Y133" s="33"/>
      <c r="Z133" s="33"/>
      <c r="AA133" s="33"/>
      <c r="AB133" s="33"/>
      <c r="AC133" s="33"/>
      <c r="AD133" s="33"/>
      <c r="AE133" s="33"/>
    </row>
    <row r="134" spans="1:31" s="2" customFormat="1" ht="10.35" customHeight="1">
      <c r="A134" s="33"/>
      <c r="B134" s="34"/>
      <c r="C134" s="33"/>
      <c r="D134" s="33"/>
      <c r="E134" s="33"/>
      <c r="F134" s="33"/>
      <c r="G134" s="33"/>
      <c r="H134" s="33"/>
      <c r="I134" s="33"/>
      <c r="J134" s="33"/>
      <c r="K134" s="33"/>
      <c r="L134" s="43"/>
      <c r="S134" s="33"/>
      <c r="T134" s="33"/>
      <c r="U134" s="33"/>
      <c r="V134" s="33"/>
      <c r="W134" s="33"/>
      <c r="X134" s="33"/>
      <c r="Y134" s="33"/>
      <c r="Z134" s="33"/>
      <c r="AA134" s="33"/>
      <c r="AB134" s="33"/>
      <c r="AC134" s="33"/>
      <c r="AD134" s="33"/>
      <c r="AE134" s="33"/>
    </row>
    <row r="135" spans="1:31" s="11" customFormat="1" ht="29.25" customHeight="1">
      <c r="A135" s="126"/>
      <c r="B135" s="127"/>
      <c r="C135" s="128" t="s">
        <v>185</v>
      </c>
      <c r="D135" s="129" t="s">
        <v>66</v>
      </c>
      <c r="E135" s="129" t="s">
        <v>62</v>
      </c>
      <c r="F135" s="129" t="s">
        <v>63</v>
      </c>
      <c r="G135" s="129" t="s">
        <v>186</v>
      </c>
      <c r="H135" s="129" t="s">
        <v>187</v>
      </c>
      <c r="I135" s="129" t="s">
        <v>188</v>
      </c>
      <c r="J135" s="129" t="s">
        <v>164</v>
      </c>
      <c r="K135" s="130" t="s">
        <v>189</v>
      </c>
      <c r="L135" s="131"/>
      <c r="M135" s="63" t="s">
        <v>1</v>
      </c>
      <c r="N135" s="64" t="s">
        <v>45</v>
      </c>
      <c r="O135" s="64" t="s">
        <v>190</v>
      </c>
      <c r="P135" s="64" t="s">
        <v>191</v>
      </c>
      <c r="Q135" s="64" t="s">
        <v>192</v>
      </c>
      <c r="R135" s="64" t="s">
        <v>193</v>
      </c>
      <c r="S135" s="64" t="s">
        <v>194</v>
      </c>
      <c r="T135" s="65" t="s">
        <v>195</v>
      </c>
      <c r="U135" s="126"/>
      <c r="V135" s="126"/>
      <c r="W135" s="126"/>
      <c r="X135" s="126"/>
      <c r="Y135" s="126"/>
      <c r="Z135" s="126"/>
      <c r="AA135" s="126"/>
      <c r="AB135" s="126"/>
      <c r="AC135" s="126"/>
      <c r="AD135" s="126"/>
      <c r="AE135" s="126"/>
    </row>
    <row r="136" spans="1:63" s="2" customFormat="1" ht="22.9" customHeight="1">
      <c r="A136" s="33"/>
      <c r="B136" s="34"/>
      <c r="C136" s="70" t="s">
        <v>196</v>
      </c>
      <c r="D136" s="33"/>
      <c r="E136" s="33"/>
      <c r="F136" s="33"/>
      <c r="G136" s="33"/>
      <c r="H136" s="33"/>
      <c r="I136" s="33"/>
      <c r="J136" s="132">
        <f>BK136</f>
        <v>0</v>
      </c>
      <c r="K136" s="33"/>
      <c r="L136" s="34"/>
      <c r="M136" s="66"/>
      <c r="N136" s="57"/>
      <c r="O136" s="67"/>
      <c r="P136" s="133">
        <f>P137+P322+P370</f>
        <v>0</v>
      </c>
      <c r="Q136" s="67"/>
      <c r="R136" s="133">
        <f>R137+R322+R370</f>
        <v>77.961327792</v>
      </c>
      <c r="S136" s="67"/>
      <c r="T136" s="134">
        <f>T137+T322+T370</f>
        <v>136.951698</v>
      </c>
      <c r="U136" s="33"/>
      <c r="V136" s="33"/>
      <c r="W136" s="33"/>
      <c r="X136" s="33"/>
      <c r="Y136" s="33"/>
      <c r="Z136" s="33"/>
      <c r="AA136" s="33"/>
      <c r="AB136" s="33"/>
      <c r="AC136" s="33"/>
      <c r="AD136" s="33"/>
      <c r="AE136" s="33"/>
      <c r="AT136" s="18" t="s">
        <v>80</v>
      </c>
      <c r="AU136" s="18" t="s">
        <v>166</v>
      </c>
      <c r="BK136" s="135">
        <f>BK137+BK322+BK370</f>
        <v>0</v>
      </c>
    </row>
    <row r="137" spans="2:63" s="12" customFormat="1" ht="25.9" customHeight="1">
      <c r="B137" s="136"/>
      <c r="D137" s="137" t="s">
        <v>80</v>
      </c>
      <c r="E137" s="138" t="s">
        <v>197</v>
      </c>
      <c r="F137" s="138" t="s">
        <v>198</v>
      </c>
      <c r="I137" s="139"/>
      <c r="J137" s="140">
        <f>BK137</f>
        <v>0</v>
      </c>
      <c r="L137" s="136"/>
      <c r="M137" s="141"/>
      <c r="N137" s="142"/>
      <c r="O137" s="142"/>
      <c r="P137" s="143">
        <f>P138+P149+P151+P163+P173+P301+P317</f>
        <v>0</v>
      </c>
      <c r="Q137" s="142"/>
      <c r="R137" s="143">
        <f>R138+R149+R151+R163+R173+R301+R317</f>
        <v>75.512114792</v>
      </c>
      <c r="S137" s="142"/>
      <c r="T137" s="144">
        <f>T138+T149+T151+T163+T173+T301+T317</f>
        <v>136.76909799999999</v>
      </c>
      <c r="AR137" s="137" t="s">
        <v>89</v>
      </c>
      <c r="AT137" s="145" t="s">
        <v>80</v>
      </c>
      <c r="AU137" s="145" t="s">
        <v>81</v>
      </c>
      <c r="AY137" s="137" t="s">
        <v>199</v>
      </c>
      <c r="BK137" s="146">
        <f>BK138+BK149+BK151+BK163+BK173+BK301+BK317</f>
        <v>0</v>
      </c>
    </row>
    <row r="138" spans="2:63" s="12" customFormat="1" ht="22.9" customHeight="1">
      <c r="B138" s="136"/>
      <c r="D138" s="137" t="s">
        <v>80</v>
      </c>
      <c r="E138" s="147" t="s">
        <v>89</v>
      </c>
      <c r="F138" s="147" t="s">
        <v>200</v>
      </c>
      <c r="I138" s="139"/>
      <c r="J138" s="148">
        <f>BK138</f>
        <v>0</v>
      </c>
      <c r="L138" s="136"/>
      <c r="M138" s="141"/>
      <c r="N138" s="142"/>
      <c r="O138" s="142"/>
      <c r="P138" s="143">
        <f>SUM(P139:P148)</f>
        <v>0</v>
      </c>
      <c r="Q138" s="142"/>
      <c r="R138" s="143">
        <f>SUM(R139:R148)</f>
        <v>0</v>
      </c>
      <c r="S138" s="142"/>
      <c r="T138" s="144">
        <f>SUM(T139:T148)</f>
        <v>15.7549</v>
      </c>
      <c r="AR138" s="137" t="s">
        <v>89</v>
      </c>
      <c r="AT138" s="145" t="s">
        <v>80</v>
      </c>
      <c r="AU138" s="145" t="s">
        <v>89</v>
      </c>
      <c r="AY138" s="137" t="s">
        <v>199</v>
      </c>
      <c r="BK138" s="146">
        <f>SUM(BK139:BK148)</f>
        <v>0</v>
      </c>
    </row>
    <row r="139" spans="1:65" s="2" customFormat="1" ht="24.2" customHeight="1">
      <c r="A139" s="33"/>
      <c r="B139" s="149"/>
      <c r="C139" s="150" t="s">
        <v>89</v>
      </c>
      <c r="D139" s="150" t="s">
        <v>201</v>
      </c>
      <c r="E139" s="151" t="s">
        <v>2590</v>
      </c>
      <c r="F139" s="152" t="s">
        <v>2591</v>
      </c>
      <c r="G139" s="153" t="s">
        <v>204</v>
      </c>
      <c r="H139" s="154">
        <v>71</v>
      </c>
      <c r="I139" s="155"/>
      <c r="J139" s="156">
        <f>ROUND(I139*H139,2)</f>
        <v>0</v>
      </c>
      <c r="K139" s="152" t="s">
        <v>205</v>
      </c>
      <c r="L139" s="34"/>
      <c r="M139" s="157" t="s">
        <v>1</v>
      </c>
      <c r="N139" s="158" t="s">
        <v>46</v>
      </c>
      <c r="O139" s="59"/>
      <c r="P139" s="159">
        <f>O139*H139</f>
        <v>0</v>
      </c>
      <c r="Q139" s="159">
        <v>0</v>
      </c>
      <c r="R139" s="159">
        <f>Q139*H139</f>
        <v>0</v>
      </c>
      <c r="S139" s="159">
        <v>0.22</v>
      </c>
      <c r="T139" s="160">
        <f>S139*H139</f>
        <v>15.62</v>
      </c>
      <c r="U139" s="33"/>
      <c r="V139" s="33"/>
      <c r="W139" s="33"/>
      <c r="X139" s="33"/>
      <c r="Y139" s="33"/>
      <c r="Z139" s="33"/>
      <c r="AA139" s="33"/>
      <c r="AB139" s="33"/>
      <c r="AC139" s="33"/>
      <c r="AD139" s="33"/>
      <c r="AE139" s="33"/>
      <c r="AR139" s="161" t="s">
        <v>206</v>
      </c>
      <c r="AT139" s="161" t="s">
        <v>201</v>
      </c>
      <c r="AU139" s="161" t="s">
        <v>91</v>
      </c>
      <c r="AY139" s="18" t="s">
        <v>199</v>
      </c>
      <c r="BE139" s="162">
        <f>IF(N139="základní",J139,0)</f>
        <v>0</v>
      </c>
      <c r="BF139" s="162">
        <f>IF(N139="snížená",J139,0)</f>
        <v>0</v>
      </c>
      <c r="BG139" s="162">
        <f>IF(N139="zákl. přenesená",J139,0)</f>
        <v>0</v>
      </c>
      <c r="BH139" s="162">
        <f>IF(N139="sníž. přenesená",J139,0)</f>
        <v>0</v>
      </c>
      <c r="BI139" s="162">
        <f>IF(N139="nulová",J139,0)</f>
        <v>0</v>
      </c>
      <c r="BJ139" s="18" t="s">
        <v>89</v>
      </c>
      <c r="BK139" s="162">
        <f>ROUND(I139*H139,2)</f>
        <v>0</v>
      </c>
      <c r="BL139" s="18" t="s">
        <v>206</v>
      </c>
      <c r="BM139" s="161" t="s">
        <v>2592</v>
      </c>
    </row>
    <row r="140" spans="1:47" s="2" customFormat="1" ht="39">
      <c r="A140" s="33"/>
      <c r="B140" s="34"/>
      <c r="C140" s="33"/>
      <c r="D140" s="163" t="s">
        <v>208</v>
      </c>
      <c r="E140" s="33"/>
      <c r="F140" s="164" t="s">
        <v>2593</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208</v>
      </c>
      <c r="AU140" s="18" t="s">
        <v>91</v>
      </c>
    </row>
    <row r="141" spans="1:47" s="2" customFormat="1" ht="253.5">
      <c r="A141" s="33"/>
      <c r="B141" s="34"/>
      <c r="C141" s="33"/>
      <c r="D141" s="163" t="s">
        <v>210</v>
      </c>
      <c r="E141" s="33"/>
      <c r="F141" s="168" t="s">
        <v>218</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210</v>
      </c>
      <c r="AU141" s="18" t="s">
        <v>91</v>
      </c>
    </row>
    <row r="142" spans="1:47" s="2" customFormat="1" ht="29.25">
      <c r="A142" s="33"/>
      <c r="B142" s="34"/>
      <c r="C142" s="33"/>
      <c r="D142" s="163" t="s">
        <v>248</v>
      </c>
      <c r="E142" s="33"/>
      <c r="F142" s="168" t="s">
        <v>2594</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248</v>
      </c>
      <c r="AU142" s="18" t="s">
        <v>91</v>
      </c>
    </row>
    <row r="143" spans="2:51" s="14" customFormat="1" ht="11.25">
      <c r="B143" s="177"/>
      <c r="D143" s="163" t="s">
        <v>212</v>
      </c>
      <c r="E143" s="178" t="s">
        <v>1</v>
      </c>
      <c r="F143" s="179" t="s">
        <v>2595</v>
      </c>
      <c r="H143" s="178" t="s">
        <v>1</v>
      </c>
      <c r="I143" s="180"/>
      <c r="L143" s="177"/>
      <c r="M143" s="181"/>
      <c r="N143" s="182"/>
      <c r="O143" s="182"/>
      <c r="P143" s="182"/>
      <c r="Q143" s="182"/>
      <c r="R143" s="182"/>
      <c r="S143" s="182"/>
      <c r="T143" s="183"/>
      <c r="AT143" s="178" t="s">
        <v>212</v>
      </c>
      <c r="AU143" s="178" t="s">
        <v>91</v>
      </c>
      <c r="AV143" s="14" t="s">
        <v>89</v>
      </c>
      <c r="AW143" s="14" t="s">
        <v>36</v>
      </c>
      <c r="AX143" s="14" t="s">
        <v>81</v>
      </c>
      <c r="AY143" s="178" t="s">
        <v>199</v>
      </c>
    </row>
    <row r="144" spans="2:51" s="14" customFormat="1" ht="11.25">
      <c r="B144" s="177"/>
      <c r="D144" s="163" t="s">
        <v>212</v>
      </c>
      <c r="E144" s="178" t="s">
        <v>1</v>
      </c>
      <c r="F144" s="179" t="s">
        <v>2596</v>
      </c>
      <c r="H144" s="178" t="s">
        <v>1</v>
      </c>
      <c r="I144" s="180"/>
      <c r="L144" s="177"/>
      <c r="M144" s="181"/>
      <c r="N144" s="182"/>
      <c r="O144" s="182"/>
      <c r="P144" s="182"/>
      <c r="Q144" s="182"/>
      <c r="R144" s="182"/>
      <c r="S144" s="182"/>
      <c r="T144" s="183"/>
      <c r="AT144" s="178" t="s">
        <v>212</v>
      </c>
      <c r="AU144" s="178" t="s">
        <v>91</v>
      </c>
      <c r="AV144" s="14" t="s">
        <v>89</v>
      </c>
      <c r="AW144" s="14" t="s">
        <v>36</v>
      </c>
      <c r="AX144" s="14" t="s">
        <v>81</v>
      </c>
      <c r="AY144" s="178" t="s">
        <v>199</v>
      </c>
    </row>
    <row r="145" spans="2:51" s="13" customFormat="1" ht="11.25">
      <c r="B145" s="169"/>
      <c r="D145" s="163" t="s">
        <v>212</v>
      </c>
      <c r="E145" s="170" t="s">
        <v>1</v>
      </c>
      <c r="F145" s="171" t="s">
        <v>2597</v>
      </c>
      <c r="H145" s="172">
        <v>71</v>
      </c>
      <c r="I145" s="173"/>
      <c r="L145" s="169"/>
      <c r="M145" s="174"/>
      <c r="N145" s="175"/>
      <c r="O145" s="175"/>
      <c r="P145" s="175"/>
      <c r="Q145" s="175"/>
      <c r="R145" s="175"/>
      <c r="S145" s="175"/>
      <c r="T145" s="176"/>
      <c r="AT145" s="170" t="s">
        <v>212</v>
      </c>
      <c r="AU145" s="170" t="s">
        <v>91</v>
      </c>
      <c r="AV145" s="13" t="s">
        <v>91</v>
      </c>
      <c r="AW145" s="13" t="s">
        <v>36</v>
      </c>
      <c r="AX145" s="13" t="s">
        <v>81</v>
      </c>
      <c r="AY145" s="170" t="s">
        <v>199</v>
      </c>
    </row>
    <row r="146" spans="2:51" s="15" customFormat="1" ht="11.25">
      <c r="B146" s="184"/>
      <c r="D146" s="163" t="s">
        <v>212</v>
      </c>
      <c r="E146" s="185" t="s">
        <v>1</v>
      </c>
      <c r="F146" s="186" t="s">
        <v>234</v>
      </c>
      <c r="H146" s="187">
        <v>71</v>
      </c>
      <c r="I146" s="188"/>
      <c r="L146" s="184"/>
      <c r="M146" s="189"/>
      <c r="N146" s="190"/>
      <c r="O146" s="190"/>
      <c r="P146" s="190"/>
      <c r="Q146" s="190"/>
      <c r="R146" s="190"/>
      <c r="S146" s="190"/>
      <c r="T146" s="191"/>
      <c r="AT146" s="185" t="s">
        <v>212</v>
      </c>
      <c r="AU146" s="185" t="s">
        <v>91</v>
      </c>
      <c r="AV146" s="15" t="s">
        <v>206</v>
      </c>
      <c r="AW146" s="15" t="s">
        <v>36</v>
      </c>
      <c r="AX146" s="15" t="s">
        <v>89</v>
      </c>
      <c r="AY146" s="185" t="s">
        <v>199</v>
      </c>
    </row>
    <row r="147" spans="1:65" s="2" customFormat="1" ht="14.45" customHeight="1">
      <c r="A147" s="33"/>
      <c r="B147" s="149"/>
      <c r="C147" s="150" t="s">
        <v>91</v>
      </c>
      <c r="D147" s="150" t="s">
        <v>201</v>
      </c>
      <c r="E147" s="151" t="s">
        <v>2598</v>
      </c>
      <c r="F147" s="152" t="s">
        <v>2599</v>
      </c>
      <c r="G147" s="153" t="s">
        <v>204</v>
      </c>
      <c r="H147" s="154">
        <v>71</v>
      </c>
      <c r="I147" s="155"/>
      <c r="J147" s="156">
        <f>ROUND(I147*H147,2)</f>
        <v>0</v>
      </c>
      <c r="K147" s="152" t="s">
        <v>246</v>
      </c>
      <c r="L147" s="34"/>
      <c r="M147" s="157" t="s">
        <v>1</v>
      </c>
      <c r="N147" s="158" t="s">
        <v>46</v>
      </c>
      <c r="O147" s="59"/>
      <c r="P147" s="159">
        <f>O147*H147</f>
        <v>0</v>
      </c>
      <c r="Q147" s="159">
        <v>0</v>
      </c>
      <c r="R147" s="159">
        <f>Q147*H147</f>
        <v>0</v>
      </c>
      <c r="S147" s="159">
        <v>0.0019</v>
      </c>
      <c r="T147" s="160">
        <f>S147*H147</f>
        <v>0.1349</v>
      </c>
      <c r="U147" s="33"/>
      <c r="V147" s="33"/>
      <c r="W147" s="33"/>
      <c r="X147" s="33"/>
      <c r="Y147" s="33"/>
      <c r="Z147" s="33"/>
      <c r="AA147" s="33"/>
      <c r="AB147" s="33"/>
      <c r="AC147" s="33"/>
      <c r="AD147" s="33"/>
      <c r="AE147" s="33"/>
      <c r="AR147" s="161" t="s">
        <v>206</v>
      </c>
      <c r="AT147" s="161" t="s">
        <v>201</v>
      </c>
      <c r="AU147" s="161" t="s">
        <v>91</v>
      </c>
      <c r="AY147" s="18" t="s">
        <v>199</v>
      </c>
      <c r="BE147" s="162">
        <f>IF(N147="základní",J147,0)</f>
        <v>0</v>
      </c>
      <c r="BF147" s="162">
        <f>IF(N147="snížená",J147,0)</f>
        <v>0</v>
      </c>
      <c r="BG147" s="162">
        <f>IF(N147="zákl. přenesená",J147,0)</f>
        <v>0</v>
      </c>
      <c r="BH147" s="162">
        <f>IF(N147="sníž. přenesená",J147,0)</f>
        <v>0</v>
      </c>
      <c r="BI147" s="162">
        <f>IF(N147="nulová",J147,0)</f>
        <v>0</v>
      </c>
      <c r="BJ147" s="18" t="s">
        <v>89</v>
      </c>
      <c r="BK147" s="162">
        <f>ROUND(I147*H147,2)</f>
        <v>0</v>
      </c>
      <c r="BL147" s="18" t="s">
        <v>206</v>
      </c>
      <c r="BM147" s="161" t="s">
        <v>2600</v>
      </c>
    </row>
    <row r="148" spans="1:47" s="2" customFormat="1" ht="39">
      <c r="A148" s="33"/>
      <c r="B148" s="34"/>
      <c r="C148" s="33"/>
      <c r="D148" s="163" t="s">
        <v>210</v>
      </c>
      <c r="E148" s="33"/>
      <c r="F148" s="168" t="s">
        <v>2601</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210</v>
      </c>
      <c r="AU148" s="18" t="s">
        <v>91</v>
      </c>
    </row>
    <row r="149" spans="2:63" s="12" customFormat="1" ht="22.9" customHeight="1">
      <c r="B149" s="136"/>
      <c r="D149" s="137" t="s">
        <v>80</v>
      </c>
      <c r="E149" s="147" t="s">
        <v>221</v>
      </c>
      <c r="F149" s="147" t="s">
        <v>385</v>
      </c>
      <c r="I149" s="139"/>
      <c r="J149" s="148">
        <f>BK149</f>
        <v>0</v>
      </c>
      <c r="L149" s="136"/>
      <c r="M149" s="141"/>
      <c r="N149" s="142"/>
      <c r="O149" s="142"/>
      <c r="P149" s="143">
        <f>P150</f>
        <v>0</v>
      </c>
      <c r="Q149" s="142"/>
      <c r="R149" s="143">
        <f>R150</f>
        <v>0.04185</v>
      </c>
      <c r="S149" s="142"/>
      <c r="T149" s="144">
        <f>T150</f>
        <v>0</v>
      </c>
      <c r="AR149" s="137" t="s">
        <v>89</v>
      </c>
      <c r="AT149" s="145" t="s">
        <v>80</v>
      </c>
      <c r="AU149" s="145" t="s">
        <v>89</v>
      </c>
      <c r="AY149" s="137" t="s">
        <v>199</v>
      </c>
      <c r="BK149" s="146">
        <f>BK150</f>
        <v>0</v>
      </c>
    </row>
    <row r="150" spans="1:65" s="2" customFormat="1" ht="37.9" customHeight="1">
      <c r="A150" s="33"/>
      <c r="B150" s="149"/>
      <c r="C150" s="150" t="s">
        <v>221</v>
      </c>
      <c r="D150" s="150" t="s">
        <v>201</v>
      </c>
      <c r="E150" s="151" t="s">
        <v>2602</v>
      </c>
      <c r="F150" s="152" t="s">
        <v>2603</v>
      </c>
      <c r="G150" s="153" t="s">
        <v>345</v>
      </c>
      <c r="H150" s="154">
        <v>93</v>
      </c>
      <c r="I150" s="155"/>
      <c r="J150" s="156">
        <f>ROUND(I150*H150,2)</f>
        <v>0</v>
      </c>
      <c r="K150" s="152" t="s">
        <v>246</v>
      </c>
      <c r="L150" s="34"/>
      <c r="M150" s="157" t="s">
        <v>1</v>
      </c>
      <c r="N150" s="158" t="s">
        <v>46</v>
      </c>
      <c r="O150" s="59"/>
      <c r="P150" s="159">
        <f>O150*H150</f>
        <v>0</v>
      </c>
      <c r="Q150" s="159">
        <v>0.00045</v>
      </c>
      <c r="R150" s="159">
        <f>Q150*H150</f>
        <v>0.04185</v>
      </c>
      <c r="S150" s="159">
        <v>0</v>
      </c>
      <c r="T150" s="160">
        <f>S150*H150</f>
        <v>0</v>
      </c>
      <c r="U150" s="33"/>
      <c r="V150" s="33"/>
      <c r="W150" s="33"/>
      <c r="X150" s="33"/>
      <c r="Y150" s="33"/>
      <c r="Z150" s="33"/>
      <c r="AA150" s="33"/>
      <c r="AB150" s="33"/>
      <c r="AC150" s="33"/>
      <c r="AD150" s="33"/>
      <c r="AE150" s="33"/>
      <c r="AR150" s="161" t="s">
        <v>206</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206</v>
      </c>
      <c r="BM150" s="161" t="s">
        <v>2604</v>
      </c>
    </row>
    <row r="151" spans="2:63" s="12" customFormat="1" ht="22.9" customHeight="1">
      <c r="B151" s="136"/>
      <c r="D151" s="137" t="s">
        <v>80</v>
      </c>
      <c r="E151" s="147" t="s">
        <v>235</v>
      </c>
      <c r="F151" s="147" t="s">
        <v>483</v>
      </c>
      <c r="I151" s="139"/>
      <c r="J151" s="148">
        <f>BK151</f>
        <v>0</v>
      </c>
      <c r="L151" s="136"/>
      <c r="M151" s="141"/>
      <c r="N151" s="142"/>
      <c r="O151" s="142"/>
      <c r="P151" s="143">
        <f>SUM(P152:P162)</f>
        <v>0</v>
      </c>
      <c r="Q151" s="142"/>
      <c r="R151" s="143">
        <f>SUM(R152:R162)</f>
        <v>0.3124</v>
      </c>
      <c r="S151" s="142"/>
      <c r="T151" s="144">
        <f>SUM(T152:T162)</f>
        <v>0</v>
      </c>
      <c r="AR151" s="137" t="s">
        <v>89</v>
      </c>
      <c r="AT151" s="145" t="s">
        <v>80</v>
      </c>
      <c r="AU151" s="145" t="s">
        <v>89</v>
      </c>
      <c r="AY151" s="137" t="s">
        <v>199</v>
      </c>
      <c r="BK151" s="146">
        <f>SUM(BK152:BK162)</f>
        <v>0</v>
      </c>
    </row>
    <row r="152" spans="1:65" s="2" customFormat="1" ht="14.45" customHeight="1">
      <c r="A152" s="33"/>
      <c r="B152" s="149"/>
      <c r="C152" s="150" t="s">
        <v>206</v>
      </c>
      <c r="D152" s="150" t="s">
        <v>201</v>
      </c>
      <c r="E152" s="151" t="s">
        <v>2605</v>
      </c>
      <c r="F152" s="152" t="s">
        <v>2606</v>
      </c>
      <c r="G152" s="153" t="s">
        <v>204</v>
      </c>
      <c r="H152" s="154">
        <v>71</v>
      </c>
      <c r="I152" s="155"/>
      <c r="J152" s="156">
        <f>ROUND(I152*H152,2)</f>
        <v>0</v>
      </c>
      <c r="K152" s="152" t="s">
        <v>246</v>
      </c>
      <c r="L152" s="34"/>
      <c r="M152" s="157" t="s">
        <v>1</v>
      </c>
      <c r="N152" s="158" t="s">
        <v>46</v>
      </c>
      <c r="O152" s="59"/>
      <c r="P152" s="159">
        <f>O152*H152</f>
        <v>0</v>
      </c>
      <c r="Q152" s="159">
        <v>0</v>
      </c>
      <c r="R152" s="159">
        <f>Q152*H152</f>
        <v>0</v>
      </c>
      <c r="S152" s="159">
        <v>0</v>
      </c>
      <c r="T152" s="160">
        <f>S152*H152</f>
        <v>0</v>
      </c>
      <c r="U152" s="33"/>
      <c r="V152" s="33"/>
      <c r="W152" s="33"/>
      <c r="X152" s="33"/>
      <c r="Y152" s="33"/>
      <c r="Z152" s="33"/>
      <c r="AA152" s="33"/>
      <c r="AB152" s="33"/>
      <c r="AC152" s="33"/>
      <c r="AD152" s="33"/>
      <c r="AE152" s="33"/>
      <c r="AR152" s="161" t="s">
        <v>206</v>
      </c>
      <c r="AT152" s="161" t="s">
        <v>201</v>
      </c>
      <c r="AU152" s="161" t="s">
        <v>91</v>
      </c>
      <c r="AY152" s="18" t="s">
        <v>199</v>
      </c>
      <c r="BE152" s="162">
        <f>IF(N152="základní",J152,0)</f>
        <v>0</v>
      </c>
      <c r="BF152" s="162">
        <f>IF(N152="snížená",J152,0)</f>
        <v>0</v>
      </c>
      <c r="BG152" s="162">
        <f>IF(N152="zákl. přenesená",J152,0)</f>
        <v>0</v>
      </c>
      <c r="BH152" s="162">
        <f>IF(N152="sníž. přenesená",J152,0)</f>
        <v>0</v>
      </c>
      <c r="BI152" s="162">
        <f>IF(N152="nulová",J152,0)</f>
        <v>0</v>
      </c>
      <c r="BJ152" s="18" t="s">
        <v>89</v>
      </c>
      <c r="BK152" s="162">
        <f>ROUND(I152*H152,2)</f>
        <v>0</v>
      </c>
      <c r="BL152" s="18" t="s">
        <v>206</v>
      </c>
      <c r="BM152" s="161" t="s">
        <v>2607</v>
      </c>
    </row>
    <row r="153" spans="2:51" s="14" customFormat="1" ht="11.25">
      <c r="B153" s="177"/>
      <c r="D153" s="163" t="s">
        <v>212</v>
      </c>
      <c r="E153" s="178" t="s">
        <v>1</v>
      </c>
      <c r="F153" s="179" t="s">
        <v>2608</v>
      </c>
      <c r="H153" s="178" t="s">
        <v>1</v>
      </c>
      <c r="I153" s="180"/>
      <c r="L153" s="177"/>
      <c r="M153" s="181"/>
      <c r="N153" s="182"/>
      <c r="O153" s="182"/>
      <c r="P153" s="182"/>
      <c r="Q153" s="182"/>
      <c r="R153" s="182"/>
      <c r="S153" s="182"/>
      <c r="T153" s="183"/>
      <c r="AT153" s="178" t="s">
        <v>212</v>
      </c>
      <c r="AU153" s="178" t="s">
        <v>91</v>
      </c>
      <c r="AV153" s="14" t="s">
        <v>89</v>
      </c>
      <c r="AW153" s="14" t="s">
        <v>36</v>
      </c>
      <c r="AX153" s="14" t="s">
        <v>81</v>
      </c>
      <c r="AY153" s="178" t="s">
        <v>199</v>
      </c>
    </row>
    <row r="154" spans="2:51" s="14" customFormat="1" ht="11.25">
      <c r="B154" s="177"/>
      <c r="D154" s="163" t="s">
        <v>212</v>
      </c>
      <c r="E154" s="178" t="s">
        <v>1</v>
      </c>
      <c r="F154" s="179" t="s">
        <v>2609</v>
      </c>
      <c r="H154" s="178" t="s">
        <v>1</v>
      </c>
      <c r="I154" s="180"/>
      <c r="L154" s="177"/>
      <c r="M154" s="181"/>
      <c r="N154" s="182"/>
      <c r="O154" s="182"/>
      <c r="P154" s="182"/>
      <c r="Q154" s="182"/>
      <c r="R154" s="182"/>
      <c r="S154" s="182"/>
      <c r="T154" s="183"/>
      <c r="AT154" s="178" t="s">
        <v>212</v>
      </c>
      <c r="AU154" s="178" t="s">
        <v>91</v>
      </c>
      <c r="AV154" s="14" t="s">
        <v>89</v>
      </c>
      <c r="AW154" s="14" t="s">
        <v>36</v>
      </c>
      <c r="AX154" s="14" t="s">
        <v>81</v>
      </c>
      <c r="AY154" s="178" t="s">
        <v>199</v>
      </c>
    </row>
    <row r="155" spans="2:51" s="13" customFormat="1" ht="11.25">
      <c r="B155" s="169"/>
      <c r="D155" s="163" t="s">
        <v>212</v>
      </c>
      <c r="E155" s="170" t="s">
        <v>1</v>
      </c>
      <c r="F155" s="171" t="s">
        <v>2597</v>
      </c>
      <c r="H155" s="172">
        <v>71</v>
      </c>
      <c r="I155" s="173"/>
      <c r="L155" s="169"/>
      <c r="M155" s="174"/>
      <c r="N155" s="175"/>
      <c r="O155" s="175"/>
      <c r="P155" s="175"/>
      <c r="Q155" s="175"/>
      <c r="R155" s="175"/>
      <c r="S155" s="175"/>
      <c r="T155" s="176"/>
      <c r="AT155" s="170" t="s">
        <v>212</v>
      </c>
      <c r="AU155" s="170" t="s">
        <v>91</v>
      </c>
      <c r="AV155" s="13" t="s">
        <v>91</v>
      </c>
      <c r="AW155" s="13" t="s">
        <v>36</v>
      </c>
      <c r="AX155" s="13" t="s">
        <v>81</v>
      </c>
      <c r="AY155" s="170" t="s">
        <v>199</v>
      </c>
    </row>
    <row r="156" spans="2:51" s="15" customFormat="1" ht="11.25">
      <c r="B156" s="184"/>
      <c r="D156" s="163" t="s">
        <v>212</v>
      </c>
      <c r="E156" s="185" t="s">
        <v>1</v>
      </c>
      <c r="F156" s="186" t="s">
        <v>234</v>
      </c>
      <c r="H156" s="187">
        <v>71</v>
      </c>
      <c r="I156" s="188"/>
      <c r="L156" s="184"/>
      <c r="M156" s="189"/>
      <c r="N156" s="190"/>
      <c r="O156" s="190"/>
      <c r="P156" s="190"/>
      <c r="Q156" s="190"/>
      <c r="R156" s="190"/>
      <c r="S156" s="190"/>
      <c r="T156" s="191"/>
      <c r="AT156" s="185" t="s">
        <v>212</v>
      </c>
      <c r="AU156" s="185" t="s">
        <v>91</v>
      </c>
      <c r="AV156" s="15" t="s">
        <v>206</v>
      </c>
      <c r="AW156" s="15" t="s">
        <v>36</v>
      </c>
      <c r="AX156" s="15" t="s">
        <v>89</v>
      </c>
      <c r="AY156" s="185" t="s">
        <v>199</v>
      </c>
    </row>
    <row r="157" spans="1:65" s="2" customFormat="1" ht="14.45" customHeight="1">
      <c r="A157" s="33"/>
      <c r="B157" s="149"/>
      <c r="C157" s="150" t="s">
        <v>235</v>
      </c>
      <c r="D157" s="150" t="s">
        <v>201</v>
      </c>
      <c r="E157" s="151" t="s">
        <v>2610</v>
      </c>
      <c r="F157" s="152" t="s">
        <v>2611</v>
      </c>
      <c r="G157" s="153" t="s">
        <v>204</v>
      </c>
      <c r="H157" s="154">
        <v>71</v>
      </c>
      <c r="I157" s="155"/>
      <c r="J157" s="156">
        <f>ROUND(I157*H157,2)</f>
        <v>0</v>
      </c>
      <c r="K157" s="152" t="s">
        <v>205</v>
      </c>
      <c r="L157" s="34"/>
      <c r="M157" s="157" t="s">
        <v>1</v>
      </c>
      <c r="N157" s="158" t="s">
        <v>46</v>
      </c>
      <c r="O157" s="59"/>
      <c r="P157" s="159">
        <f>O157*H157</f>
        <v>0</v>
      </c>
      <c r="Q157" s="159">
        <v>0.0044</v>
      </c>
      <c r="R157" s="159">
        <f>Q157*H157</f>
        <v>0.3124</v>
      </c>
      <c r="S157" s="159">
        <v>0</v>
      </c>
      <c r="T157" s="160">
        <f>S157*H157</f>
        <v>0</v>
      </c>
      <c r="U157" s="33"/>
      <c r="V157" s="33"/>
      <c r="W157" s="33"/>
      <c r="X157" s="33"/>
      <c r="Y157" s="33"/>
      <c r="Z157" s="33"/>
      <c r="AA157" s="33"/>
      <c r="AB157" s="33"/>
      <c r="AC157" s="33"/>
      <c r="AD157" s="33"/>
      <c r="AE157" s="33"/>
      <c r="AR157" s="161" t="s">
        <v>206</v>
      </c>
      <c r="AT157" s="161" t="s">
        <v>201</v>
      </c>
      <c r="AU157" s="161" t="s">
        <v>91</v>
      </c>
      <c r="AY157" s="18" t="s">
        <v>199</v>
      </c>
      <c r="BE157" s="162">
        <f>IF(N157="základní",J157,0)</f>
        <v>0</v>
      </c>
      <c r="BF157" s="162">
        <f>IF(N157="snížená",J157,0)</f>
        <v>0</v>
      </c>
      <c r="BG157" s="162">
        <f>IF(N157="zákl. přenesená",J157,0)</f>
        <v>0</v>
      </c>
      <c r="BH157" s="162">
        <f>IF(N157="sníž. přenesená",J157,0)</f>
        <v>0</v>
      </c>
      <c r="BI157" s="162">
        <f>IF(N157="nulová",J157,0)</f>
        <v>0</v>
      </c>
      <c r="BJ157" s="18" t="s">
        <v>89</v>
      </c>
      <c r="BK157" s="162">
        <f>ROUND(I157*H157,2)</f>
        <v>0</v>
      </c>
      <c r="BL157" s="18" t="s">
        <v>206</v>
      </c>
      <c r="BM157" s="161" t="s">
        <v>2612</v>
      </c>
    </row>
    <row r="158" spans="1:47" s="2" customFormat="1" ht="29.25">
      <c r="A158" s="33"/>
      <c r="B158" s="34"/>
      <c r="C158" s="33"/>
      <c r="D158" s="163" t="s">
        <v>208</v>
      </c>
      <c r="E158" s="33"/>
      <c r="F158" s="164" t="s">
        <v>2613</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208</v>
      </c>
      <c r="AU158" s="18" t="s">
        <v>91</v>
      </c>
    </row>
    <row r="159" spans="2:51" s="14" customFormat="1" ht="11.25">
      <c r="B159" s="177"/>
      <c r="D159" s="163" t="s">
        <v>212</v>
      </c>
      <c r="E159" s="178" t="s">
        <v>1</v>
      </c>
      <c r="F159" s="179" t="s">
        <v>2608</v>
      </c>
      <c r="H159" s="178" t="s">
        <v>1</v>
      </c>
      <c r="I159" s="180"/>
      <c r="L159" s="177"/>
      <c r="M159" s="181"/>
      <c r="N159" s="182"/>
      <c r="O159" s="182"/>
      <c r="P159" s="182"/>
      <c r="Q159" s="182"/>
      <c r="R159" s="182"/>
      <c r="S159" s="182"/>
      <c r="T159" s="183"/>
      <c r="AT159" s="178" t="s">
        <v>212</v>
      </c>
      <c r="AU159" s="178" t="s">
        <v>91</v>
      </c>
      <c r="AV159" s="14" t="s">
        <v>89</v>
      </c>
      <c r="AW159" s="14" t="s">
        <v>36</v>
      </c>
      <c r="AX159" s="14" t="s">
        <v>81</v>
      </c>
      <c r="AY159" s="178" t="s">
        <v>199</v>
      </c>
    </row>
    <row r="160" spans="2:51" s="14" customFormat="1" ht="11.25">
      <c r="B160" s="177"/>
      <c r="D160" s="163" t="s">
        <v>212</v>
      </c>
      <c r="E160" s="178" t="s">
        <v>1</v>
      </c>
      <c r="F160" s="179" t="s">
        <v>2609</v>
      </c>
      <c r="H160" s="178" t="s">
        <v>1</v>
      </c>
      <c r="I160" s="180"/>
      <c r="L160" s="177"/>
      <c r="M160" s="181"/>
      <c r="N160" s="182"/>
      <c r="O160" s="182"/>
      <c r="P160" s="182"/>
      <c r="Q160" s="182"/>
      <c r="R160" s="182"/>
      <c r="S160" s="182"/>
      <c r="T160" s="183"/>
      <c r="AT160" s="178" t="s">
        <v>212</v>
      </c>
      <c r="AU160" s="178" t="s">
        <v>91</v>
      </c>
      <c r="AV160" s="14" t="s">
        <v>89</v>
      </c>
      <c r="AW160" s="14" t="s">
        <v>36</v>
      </c>
      <c r="AX160" s="14" t="s">
        <v>81</v>
      </c>
      <c r="AY160" s="178" t="s">
        <v>199</v>
      </c>
    </row>
    <row r="161" spans="2:51" s="13" customFormat="1" ht="11.25">
      <c r="B161" s="169"/>
      <c r="D161" s="163" t="s">
        <v>212</v>
      </c>
      <c r="E161" s="170" t="s">
        <v>1</v>
      </c>
      <c r="F161" s="171" t="s">
        <v>2597</v>
      </c>
      <c r="H161" s="172">
        <v>71</v>
      </c>
      <c r="I161" s="173"/>
      <c r="L161" s="169"/>
      <c r="M161" s="174"/>
      <c r="N161" s="175"/>
      <c r="O161" s="175"/>
      <c r="P161" s="175"/>
      <c r="Q161" s="175"/>
      <c r="R161" s="175"/>
      <c r="S161" s="175"/>
      <c r="T161" s="176"/>
      <c r="AT161" s="170" t="s">
        <v>212</v>
      </c>
      <c r="AU161" s="170" t="s">
        <v>91</v>
      </c>
      <c r="AV161" s="13" t="s">
        <v>91</v>
      </c>
      <c r="AW161" s="13" t="s">
        <v>36</v>
      </c>
      <c r="AX161" s="13" t="s">
        <v>81</v>
      </c>
      <c r="AY161" s="170" t="s">
        <v>199</v>
      </c>
    </row>
    <row r="162" spans="2:51" s="15" customFormat="1" ht="11.25">
      <c r="B162" s="184"/>
      <c r="D162" s="163" t="s">
        <v>212</v>
      </c>
      <c r="E162" s="185" t="s">
        <v>1</v>
      </c>
      <c r="F162" s="186" t="s">
        <v>234</v>
      </c>
      <c r="H162" s="187">
        <v>71</v>
      </c>
      <c r="I162" s="188"/>
      <c r="L162" s="184"/>
      <c r="M162" s="189"/>
      <c r="N162" s="190"/>
      <c r="O162" s="190"/>
      <c r="P162" s="190"/>
      <c r="Q162" s="190"/>
      <c r="R162" s="190"/>
      <c r="S162" s="190"/>
      <c r="T162" s="191"/>
      <c r="AT162" s="185" t="s">
        <v>212</v>
      </c>
      <c r="AU162" s="185" t="s">
        <v>91</v>
      </c>
      <c r="AV162" s="15" t="s">
        <v>206</v>
      </c>
      <c r="AW162" s="15" t="s">
        <v>36</v>
      </c>
      <c r="AX162" s="15" t="s">
        <v>89</v>
      </c>
      <c r="AY162" s="185" t="s">
        <v>199</v>
      </c>
    </row>
    <row r="163" spans="2:63" s="12" customFormat="1" ht="22.9" customHeight="1">
      <c r="B163" s="136"/>
      <c r="D163" s="137" t="s">
        <v>80</v>
      </c>
      <c r="E163" s="147" t="s">
        <v>243</v>
      </c>
      <c r="F163" s="147" t="s">
        <v>532</v>
      </c>
      <c r="I163" s="139"/>
      <c r="J163" s="148">
        <f>BK163</f>
        <v>0</v>
      </c>
      <c r="L163" s="136"/>
      <c r="M163" s="141"/>
      <c r="N163" s="142"/>
      <c r="O163" s="142"/>
      <c r="P163" s="143">
        <f>SUM(P164:P172)</f>
        <v>0</v>
      </c>
      <c r="Q163" s="142"/>
      <c r="R163" s="143">
        <f>SUM(R164:R172)</f>
        <v>35.46074</v>
      </c>
      <c r="S163" s="142"/>
      <c r="T163" s="144">
        <f>SUM(T164:T172)</f>
        <v>40.266</v>
      </c>
      <c r="AR163" s="137" t="s">
        <v>89</v>
      </c>
      <c r="AT163" s="145" t="s">
        <v>80</v>
      </c>
      <c r="AU163" s="145" t="s">
        <v>89</v>
      </c>
      <c r="AY163" s="137" t="s">
        <v>199</v>
      </c>
      <c r="BK163" s="146">
        <f>SUM(BK164:BK172)</f>
        <v>0</v>
      </c>
    </row>
    <row r="164" spans="1:65" s="2" customFormat="1" ht="24.2" customHeight="1">
      <c r="A164" s="33"/>
      <c r="B164" s="149"/>
      <c r="C164" s="150" t="s">
        <v>243</v>
      </c>
      <c r="D164" s="150" t="s">
        <v>201</v>
      </c>
      <c r="E164" s="151" t="s">
        <v>2614</v>
      </c>
      <c r="F164" s="152" t="s">
        <v>2615</v>
      </c>
      <c r="G164" s="153" t="s">
        <v>204</v>
      </c>
      <c r="H164" s="154">
        <v>71</v>
      </c>
      <c r="I164" s="155"/>
      <c r="J164" s="156">
        <f>ROUND(I164*H164,2)</f>
        <v>0</v>
      </c>
      <c r="K164" s="152" t="s">
        <v>246</v>
      </c>
      <c r="L164" s="34"/>
      <c r="M164" s="157" t="s">
        <v>1</v>
      </c>
      <c r="N164" s="158" t="s">
        <v>46</v>
      </c>
      <c r="O164" s="59"/>
      <c r="P164" s="159">
        <f>O164*H164</f>
        <v>0</v>
      </c>
      <c r="Q164" s="159">
        <v>0.08674</v>
      </c>
      <c r="R164" s="159">
        <f>Q164*H164</f>
        <v>6.1585399999999995</v>
      </c>
      <c r="S164" s="159">
        <v>0.096</v>
      </c>
      <c r="T164" s="160">
        <f>S164*H164</f>
        <v>6.816</v>
      </c>
      <c r="U164" s="33"/>
      <c r="V164" s="33"/>
      <c r="W164" s="33"/>
      <c r="X164" s="33"/>
      <c r="Y164" s="33"/>
      <c r="Z164" s="33"/>
      <c r="AA164" s="33"/>
      <c r="AB164" s="33"/>
      <c r="AC164" s="33"/>
      <c r="AD164" s="33"/>
      <c r="AE164" s="33"/>
      <c r="AR164" s="161" t="s">
        <v>206</v>
      </c>
      <c r="AT164" s="161" t="s">
        <v>201</v>
      </c>
      <c r="AU164" s="161" t="s">
        <v>91</v>
      </c>
      <c r="AY164" s="18" t="s">
        <v>199</v>
      </c>
      <c r="BE164" s="162">
        <f>IF(N164="základní",J164,0)</f>
        <v>0</v>
      </c>
      <c r="BF164" s="162">
        <f>IF(N164="snížená",J164,0)</f>
        <v>0</v>
      </c>
      <c r="BG164" s="162">
        <f>IF(N164="zákl. přenesená",J164,0)</f>
        <v>0</v>
      </c>
      <c r="BH164" s="162">
        <f>IF(N164="sníž. přenesená",J164,0)</f>
        <v>0</v>
      </c>
      <c r="BI164" s="162">
        <f>IF(N164="nulová",J164,0)</f>
        <v>0</v>
      </c>
      <c r="BJ164" s="18" t="s">
        <v>89</v>
      </c>
      <c r="BK164" s="162">
        <f>ROUND(I164*H164,2)</f>
        <v>0</v>
      </c>
      <c r="BL164" s="18" t="s">
        <v>206</v>
      </c>
      <c r="BM164" s="161" t="s">
        <v>2616</v>
      </c>
    </row>
    <row r="165" spans="1:47" s="2" customFormat="1" ht="19.5">
      <c r="A165" s="33"/>
      <c r="B165" s="34"/>
      <c r="C165" s="33"/>
      <c r="D165" s="163" t="s">
        <v>248</v>
      </c>
      <c r="E165" s="33"/>
      <c r="F165" s="168" t="s">
        <v>2617</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248</v>
      </c>
      <c r="AU165" s="18" t="s">
        <v>91</v>
      </c>
    </row>
    <row r="166" spans="2:51" s="13" customFormat="1" ht="11.25">
      <c r="B166" s="169"/>
      <c r="D166" s="163" t="s">
        <v>212</v>
      </c>
      <c r="E166" s="170" t="s">
        <v>1</v>
      </c>
      <c r="F166" s="171" t="s">
        <v>2597</v>
      </c>
      <c r="H166" s="172">
        <v>71</v>
      </c>
      <c r="I166" s="173"/>
      <c r="L166" s="169"/>
      <c r="M166" s="174"/>
      <c r="N166" s="175"/>
      <c r="O166" s="175"/>
      <c r="P166" s="175"/>
      <c r="Q166" s="175"/>
      <c r="R166" s="175"/>
      <c r="S166" s="175"/>
      <c r="T166" s="176"/>
      <c r="AT166" s="170" t="s">
        <v>212</v>
      </c>
      <c r="AU166" s="170" t="s">
        <v>91</v>
      </c>
      <c r="AV166" s="13" t="s">
        <v>91</v>
      </c>
      <c r="AW166" s="13" t="s">
        <v>36</v>
      </c>
      <c r="AX166" s="13" t="s">
        <v>81</v>
      </c>
      <c r="AY166" s="170" t="s">
        <v>199</v>
      </c>
    </row>
    <row r="167" spans="2:51" s="15" customFormat="1" ht="11.25">
      <c r="B167" s="184"/>
      <c r="D167" s="163" t="s">
        <v>212</v>
      </c>
      <c r="E167" s="185" t="s">
        <v>1</v>
      </c>
      <c r="F167" s="186" t="s">
        <v>234</v>
      </c>
      <c r="H167" s="187">
        <v>71</v>
      </c>
      <c r="I167" s="188"/>
      <c r="L167" s="184"/>
      <c r="M167" s="189"/>
      <c r="N167" s="190"/>
      <c r="O167" s="190"/>
      <c r="P167" s="190"/>
      <c r="Q167" s="190"/>
      <c r="R167" s="190"/>
      <c r="S167" s="190"/>
      <c r="T167" s="191"/>
      <c r="AT167" s="185" t="s">
        <v>212</v>
      </c>
      <c r="AU167" s="185" t="s">
        <v>91</v>
      </c>
      <c r="AV167" s="15" t="s">
        <v>206</v>
      </c>
      <c r="AW167" s="15" t="s">
        <v>36</v>
      </c>
      <c r="AX167" s="15" t="s">
        <v>89</v>
      </c>
      <c r="AY167" s="185" t="s">
        <v>199</v>
      </c>
    </row>
    <row r="168" spans="1:65" s="2" customFormat="1" ht="14.45" customHeight="1">
      <c r="A168" s="33"/>
      <c r="B168" s="149"/>
      <c r="C168" s="150" t="s">
        <v>252</v>
      </c>
      <c r="D168" s="150" t="s">
        <v>201</v>
      </c>
      <c r="E168" s="151" t="s">
        <v>2618</v>
      </c>
      <c r="F168" s="152" t="s">
        <v>2619</v>
      </c>
      <c r="G168" s="153" t="s">
        <v>204</v>
      </c>
      <c r="H168" s="154">
        <v>446</v>
      </c>
      <c r="I168" s="155"/>
      <c r="J168" s="156">
        <f>ROUND(I168*H168,2)</f>
        <v>0</v>
      </c>
      <c r="K168" s="152" t="s">
        <v>246</v>
      </c>
      <c r="L168" s="34"/>
      <c r="M168" s="157" t="s">
        <v>1</v>
      </c>
      <c r="N168" s="158" t="s">
        <v>46</v>
      </c>
      <c r="O168" s="59"/>
      <c r="P168" s="159">
        <f>O168*H168</f>
        <v>0</v>
      </c>
      <c r="Q168" s="159">
        <v>0.0657</v>
      </c>
      <c r="R168" s="159">
        <f>Q168*H168</f>
        <v>29.3022</v>
      </c>
      <c r="S168" s="159">
        <v>0.075</v>
      </c>
      <c r="T168" s="160">
        <f>S168*H168</f>
        <v>33.449999999999996</v>
      </c>
      <c r="U168" s="33"/>
      <c r="V168" s="33"/>
      <c r="W168" s="33"/>
      <c r="X168" s="33"/>
      <c r="Y168" s="33"/>
      <c r="Z168" s="33"/>
      <c r="AA168" s="33"/>
      <c r="AB168" s="33"/>
      <c r="AC168" s="33"/>
      <c r="AD168" s="33"/>
      <c r="AE168" s="33"/>
      <c r="AR168" s="161" t="s">
        <v>206</v>
      </c>
      <c r="AT168" s="161" t="s">
        <v>201</v>
      </c>
      <c r="AU168" s="161" t="s">
        <v>91</v>
      </c>
      <c r="AY168" s="18" t="s">
        <v>199</v>
      </c>
      <c r="BE168" s="162">
        <f>IF(N168="základní",J168,0)</f>
        <v>0</v>
      </c>
      <c r="BF168" s="162">
        <f>IF(N168="snížená",J168,0)</f>
        <v>0</v>
      </c>
      <c r="BG168" s="162">
        <f>IF(N168="zákl. přenesená",J168,0)</f>
        <v>0</v>
      </c>
      <c r="BH168" s="162">
        <f>IF(N168="sníž. přenesená",J168,0)</f>
        <v>0</v>
      </c>
      <c r="BI168" s="162">
        <f>IF(N168="nulová",J168,0)</f>
        <v>0</v>
      </c>
      <c r="BJ168" s="18" t="s">
        <v>89</v>
      </c>
      <c r="BK168" s="162">
        <f>ROUND(I168*H168,2)</f>
        <v>0</v>
      </c>
      <c r="BL168" s="18" t="s">
        <v>206</v>
      </c>
      <c r="BM168" s="161" t="s">
        <v>2620</v>
      </c>
    </row>
    <row r="169" spans="1:47" s="2" customFormat="1" ht="58.5">
      <c r="A169" s="33"/>
      <c r="B169" s="34"/>
      <c r="C169" s="33"/>
      <c r="D169" s="163" t="s">
        <v>248</v>
      </c>
      <c r="E169" s="33"/>
      <c r="F169" s="168" t="s">
        <v>2621</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248</v>
      </c>
      <c r="AU169" s="18" t="s">
        <v>91</v>
      </c>
    </row>
    <row r="170" spans="2:51" s="14" customFormat="1" ht="11.25">
      <c r="B170" s="177"/>
      <c r="D170" s="163" t="s">
        <v>212</v>
      </c>
      <c r="E170" s="178" t="s">
        <v>1</v>
      </c>
      <c r="F170" s="179" t="s">
        <v>2619</v>
      </c>
      <c r="H170" s="178" t="s">
        <v>1</v>
      </c>
      <c r="I170" s="180"/>
      <c r="L170" s="177"/>
      <c r="M170" s="181"/>
      <c r="N170" s="182"/>
      <c r="O170" s="182"/>
      <c r="P170" s="182"/>
      <c r="Q170" s="182"/>
      <c r="R170" s="182"/>
      <c r="S170" s="182"/>
      <c r="T170" s="183"/>
      <c r="AT170" s="178" t="s">
        <v>212</v>
      </c>
      <c r="AU170" s="178" t="s">
        <v>91</v>
      </c>
      <c r="AV170" s="14" t="s">
        <v>89</v>
      </c>
      <c r="AW170" s="14" t="s">
        <v>36</v>
      </c>
      <c r="AX170" s="14" t="s">
        <v>81</v>
      </c>
      <c r="AY170" s="178" t="s">
        <v>199</v>
      </c>
    </row>
    <row r="171" spans="2:51" s="13" customFormat="1" ht="11.25">
      <c r="B171" s="169"/>
      <c r="D171" s="163" t="s">
        <v>212</v>
      </c>
      <c r="E171" s="170" t="s">
        <v>1</v>
      </c>
      <c r="F171" s="171" t="s">
        <v>2622</v>
      </c>
      <c r="H171" s="172">
        <v>446</v>
      </c>
      <c r="I171" s="173"/>
      <c r="L171" s="169"/>
      <c r="M171" s="174"/>
      <c r="N171" s="175"/>
      <c r="O171" s="175"/>
      <c r="P171" s="175"/>
      <c r="Q171" s="175"/>
      <c r="R171" s="175"/>
      <c r="S171" s="175"/>
      <c r="T171" s="176"/>
      <c r="AT171" s="170" t="s">
        <v>212</v>
      </c>
      <c r="AU171" s="170" t="s">
        <v>91</v>
      </c>
      <c r="AV171" s="13" t="s">
        <v>91</v>
      </c>
      <c r="AW171" s="13" t="s">
        <v>36</v>
      </c>
      <c r="AX171" s="13" t="s">
        <v>81</v>
      </c>
      <c r="AY171" s="170" t="s">
        <v>199</v>
      </c>
    </row>
    <row r="172" spans="2:51" s="15" customFormat="1" ht="11.25">
      <c r="B172" s="184"/>
      <c r="D172" s="163" t="s">
        <v>212</v>
      </c>
      <c r="E172" s="185" t="s">
        <v>1</v>
      </c>
      <c r="F172" s="186" t="s">
        <v>234</v>
      </c>
      <c r="H172" s="187">
        <v>446</v>
      </c>
      <c r="I172" s="188"/>
      <c r="L172" s="184"/>
      <c r="M172" s="189"/>
      <c r="N172" s="190"/>
      <c r="O172" s="190"/>
      <c r="P172" s="190"/>
      <c r="Q172" s="190"/>
      <c r="R172" s="190"/>
      <c r="S172" s="190"/>
      <c r="T172" s="191"/>
      <c r="AT172" s="185" t="s">
        <v>212</v>
      </c>
      <c r="AU172" s="185" t="s">
        <v>91</v>
      </c>
      <c r="AV172" s="15" t="s">
        <v>206</v>
      </c>
      <c r="AW172" s="15" t="s">
        <v>36</v>
      </c>
      <c r="AX172" s="15" t="s">
        <v>89</v>
      </c>
      <c r="AY172" s="185" t="s">
        <v>199</v>
      </c>
    </row>
    <row r="173" spans="2:63" s="12" customFormat="1" ht="22.9" customHeight="1">
      <c r="B173" s="136"/>
      <c r="D173" s="137" t="s">
        <v>80</v>
      </c>
      <c r="E173" s="147" t="s">
        <v>271</v>
      </c>
      <c r="F173" s="147" t="s">
        <v>547</v>
      </c>
      <c r="I173" s="139"/>
      <c r="J173" s="148">
        <f>BK173</f>
        <v>0</v>
      </c>
      <c r="L173" s="136"/>
      <c r="M173" s="141"/>
      <c r="N173" s="142"/>
      <c r="O173" s="142"/>
      <c r="P173" s="143">
        <f>P174+P179+P193</f>
        <v>0</v>
      </c>
      <c r="Q173" s="142"/>
      <c r="R173" s="143">
        <f>R174+R179+R193</f>
        <v>39.697124792</v>
      </c>
      <c r="S173" s="142"/>
      <c r="T173" s="144">
        <f>T174+T179+T193</f>
        <v>80.748198</v>
      </c>
      <c r="AR173" s="137" t="s">
        <v>89</v>
      </c>
      <c r="AT173" s="145" t="s">
        <v>80</v>
      </c>
      <c r="AU173" s="145" t="s">
        <v>89</v>
      </c>
      <c r="AY173" s="137" t="s">
        <v>199</v>
      </c>
      <c r="BK173" s="146">
        <f>BK174+BK179+BK193</f>
        <v>0</v>
      </c>
    </row>
    <row r="174" spans="2:63" s="12" customFormat="1" ht="20.85" customHeight="1">
      <c r="B174" s="136"/>
      <c r="D174" s="137" t="s">
        <v>80</v>
      </c>
      <c r="E174" s="147" t="s">
        <v>563</v>
      </c>
      <c r="F174" s="147" t="s">
        <v>564</v>
      </c>
      <c r="I174" s="139"/>
      <c r="J174" s="148">
        <f>BK174</f>
        <v>0</v>
      </c>
      <c r="L174" s="136"/>
      <c r="M174" s="141"/>
      <c r="N174" s="142"/>
      <c r="O174" s="142"/>
      <c r="P174" s="143">
        <f>SUM(P175:P178)</f>
        <v>0</v>
      </c>
      <c r="Q174" s="142"/>
      <c r="R174" s="143">
        <f>SUM(R175:R178)</f>
        <v>0.90025</v>
      </c>
      <c r="S174" s="142"/>
      <c r="T174" s="144">
        <f>SUM(T175:T178)</f>
        <v>0</v>
      </c>
      <c r="AR174" s="137" t="s">
        <v>89</v>
      </c>
      <c r="AT174" s="145" t="s">
        <v>80</v>
      </c>
      <c r="AU174" s="145" t="s">
        <v>91</v>
      </c>
      <c r="AY174" s="137" t="s">
        <v>199</v>
      </c>
      <c r="BK174" s="146">
        <f>SUM(BK175:BK178)</f>
        <v>0</v>
      </c>
    </row>
    <row r="175" spans="1:65" s="2" customFormat="1" ht="14.45" customHeight="1">
      <c r="A175" s="33"/>
      <c r="B175" s="149"/>
      <c r="C175" s="150" t="s">
        <v>259</v>
      </c>
      <c r="D175" s="150" t="s">
        <v>201</v>
      </c>
      <c r="E175" s="151" t="s">
        <v>2623</v>
      </c>
      <c r="F175" s="152" t="s">
        <v>2624</v>
      </c>
      <c r="G175" s="153" t="s">
        <v>544</v>
      </c>
      <c r="H175" s="154">
        <v>1</v>
      </c>
      <c r="I175" s="155"/>
      <c r="J175" s="156">
        <f>ROUND(I175*H175,2)</f>
        <v>0</v>
      </c>
      <c r="K175" s="152" t="s">
        <v>246</v>
      </c>
      <c r="L175" s="34"/>
      <c r="M175" s="157" t="s">
        <v>1</v>
      </c>
      <c r="N175" s="158" t="s">
        <v>46</v>
      </c>
      <c r="O175" s="59"/>
      <c r="P175" s="159">
        <f>O175*H175</f>
        <v>0</v>
      </c>
      <c r="Q175" s="159">
        <v>0.831</v>
      </c>
      <c r="R175" s="159">
        <f>Q175*H175</f>
        <v>0.831</v>
      </c>
      <c r="S175" s="159">
        <v>0</v>
      </c>
      <c r="T175" s="160">
        <f>S175*H175</f>
        <v>0</v>
      </c>
      <c r="U175" s="33"/>
      <c r="V175" s="33"/>
      <c r="W175" s="33"/>
      <c r="X175" s="33"/>
      <c r="Y175" s="33"/>
      <c r="Z175" s="33"/>
      <c r="AA175" s="33"/>
      <c r="AB175" s="33"/>
      <c r="AC175" s="33"/>
      <c r="AD175" s="33"/>
      <c r="AE175" s="33"/>
      <c r="AR175" s="161" t="s">
        <v>206</v>
      </c>
      <c r="AT175" s="161" t="s">
        <v>201</v>
      </c>
      <c r="AU175" s="161" t="s">
        <v>221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206</v>
      </c>
      <c r="BM175" s="161" t="s">
        <v>2625</v>
      </c>
    </row>
    <row r="176" spans="1:47" s="2" customFormat="1" ht="11.25">
      <c r="A176" s="33"/>
      <c r="B176" s="34"/>
      <c r="C176" s="33"/>
      <c r="D176" s="163" t="s">
        <v>208</v>
      </c>
      <c r="E176" s="33"/>
      <c r="F176" s="164" t="s">
        <v>2626</v>
      </c>
      <c r="G176" s="33"/>
      <c r="H176" s="33"/>
      <c r="I176" s="165"/>
      <c r="J176" s="33"/>
      <c r="K176" s="33"/>
      <c r="L176" s="34"/>
      <c r="M176" s="166"/>
      <c r="N176" s="167"/>
      <c r="O176" s="59"/>
      <c r="P176" s="59"/>
      <c r="Q176" s="59"/>
      <c r="R176" s="59"/>
      <c r="S176" s="59"/>
      <c r="T176" s="60"/>
      <c r="U176" s="33"/>
      <c r="V176" s="33"/>
      <c r="W176" s="33"/>
      <c r="X176" s="33"/>
      <c r="Y176" s="33"/>
      <c r="Z176" s="33"/>
      <c r="AA176" s="33"/>
      <c r="AB176" s="33"/>
      <c r="AC176" s="33"/>
      <c r="AD176" s="33"/>
      <c r="AE176" s="33"/>
      <c r="AT176" s="18" t="s">
        <v>208</v>
      </c>
      <c r="AU176" s="18" t="s">
        <v>221</v>
      </c>
    </row>
    <row r="177" spans="1:47" s="2" customFormat="1" ht="39">
      <c r="A177" s="33"/>
      <c r="B177" s="34"/>
      <c r="C177" s="33"/>
      <c r="D177" s="163" t="s">
        <v>210</v>
      </c>
      <c r="E177" s="33"/>
      <c r="F177" s="168" t="s">
        <v>2627</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210</v>
      </c>
      <c r="AU177" s="18" t="s">
        <v>221</v>
      </c>
    </row>
    <row r="178" spans="1:65" s="2" customFormat="1" ht="24.2" customHeight="1">
      <c r="A178" s="33"/>
      <c r="B178" s="149"/>
      <c r="C178" s="150" t="s">
        <v>271</v>
      </c>
      <c r="D178" s="150" t="s">
        <v>201</v>
      </c>
      <c r="E178" s="151" t="s">
        <v>2628</v>
      </c>
      <c r="F178" s="152" t="s">
        <v>2629</v>
      </c>
      <c r="G178" s="153" t="s">
        <v>544</v>
      </c>
      <c r="H178" s="154">
        <v>1</v>
      </c>
      <c r="I178" s="155"/>
      <c r="J178" s="156">
        <f>ROUND(I178*H178,2)</f>
        <v>0</v>
      </c>
      <c r="K178" s="152" t="s">
        <v>246</v>
      </c>
      <c r="L178" s="34"/>
      <c r="M178" s="157" t="s">
        <v>1</v>
      </c>
      <c r="N178" s="158" t="s">
        <v>46</v>
      </c>
      <c r="O178" s="59"/>
      <c r="P178" s="159">
        <f>O178*H178</f>
        <v>0</v>
      </c>
      <c r="Q178" s="159">
        <v>0.06925</v>
      </c>
      <c r="R178" s="159">
        <f>Q178*H178</f>
        <v>0.06925</v>
      </c>
      <c r="S178" s="159">
        <v>0</v>
      </c>
      <c r="T178" s="160">
        <f>S178*H178</f>
        <v>0</v>
      </c>
      <c r="U178" s="33"/>
      <c r="V178" s="33"/>
      <c r="W178" s="33"/>
      <c r="X178" s="33"/>
      <c r="Y178" s="33"/>
      <c r="Z178" s="33"/>
      <c r="AA178" s="33"/>
      <c r="AB178" s="33"/>
      <c r="AC178" s="33"/>
      <c r="AD178" s="33"/>
      <c r="AE178" s="33"/>
      <c r="AR178" s="161" t="s">
        <v>206</v>
      </c>
      <c r="AT178" s="161" t="s">
        <v>201</v>
      </c>
      <c r="AU178" s="161" t="s">
        <v>221</v>
      </c>
      <c r="AY178" s="18" t="s">
        <v>199</v>
      </c>
      <c r="BE178" s="162">
        <f>IF(N178="základní",J178,0)</f>
        <v>0</v>
      </c>
      <c r="BF178" s="162">
        <f>IF(N178="snížená",J178,0)</f>
        <v>0</v>
      </c>
      <c r="BG178" s="162">
        <f>IF(N178="zákl. přenesená",J178,0)</f>
        <v>0</v>
      </c>
      <c r="BH178" s="162">
        <f>IF(N178="sníž. přenesená",J178,0)</f>
        <v>0</v>
      </c>
      <c r="BI178" s="162">
        <f>IF(N178="nulová",J178,0)</f>
        <v>0</v>
      </c>
      <c r="BJ178" s="18" t="s">
        <v>89</v>
      </c>
      <c r="BK178" s="162">
        <f>ROUND(I178*H178,2)</f>
        <v>0</v>
      </c>
      <c r="BL178" s="18" t="s">
        <v>206</v>
      </c>
      <c r="BM178" s="161" t="s">
        <v>2630</v>
      </c>
    </row>
    <row r="179" spans="2:63" s="12" customFormat="1" ht="20.85" customHeight="1">
      <c r="B179" s="136"/>
      <c r="D179" s="137" t="s">
        <v>80</v>
      </c>
      <c r="E179" s="147" t="s">
        <v>994</v>
      </c>
      <c r="F179" s="147" t="s">
        <v>995</v>
      </c>
      <c r="I179" s="139"/>
      <c r="J179" s="148">
        <f>BK179</f>
        <v>0</v>
      </c>
      <c r="L179" s="136"/>
      <c r="M179" s="141"/>
      <c r="N179" s="142"/>
      <c r="O179" s="142"/>
      <c r="P179" s="143">
        <f>SUM(P180:P192)</f>
        <v>0</v>
      </c>
      <c r="Q179" s="142"/>
      <c r="R179" s="143">
        <f>SUM(R180:R192)</f>
        <v>0</v>
      </c>
      <c r="S179" s="142"/>
      <c r="T179" s="144">
        <f>SUM(T180:T192)</f>
        <v>0</v>
      </c>
      <c r="AR179" s="137" t="s">
        <v>89</v>
      </c>
      <c r="AT179" s="145" t="s">
        <v>80</v>
      </c>
      <c r="AU179" s="145" t="s">
        <v>91</v>
      </c>
      <c r="AY179" s="137" t="s">
        <v>199</v>
      </c>
      <c r="BK179" s="146">
        <f>SUM(BK180:BK192)</f>
        <v>0</v>
      </c>
    </row>
    <row r="180" spans="1:65" s="2" customFormat="1" ht="49.15" customHeight="1">
      <c r="A180" s="33"/>
      <c r="B180" s="149"/>
      <c r="C180" s="150" t="s">
        <v>279</v>
      </c>
      <c r="D180" s="150" t="s">
        <v>201</v>
      </c>
      <c r="E180" s="151" t="s">
        <v>2631</v>
      </c>
      <c r="F180" s="152" t="s">
        <v>2632</v>
      </c>
      <c r="G180" s="153" t="s">
        <v>204</v>
      </c>
      <c r="H180" s="154">
        <v>341.308</v>
      </c>
      <c r="I180" s="155"/>
      <c r="J180" s="156">
        <f>ROUND(I180*H180,2)</f>
        <v>0</v>
      </c>
      <c r="K180" s="152" t="s">
        <v>246</v>
      </c>
      <c r="L180" s="34"/>
      <c r="M180" s="157" t="s">
        <v>1</v>
      </c>
      <c r="N180" s="158" t="s">
        <v>46</v>
      </c>
      <c r="O180" s="59"/>
      <c r="P180" s="159">
        <f>O180*H180</f>
        <v>0</v>
      </c>
      <c r="Q180" s="159">
        <v>0</v>
      </c>
      <c r="R180" s="159">
        <f>Q180*H180</f>
        <v>0</v>
      </c>
      <c r="S180" s="159">
        <v>0</v>
      </c>
      <c r="T180" s="160">
        <f>S180*H180</f>
        <v>0</v>
      </c>
      <c r="U180" s="33"/>
      <c r="V180" s="33"/>
      <c r="W180" s="33"/>
      <c r="X180" s="33"/>
      <c r="Y180" s="33"/>
      <c r="Z180" s="33"/>
      <c r="AA180" s="33"/>
      <c r="AB180" s="33"/>
      <c r="AC180" s="33"/>
      <c r="AD180" s="33"/>
      <c r="AE180" s="33"/>
      <c r="AR180" s="161" t="s">
        <v>206</v>
      </c>
      <c r="AT180" s="161" t="s">
        <v>201</v>
      </c>
      <c r="AU180" s="161" t="s">
        <v>221</v>
      </c>
      <c r="AY180" s="18" t="s">
        <v>199</v>
      </c>
      <c r="BE180" s="162">
        <f>IF(N180="základní",J180,0)</f>
        <v>0</v>
      </c>
      <c r="BF180" s="162">
        <f>IF(N180="snížená",J180,0)</f>
        <v>0</v>
      </c>
      <c r="BG180" s="162">
        <f>IF(N180="zákl. přenesená",J180,0)</f>
        <v>0</v>
      </c>
      <c r="BH180" s="162">
        <f>IF(N180="sníž. přenesená",J180,0)</f>
        <v>0</v>
      </c>
      <c r="BI180" s="162">
        <f>IF(N180="nulová",J180,0)</f>
        <v>0</v>
      </c>
      <c r="BJ180" s="18" t="s">
        <v>89</v>
      </c>
      <c r="BK180" s="162">
        <f>ROUND(I180*H180,2)</f>
        <v>0</v>
      </c>
      <c r="BL180" s="18" t="s">
        <v>206</v>
      </c>
      <c r="BM180" s="161" t="s">
        <v>2633</v>
      </c>
    </row>
    <row r="181" spans="1:47" s="2" customFormat="1" ht="19.5">
      <c r="A181" s="33"/>
      <c r="B181" s="34"/>
      <c r="C181" s="33"/>
      <c r="D181" s="163" t="s">
        <v>248</v>
      </c>
      <c r="E181" s="33"/>
      <c r="F181" s="168" t="s">
        <v>2634</v>
      </c>
      <c r="G181" s="33"/>
      <c r="H181" s="33"/>
      <c r="I181" s="165"/>
      <c r="J181" s="33"/>
      <c r="K181" s="33"/>
      <c r="L181" s="34"/>
      <c r="M181" s="166"/>
      <c r="N181" s="167"/>
      <c r="O181" s="59"/>
      <c r="P181" s="59"/>
      <c r="Q181" s="59"/>
      <c r="R181" s="59"/>
      <c r="S181" s="59"/>
      <c r="T181" s="60"/>
      <c r="U181" s="33"/>
      <c r="V181" s="33"/>
      <c r="W181" s="33"/>
      <c r="X181" s="33"/>
      <c r="Y181" s="33"/>
      <c r="Z181" s="33"/>
      <c r="AA181" s="33"/>
      <c r="AB181" s="33"/>
      <c r="AC181" s="33"/>
      <c r="AD181" s="33"/>
      <c r="AE181" s="33"/>
      <c r="AT181" s="18" t="s">
        <v>248</v>
      </c>
      <c r="AU181" s="18" t="s">
        <v>221</v>
      </c>
    </row>
    <row r="182" spans="2:51" s="14" customFormat="1" ht="11.25">
      <c r="B182" s="177"/>
      <c r="D182" s="163" t="s">
        <v>212</v>
      </c>
      <c r="E182" s="178" t="s">
        <v>1</v>
      </c>
      <c r="F182" s="179" t="s">
        <v>2635</v>
      </c>
      <c r="H182" s="178" t="s">
        <v>1</v>
      </c>
      <c r="I182" s="180"/>
      <c r="L182" s="177"/>
      <c r="M182" s="181"/>
      <c r="N182" s="182"/>
      <c r="O182" s="182"/>
      <c r="P182" s="182"/>
      <c r="Q182" s="182"/>
      <c r="R182" s="182"/>
      <c r="S182" s="182"/>
      <c r="T182" s="183"/>
      <c r="AT182" s="178" t="s">
        <v>212</v>
      </c>
      <c r="AU182" s="178" t="s">
        <v>221</v>
      </c>
      <c r="AV182" s="14" t="s">
        <v>89</v>
      </c>
      <c r="AW182" s="14" t="s">
        <v>36</v>
      </c>
      <c r="AX182" s="14" t="s">
        <v>81</v>
      </c>
      <c r="AY182" s="178" t="s">
        <v>199</v>
      </c>
    </row>
    <row r="183" spans="2:51" s="13" customFormat="1" ht="11.25">
      <c r="B183" s="169"/>
      <c r="D183" s="163" t="s">
        <v>212</v>
      </c>
      <c r="E183" s="170" t="s">
        <v>1</v>
      </c>
      <c r="F183" s="171" t="s">
        <v>2636</v>
      </c>
      <c r="H183" s="172">
        <v>279.48</v>
      </c>
      <c r="I183" s="173"/>
      <c r="L183" s="169"/>
      <c r="M183" s="174"/>
      <c r="N183" s="175"/>
      <c r="O183" s="175"/>
      <c r="P183" s="175"/>
      <c r="Q183" s="175"/>
      <c r="R183" s="175"/>
      <c r="S183" s="175"/>
      <c r="T183" s="176"/>
      <c r="AT183" s="170" t="s">
        <v>212</v>
      </c>
      <c r="AU183" s="170" t="s">
        <v>221</v>
      </c>
      <c r="AV183" s="13" t="s">
        <v>91</v>
      </c>
      <c r="AW183" s="13" t="s">
        <v>36</v>
      </c>
      <c r="AX183" s="13" t="s">
        <v>81</v>
      </c>
      <c r="AY183" s="170" t="s">
        <v>199</v>
      </c>
    </row>
    <row r="184" spans="2:51" s="14" customFormat="1" ht="11.25">
      <c r="B184" s="177"/>
      <c r="D184" s="163" t="s">
        <v>212</v>
      </c>
      <c r="E184" s="178" t="s">
        <v>1</v>
      </c>
      <c r="F184" s="179" t="s">
        <v>2637</v>
      </c>
      <c r="H184" s="178" t="s">
        <v>1</v>
      </c>
      <c r="I184" s="180"/>
      <c r="L184" s="177"/>
      <c r="M184" s="181"/>
      <c r="N184" s="182"/>
      <c r="O184" s="182"/>
      <c r="P184" s="182"/>
      <c r="Q184" s="182"/>
      <c r="R184" s="182"/>
      <c r="S184" s="182"/>
      <c r="T184" s="183"/>
      <c r="AT184" s="178" t="s">
        <v>212</v>
      </c>
      <c r="AU184" s="178" t="s">
        <v>221</v>
      </c>
      <c r="AV184" s="14" t="s">
        <v>89</v>
      </c>
      <c r="AW184" s="14" t="s">
        <v>36</v>
      </c>
      <c r="AX184" s="14" t="s">
        <v>81</v>
      </c>
      <c r="AY184" s="178" t="s">
        <v>199</v>
      </c>
    </row>
    <row r="185" spans="2:51" s="13" customFormat="1" ht="11.25">
      <c r="B185" s="169"/>
      <c r="D185" s="163" t="s">
        <v>212</v>
      </c>
      <c r="E185" s="170" t="s">
        <v>1</v>
      </c>
      <c r="F185" s="171" t="s">
        <v>2638</v>
      </c>
      <c r="H185" s="172">
        <v>61.828</v>
      </c>
      <c r="I185" s="173"/>
      <c r="L185" s="169"/>
      <c r="M185" s="174"/>
      <c r="N185" s="175"/>
      <c r="O185" s="175"/>
      <c r="P185" s="175"/>
      <c r="Q185" s="175"/>
      <c r="R185" s="175"/>
      <c r="S185" s="175"/>
      <c r="T185" s="176"/>
      <c r="AT185" s="170" t="s">
        <v>212</v>
      </c>
      <c r="AU185" s="170" t="s">
        <v>221</v>
      </c>
      <c r="AV185" s="13" t="s">
        <v>91</v>
      </c>
      <c r="AW185" s="13" t="s">
        <v>36</v>
      </c>
      <c r="AX185" s="13" t="s">
        <v>81</v>
      </c>
      <c r="AY185" s="170" t="s">
        <v>199</v>
      </c>
    </row>
    <row r="186" spans="2:51" s="15" customFormat="1" ht="11.25">
      <c r="B186" s="184"/>
      <c r="D186" s="163" t="s">
        <v>212</v>
      </c>
      <c r="E186" s="185" t="s">
        <v>1</v>
      </c>
      <c r="F186" s="186" t="s">
        <v>234</v>
      </c>
      <c r="H186" s="187">
        <v>341.308</v>
      </c>
      <c r="I186" s="188"/>
      <c r="L186" s="184"/>
      <c r="M186" s="189"/>
      <c r="N186" s="190"/>
      <c r="O186" s="190"/>
      <c r="P186" s="190"/>
      <c r="Q186" s="190"/>
      <c r="R186" s="190"/>
      <c r="S186" s="190"/>
      <c r="T186" s="191"/>
      <c r="AT186" s="185" t="s">
        <v>212</v>
      </c>
      <c r="AU186" s="185" t="s">
        <v>221</v>
      </c>
      <c r="AV186" s="15" t="s">
        <v>206</v>
      </c>
      <c r="AW186" s="15" t="s">
        <v>36</v>
      </c>
      <c r="AX186" s="15" t="s">
        <v>89</v>
      </c>
      <c r="AY186" s="185" t="s">
        <v>199</v>
      </c>
    </row>
    <row r="187" spans="1:65" s="2" customFormat="1" ht="14.45" customHeight="1">
      <c r="A187" s="33"/>
      <c r="B187" s="149"/>
      <c r="C187" s="150" t="s">
        <v>284</v>
      </c>
      <c r="D187" s="150" t="s">
        <v>201</v>
      </c>
      <c r="E187" s="151" t="s">
        <v>2639</v>
      </c>
      <c r="F187" s="152" t="s">
        <v>2640</v>
      </c>
      <c r="G187" s="153" t="s">
        <v>400</v>
      </c>
      <c r="H187" s="154">
        <v>56</v>
      </c>
      <c r="I187" s="155"/>
      <c r="J187" s="156">
        <f>ROUND(I187*H187,2)</f>
        <v>0</v>
      </c>
      <c r="K187" s="152" t="s">
        <v>246</v>
      </c>
      <c r="L187" s="34"/>
      <c r="M187" s="157" t="s">
        <v>1</v>
      </c>
      <c r="N187" s="158" t="s">
        <v>46</v>
      </c>
      <c r="O187" s="59"/>
      <c r="P187" s="159">
        <f>O187*H187</f>
        <v>0</v>
      </c>
      <c r="Q187" s="159">
        <v>0</v>
      </c>
      <c r="R187" s="159">
        <f>Q187*H187</f>
        <v>0</v>
      </c>
      <c r="S187" s="159">
        <v>0</v>
      </c>
      <c r="T187" s="160">
        <f>S187*H187</f>
        <v>0</v>
      </c>
      <c r="U187" s="33"/>
      <c r="V187" s="33"/>
      <c r="W187" s="33"/>
      <c r="X187" s="33"/>
      <c r="Y187" s="33"/>
      <c r="Z187" s="33"/>
      <c r="AA187" s="33"/>
      <c r="AB187" s="33"/>
      <c r="AC187" s="33"/>
      <c r="AD187" s="33"/>
      <c r="AE187" s="33"/>
      <c r="AR187" s="161" t="s">
        <v>206</v>
      </c>
      <c r="AT187" s="161" t="s">
        <v>201</v>
      </c>
      <c r="AU187" s="161" t="s">
        <v>221</v>
      </c>
      <c r="AY187" s="18" t="s">
        <v>199</v>
      </c>
      <c r="BE187" s="162">
        <f>IF(N187="základní",J187,0)</f>
        <v>0</v>
      </c>
      <c r="BF187" s="162">
        <f>IF(N187="snížená",J187,0)</f>
        <v>0</v>
      </c>
      <c r="BG187" s="162">
        <f>IF(N187="zákl. přenesená",J187,0)</f>
        <v>0</v>
      </c>
      <c r="BH187" s="162">
        <f>IF(N187="sníž. přenesená",J187,0)</f>
        <v>0</v>
      </c>
      <c r="BI187" s="162">
        <f>IF(N187="nulová",J187,0)</f>
        <v>0</v>
      </c>
      <c r="BJ187" s="18" t="s">
        <v>89</v>
      </c>
      <c r="BK187" s="162">
        <f>ROUND(I187*H187,2)</f>
        <v>0</v>
      </c>
      <c r="BL187" s="18" t="s">
        <v>206</v>
      </c>
      <c r="BM187" s="161" t="s">
        <v>2641</v>
      </c>
    </row>
    <row r="188" spans="1:47" s="2" customFormat="1" ht="39">
      <c r="A188" s="33"/>
      <c r="B188" s="34"/>
      <c r="C188" s="33"/>
      <c r="D188" s="163" t="s">
        <v>248</v>
      </c>
      <c r="E188" s="33"/>
      <c r="F188" s="168" t="s">
        <v>2642</v>
      </c>
      <c r="G188" s="33"/>
      <c r="H188" s="33"/>
      <c r="I188" s="165"/>
      <c r="J188" s="33"/>
      <c r="K188" s="33"/>
      <c r="L188" s="34"/>
      <c r="M188" s="166"/>
      <c r="N188" s="167"/>
      <c r="O188" s="59"/>
      <c r="P188" s="59"/>
      <c r="Q188" s="59"/>
      <c r="R188" s="59"/>
      <c r="S188" s="59"/>
      <c r="T188" s="60"/>
      <c r="U188" s="33"/>
      <c r="V188" s="33"/>
      <c r="W188" s="33"/>
      <c r="X188" s="33"/>
      <c r="Y188" s="33"/>
      <c r="Z188" s="33"/>
      <c r="AA188" s="33"/>
      <c r="AB188" s="33"/>
      <c r="AC188" s="33"/>
      <c r="AD188" s="33"/>
      <c r="AE188" s="33"/>
      <c r="AT188" s="18" t="s">
        <v>248</v>
      </c>
      <c r="AU188" s="18" t="s">
        <v>221</v>
      </c>
    </row>
    <row r="189" spans="2:51" s="14" customFormat="1" ht="22.5">
      <c r="B189" s="177"/>
      <c r="D189" s="163" t="s">
        <v>212</v>
      </c>
      <c r="E189" s="178" t="s">
        <v>1</v>
      </c>
      <c r="F189" s="179" t="s">
        <v>2643</v>
      </c>
      <c r="H189" s="178" t="s">
        <v>1</v>
      </c>
      <c r="I189" s="180"/>
      <c r="L189" s="177"/>
      <c r="M189" s="181"/>
      <c r="N189" s="182"/>
      <c r="O189" s="182"/>
      <c r="P189" s="182"/>
      <c r="Q189" s="182"/>
      <c r="R189" s="182"/>
      <c r="S189" s="182"/>
      <c r="T189" s="183"/>
      <c r="AT189" s="178" t="s">
        <v>212</v>
      </c>
      <c r="AU189" s="178" t="s">
        <v>221</v>
      </c>
      <c r="AV189" s="14" t="s">
        <v>89</v>
      </c>
      <c r="AW189" s="14" t="s">
        <v>36</v>
      </c>
      <c r="AX189" s="14" t="s">
        <v>81</v>
      </c>
      <c r="AY189" s="178" t="s">
        <v>199</v>
      </c>
    </row>
    <row r="190" spans="2:51" s="14" customFormat="1" ht="22.5">
      <c r="B190" s="177"/>
      <c r="D190" s="163" t="s">
        <v>212</v>
      </c>
      <c r="E190" s="178" t="s">
        <v>1</v>
      </c>
      <c r="F190" s="179" t="s">
        <v>2644</v>
      </c>
      <c r="H190" s="178" t="s">
        <v>1</v>
      </c>
      <c r="I190" s="180"/>
      <c r="L190" s="177"/>
      <c r="M190" s="181"/>
      <c r="N190" s="182"/>
      <c r="O190" s="182"/>
      <c r="P190" s="182"/>
      <c r="Q190" s="182"/>
      <c r="R190" s="182"/>
      <c r="S190" s="182"/>
      <c r="T190" s="183"/>
      <c r="AT190" s="178" t="s">
        <v>212</v>
      </c>
      <c r="AU190" s="178" t="s">
        <v>221</v>
      </c>
      <c r="AV190" s="14" t="s">
        <v>89</v>
      </c>
      <c r="AW190" s="14" t="s">
        <v>36</v>
      </c>
      <c r="AX190" s="14" t="s">
        <v>81</v>
      </c>
      <c r="AY190" s="178" t="s">
        <v>199</v>
      </c>
    </row>
    <row r="191" spans="2:51" s="13" customFormat="1" ht="11.25">
      <c r="B191" s="169"/>
      <c r="D191" s="163" t="s">
        <v>212</v>
      </c>
      <c r="E191" s="170" t="s">
        <v>1</v>
      </c>
      <c r="F191" s="171" t="s">
        <v>1023</v>
      </c>
      <c r="H191" s="172">
        <v>56</v>
      </c>
      <c r="I191" s="173"/>
      <c r="L191" s="169"/>
      <c r="M191" s="174"/>
      <c r="N191" s="175"/>
      <c r="O191" s="175"/>
      <c r="P191" s="175"/>
      <c r="Q191" s="175"/>
      <c r="R191" s="175"/>
      <c r="S191" s="175"/>
      <c r="T191" s="176"/>
      <c r="AT191" s="170" t="s">
        <v>212</v>
      </c>
      <c r="AU191" s="170" t="s">
        <v>221</v>
      </c>
      <c r="AV191" s="13" t="s">
        <v>91</v>
      </c>
      <c r="AW191" s="13" t="s">
        <v>36</v>
      </c>
      <c r="AX191" s="13" t="s">
        <v>81</v>
      </c>
      <c r="AY191" s="170" t="s">
        <v>199</v>
      </c>
    </row>
    <row r="192" spans="2:51" s="15" customFormat="1" ht="11.25">
      <c r="B192" s="184"/>
      <c r="D192" s="163" t="s">
        <v>212</v>
      </c>
      <c r="E192" s="185" t="s">
        <v>1</v>
      </c>
      <c r="F192" s="186" t="s">
        <v>234</v>
      </c>
      <c r="H192" s="187">
        <v>56</v>
      </c>
      <c r="I192" s="188"/>
      <c r="L192" s="184"/>
      <c r="M192" s="189"/>
      <c r="N192" s="190"/>
      <c r="O192" s="190"/>
      <c r="P192" s="190"/>
      <c r="Q192" s="190"/>
      <c r="R192" s="190"/>
      <c r="S192" s="190"/>
      <c r="T192" s="191"/>
      <c r="AT192" s="185" t="s">
        <v>212</v>
      </c>
      <c r="AU192" s="185" t="s">
        <v>221</v>
      </c>
      <c r="AV192" s="15" t="s">
        <v>206</v>
      </c>
      <c r="AW192" s="15" t="s">
        <v>36</v>
      </c>
      <c r="AX192" s="15" t="s">
        <v>89</v>
      </c>
      <c r="AY192" s="185" t="s">
        <v>199</v>
      </c>
    </row>
    <row r="193" spans="2:63" s="12" customFormat="1" ht="20.85" customHeight="1">
      <c r="B193" s="136"/>
      <c r="D193" s="137" t="s">
        <v>80</v>
      </c>
      <c r="E193" s="147" t="s">
        <v>1050</v>
      </c>
      <c r="F193" s="147" t="s">
        <v>1051</v>
      </c>
      <c r="I193" s="139"/>
      <c r="J193" s="148">
        <f>BK193</f>
        <v>0</v>
      </c>
      <c r="L193" s="136"/>
      <c r="M193" s="141"/>
      <c r="N193" s="142"/>
      <c r="O193" s="142"/>
      <c r="P193" s="143">
        <f>SUM(P194:P300)</f>
        <v>0</v>
      </c>
      <c r="Q193" s="142"/>
      <c r="R193" s="143">
        <f>SUM(R194:R300)</f>
        <v>38.796874792</v>
      </c>
      <c r="S193" s="142"/>
      <c r="T193" s="144">
        <f>SUM(T194:T300)</f>
        <v>80.748198</v>
      </c>
      <c r="AR193" s="137" t="s">
        <v>89</v>
      </c>
      <c r="AT193" s="145" t="s">
        <v>80</v>
      </c>
      <c r="AU193" s="145" t="s">
        <v>91</v>
      </c>
      <c r="AY193" s="137" t="s">
        <v>199</v>
      </c>
      <c r="BK193" s="146">
        <f>SUM(BK194:BK300)</f>
        <v>0</v>
      </c>
    </row>
    <row r="194" spans="1:65" s="2" customFormat="1" ht="14.45" customHeight="1">
      <c r="A194" s="33"/>
      <c r="B194" s="149"/>
      <c r="C194" s="150" t="s">
        <v>290</v>
      </c>
      <c r="D194" s="150" t="s">
        <v>201</v>
      </c>
      <c r="E194" s="151" t="s">
        <v>2645</v>
      </c>
      <c r="F194" s="152" t="s">
        <v>2646</v>
      </c>
      <c r="G194" s="153" t="s">
        <v>204</v>
      </c>
      <c r="H194" s="154">
        <v>309</v>
      </c>
      <c r="I194" s="155"/>
      <c r="J194" s="156">
        <f>ROUND(I194*H194,2)</f>
        <v>0</v>
      </c>
      <c r="K194" s="152" t="s">
        <v>246</v>
      </c>
      <c r="L194" s="34"/>
      <c r="M194" s="157" t="s">
        <v>1</v>
      </c>
      <c r="N194" s="158" t="s">
        <v>46</v>
      </c>
      <c r="O194" s="59"/>
      <c r="P194" s="159">
        <f>O194*H194</f>
        <v>0</v>
      </c>
      <c r="Q194" s="159">
        <v>0</v>
      </c>
      <c r="R194" s="159">
        <f>Q194*H194</f>
        <v>0</v>
      </c>
      <c r="S194" s="159">
        <v>0</v>
      </c>
      <c r="T194" s="160">
        <f>S194*H194</f>
        <v>0</v>
      </c>
      <c r="U194" s="33"/>
      <c r="V194" s="33"/>
      <c r="W194" s="33"/>
      <c r="X194" s="33"/>
      <c r="Y194" s="33"/>
      <c r="Z194" s="33"/>
      <c r="AA194" s="33"/>
      <c r="AB194" s="33"/>
      <c r="AC194" s="33"/>
      <c r="AD194" s="33"/>
      <c r="AE194" s="33"/>
      <c r="AR194" s="161" t="s">
        <v>206</v>
      </c>
      <c r="AT194" s="161" t="s">
        <v>201</v>
      </c>
      <c r="AU194" s="161" t="s">
        <v>221</v>
      </c>
      <c r="AY194" s="18" t="s">
        <v>199</v>
      </c>
      <c r="BE194" s="162">
        <f>IF(N194="základní",J194,0)</f>
        <v>0</v>
      </c>
      <c r="BF194" s="162">
        <f>IF(N194="snížená",J194,0)</f>
        <v>0</v>
      </c>
      <c r="BG194" s="162">
        <f>IF(N194="zákl. přenesená",J194,0)</f>
        <v>0</v>
      </c>
      <c r="BH194" s="162">
        <f>IF(N194="sníž. přenesená",J194,0)</f>
        <v>0</v>
      </c>
      <c r="BI194" s="162">
        <f>IF(N194="nulová",J194,0)</f>
        <v>0</v>
      </c>
      <c r="BJ194" s="18" t="s">
        <v>89</v>
      </c>
      <c r="BK194" s="162">
        <f>ROUND(I194*H194,2)</f>
        <v>0</v>
      </c>
      <c r="BL194" s="18" t="s">
        <v>206</v>
      </c>
      <c r="BM194" s="161" t="s">
        <v>2647</v>
      </c>
    </row>
    <row r="195" spans="2:51" s="14" customFormat="1" ht="11.25">
      <c r="B195" s="177"/>
      <c r="D195" s="163" t="s">
        <v>212</v>
      </c>
      <c r="E195" s="178" t="s">
        <v>1</v>
      </c>
      <c r="F195" s="179" t="s">
        <v>2635</v>
      </c>
      <c r="H195" s="178" t="s">
        <v>1</v>
      </c>
      <c r="I195" s="180"/>
      <c r="L195" s="177"/>
      <c r="M195" s="181"/>
      <c r="N195" s="182"/>
      <c r="O195" s="182"/>
      <c r="P195" s="182"/>
      <c r="Q195" s="182"/>
      <c r="R195" s="182"/>
      <c r="S195" s="182"/>
      <c r="T195" s="183"/>
      <c r="AT195" s="178" t="s">
        <v>212</v>
      </c>
      <c r="AU195" s="178" t="s">
        <v>221</v>
      </c>
      <c r="AV195" s="14" t="s">
        <v>89</v>
      </c>
      <c r="AW195" s="14" t="s">
        <v>36</v>
      </c>
      <c r="AX195" s="14" t="s">
        <v>81</v>
      </c>
      <c r="AY195" s="178" t="s">
        <v>199</v>
      </c>
    </row>
    <row r="196" spans="2:51" s="13" customFormat="1" ht="11.25">
      <c r="B196" s="169"/>
      <c r="D196" s="163" t="s">
        <v>212</v>
      </c>
      <c r="E196" s="170" t="s">
        <v>1</v>
      </c>
      <c r="F196" s="171" t="s">
        <v>2648</v>
      </c>
      <c r="H196" s="172">
        <v>274</v>
      </c>
      <c r="I196" s="173"/>
      <c r="L196" s="169"/>
      <c r="M196" s="174"/>
      <c r="N196" s="175"/>
      <c r="O196" s="175"/>
      <c r="P196" s="175"/>
      <c r="Q196" s="175"/>
      <c r="R196" s="175"/>
      <c r="S196" s="175"/>
      <c r="T196" s="176"/>
      <c r="AT196" s="170" t="s">
        <v>212</v>
      </c>
      <c r="AU196" s="170" t="s">
        <v>221</v>
      </c>
      <c r="AV196" s="13" t="s">
        <v>91</v>
      </c>
      <c r="AW196" s="13" t="s">
        <v>36</v>
      </c>
      <c r="AX196" s="13" t="s">
        <v>81</v>
      </c>
      <c r="AY196" s="170" t="s">
        <v>199</v>
      </c>
    </row>
    <row r="197" spans="2:51" s="14" customFormat="1" ht="11.25">
      <c r="B197" s="177"/>
      <c r="D197" s="163" t="s">
        <v>212</v>
      </c>
      <c r="E197" s="178" t="s">
        <v>1</v>
      </c>
      <c r="F197" s="179" t="s">
        <v>2649</v>
      </c>
      <c r="H197" s="178" t="s">
        <v>1</v>
      </c>
      <c r="I197" s="180"/>
      <c r="L197" s="177"/>
      <c r="M197" s="181"/>
      <c r="N197" s="182"/>
      <c r="O197" s="182"/>
      <c r="P197" s="182"/>
      <c r="Q197" s="182"/>
      <c r="R197" s="182"/>
      <c r="S197" s="182"/>
      <c r="T197" s="183"/>
      <c r="AT197" s="178" t="s">
        <v>212</v>
      </c>
      <c r="AU197" s="178" t="s">
        <v>221</v>
      </c>
      <c r="AV197" s="14" t="s">
        <v>89</v>
      </c>
      <c r="AW197" s="14" t="s">
        <v>36</v>
      </c>
      <c r="AX197" s="14" t="s">
        <v>81</v>
      </c>
      <c r="AY197" s="178" t="s">
        <v>199</v>
      </c>
    </row>
    <row r="198" spans="2:51" s="13" customFormat="1" ht="11.25">
      <c r="B198" s="169"/>
      <c r="D198" s="163" t="s">
        <v>212</v>
      </c>
      <c r="E198" s="170" t="s">
        <v>1</v>
      </c>
      <c r="F198" s="171" t="s">
        <v>2650</v>
      </c>
      <c r="H198" s="172">
        <v>35</v>
      </c>
      <c r="I198" s="173"/>
      <c r="L198" s="169"/>
      <c r="M198" s="174"/>
      <c r="N198" s="175"/>
      <c r="O198" s="175"/>
      <c r="P198" s="175"/>
      <c r="Q198" s="175"/>
      <c r="R198" s="175"/>
      <c r="S198" s="175"/>
      <c r="T198" s="176"/>
      <c r="AT198" s="170" t="s">
        <v>212</v>
      </c>
      <c r="AU198" s="170" t="s">
        <v>221</v>
      </c>
      <c r="AV198" s="13" t="s">
        <v>91</v>
      </c>
      <c r="AW198" s="13" t="s">
        <v>36</v>
      </c>
      <c r="AX198" s="13" t="s">
        <v>81</v>
      </c>
      <c r="AY198" s="170" t="s">
        <v>199</v>
      </c>
    </row>
    <row r="199" spans="2:51" s="15" customFormat="1" ht="11.25">
      <c r="B199" s="184"/>
      <c r="D199" s="163" t="s">
        <v>212</v>
      </c>
      <c r="E199" s="185" t="s">
        <v>1</v>
      </c>
      <c r="F199" s="186" t="s">
        <v>234</v>
      </c>
      <c r="H199" s="187">
        <v>309</v>
      </c>
      <c r="I199" s="188"/>
      <c r="L199" s="184"/>
      <c r="M199" s="189"/>
      <c r="N199" s="190"/>
      <c r="O199" s="190"/>
      <c r="P199" s="190"/>
      <c r="Q199" s="190"/>
      <c r="R199" s="190"/>
      <c r="S199" s="190"/>
      <c r="T199" s="191"/>
      <c r="AT199" s="185" t="s">
        <v>212</v>
      </c>
      <c r="AU199" s="185" t="s">
        <v>221</v>
      </c>
      <c r="AV199" s="15" t="s">
        <v>206</v>
      </c>
      <c r="AW199" s="15" t="s">
        <v>36</v>
      </c>
      <c r="AX199" s="15" t="s">
        <v>89</v>
      </c>
      <c r="AY199" s="185" t="s">
        <v>199</v>
      </c>
    </row>
    <row r="200" spans="1:65" s="2" customFormat="1" ht="14.45" customHeight="1">
      <c r="A200" s="33"/>
      <c r="B200" s="149"/>
      <c r="C200" s="150" t="s">
        <v>298</v>
      </c>
      <c r="D200" s="150" t="s">
        <v>201</v>
      </c>
      <c r="E200" s="151" t="s">
        <v>2651</v>
      </c>
      <c r="F200" s="152" t="s">
        <v>2652</v>
      </c>
      <c r="G200" s="153" t="s">
        <v>204</v>
      </c>
      <c r="H200" s="154">
        <v>351.844</v>
      </c>
      <c r="I200" s="155"/>
      <c r="J200" s="156">
        <f>ROUND(I200*H200,2)</f>
        <v>0</v>
      </c>
      <c r="K200" s="152" t="s">
        <v>205</v>
      </c>
      <c r="L200" s="34"/>
      <c r="M200" s="157" t="s">
        <v>1</v>
      </c>
      <c r="N200" s="158" t="s">
        <v>46</v>
      </c>
      <c r="O200" s="59"/>
      <c r="P200" s="159">
        <f>O200*H200</f>
        <v>0</v>
      </c>
      <c r="Q200" s="159">
        <v>0</v>
      </c>
      <c r="R200" s="159">
        <f>Q200*H200</f>
        <v>0</v>
      </c>
      <c r="S200" s="159">
        <v>0.11</v>
      </c>
      <c r="T200" s="160">
        <f>S200*H200</f>
        <v>38.70284</v>
      </c>
      <c r="U200" s="33"/>
      <c r="V200" s="33"/>
      <c r="W200" s="33"/>
      <c r="X200" s="33"/>
      <c r="Y200" s="33"/>
      <c r="Z200" s="33"/>
      <c r="AA200" s="33"/>
      <c r="AB200" s="33"/>
      <c r="AC200" s="33"/>
      <c r="AD200" s="33"/>
      <c r="AE200" s="33"/>
      <c r="AR200" s="161" t="s">
        <v>206</v>
      </c>
      <c r="AT200" s="161" t="s">
        <v>201</v>
      </c>
      <c r="AU200" s="161" t="s">
        <v>221</v>
      </c>
      <c r="AY200" s="18" t="s">
        <v>199</v>
      </c>
      <c r="BE200" s="162">
        <f>IF(N200="základní",J200,0)</f>
        <v>0</v>
      </c>
      <c r="BF200" s="162">
        <f>IF(N200="snížená",J200,0)</f>
        <v>0</v>
      </c>
      <c r="BG200" s="162">
        <f>IF(N200="zákl. přenesená",J200,0)</f>
        <v>0</v>
      </c>
      <c r="BH200" s="162">
        <f>IF(N200="sníž. přenesená",J200,0)</f>
        <v>0</v>
      </c>
      <c r="BI200" s="162">
        <f>IF(N200="nulová",J200,0)</f>
        <v>0</v>
      </c>
      <c r="BJ200" s="18" t="s">
        <v>89</v>
      </c>
      <c r="BK200" s="162">
        <f>ROUND(I200*H200,2)</f>
        <v>0</v>
      </c>
      <c r="BL200" s="18" t="s">
        <v>206</v>
      </c>
      <c r="BM200" s="161" t="s">
        <v>2653</v>
      </c>
    </row>
    <row r="201" spans="1:47" s="2" customFormat="1" ht="11.25">
      <c r="A201" s="33"/>
      <c r="B201" s="34"/>
      <c r="C201" s="33"/>
      <c r="D201" s="163" t="s">
        <v>208</v>
      </c>
      <c r="E201" s="33"/>
      <c r="F201" s="164" t="s">
        <v>2654</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208</v>
      </c>
      <c r="AU201" s="18" t="s">
        <v>221</v>
      </c>
    </row>
    <row r="202" spans="1:47" s="2" customFormat="1" ht="39">
      <c r="A202" s="33"/>
      <c r="B202" s="34"/>
      <c r="C202" s="33"/>
      <c r="D202" s="163" t="s">
        <v>210</v>
      </c>
      <c r="E202" s="33"/>
      <c r="F202" s="168" t="s">
        <v>2655</v>
      </c>
      <c r="G202" s="33"/>
      <c r="H202" s="33"/>
      <c r="I202" s="165"/>
      <c r="J202" s="33"/>
      <c r="K202" s="33"/>
      <c r="L202" s="34"/>
      <c r="M202" s="166"/>
      <c r="N202" s="167"/>
      <c r="O202" s="59"/>
      <c r="P202" s="59"/>
      <c r="Q202" s="59"/>
      <c r="R202" s="59"/>
      <c r="S202" s="59"/>
      <c r="T202" s="60"/>
      <c r="U202" s="33"/>
      <c r="V202" s="33"/>
      <c r="W202" s="33"/>
      <c r="X202" s="33"/>
      <c r="Y202" s="33"/>
      <c r="Z202" s="33"/>
      <c r="AA202" s="33"/>
      <c r="AB202" s="33"/>
      <c r="AC202" s="33"/>
      <c r="AD202" s="33"/>
      <c r="AE202" s="33"/>
      <c r="AT202" s="18" t="s">
        <v>210</v>
      </c>
      <c r="AU202" s="18" t="s">
        <v>221</v>
      </c>
    </row>
    <row r="203" spans="2:51" s="14" customFormat="1" ht="22.5">
      <c r="B203" s="177"/>
      <c r="D203" s="163" t="s">
        <v>212</v>
      </c>
      <c r="E203" s="178" t="s">
        <v>1</v>
      </c>
      <c r="F203" s="179" t="s">
        <v>2656</v>
      </c>
      <c r="H203" s="178" t="s">
        <v>1</v>
      </c>
      <c r="I203" s="180"/>
      <c r="L203" s="177"/>
      <c r="M203" s="181"/>
      <c r="N203" s="182"/>
      <c r="O203" s="182"/>
      <c r="P203" s="182"/>
      <c r="Q203" s="182"/>
      <c r="R203" s="182"/>
      <c r="S203" s="182"/>
      <c r="T203" s="183"/>
      <c r="AT203" s="178" t="s">
        <v>212</v>
      </c>
      <c r="AU203" s="178" t="s">
        <v>221</v>
      </c>
      <c r="AV203" s="14" t="s">
        <v>89</v>
      </c>
      <c r="AW203" s="14" t="s">
        <v>36</v>
      </c>
      <c r="AX203" s="14" t="s">
        <v>81</v>
      </c>
      <c r="AY203" s="178" t="s">
        <v>199</v>
      </c>
    </row>
    <row r="204" spans="2:51" s="14" customFormat="1" ht="11.25">
      <c r="B204" s="177"/>
      <c r="D204" s="163" t="s">
        <v>212</v>
      </c>
      <c r="E204" s="178" t="s">
        <v>1</v>
      </c>
      <c r="F204" s="179" t="s">
        <v>2657</v>
      </c>
      <c r="H204" s="178" t="s">
        <v>1</v>
      </c>
      <c r="I204" s="180"/>
      <c r="L204" s="177"/>
      <c r="M204" s="181"/>
      <c r="N204" s="182"/>
      <c r="O204" s="182"/>
      <c r="P204" s="182"/>
      <c r="Q204" s="182"/>
      <c r="R204" s="182"/>
      <c r="S204" s="182"/>
      <c r="T204" s="183"/>
      <c r="AT204" s="178" t="s">
        <v>212</v>
      </c>
      <c r="AU204" s="178" t="s">
        <v>221</v>
      </c>
      <c r="AV204" s="14" t="s">
        <v>89</v>
      </c>
      <c r="AW204" s="14" t="s">
        <v>36</v>
      </c>
      <c r="AX204" s="14" t="s">
        <v>81</v>
      </c>
      <c r="AY204" s="178" t="s">
        <v>199</v>
      </c>
    </row>
    <row r="205" spans="2:51" s="14" customFormat="1" ht="11.25">
      <c r="B205" s="177"/>
      <c r="D205" s="163" t="s">
        <v>212</v>
      </c>
      <c r="E205" s="178" t="s">
        <v>1</v>
      </c>
      <c r="F205" s="179" t="s">
        <v>2635</v>
      </c>
      <c r="H205" s="178" t="s">
        <v>1</v>
      </c>
      <c r="I205" s="180"/>
      <c r="L205" s="177"/>
      <c r="M205" s="181"/>
      <c r="N205" s="182"/>
      <c r="O205" s="182"/>
      <c r="P205" s="182"/>
      <c r="Q205" s="182"/>
      <c r="R205" s="182"/>
      <c r="S205" s="182"/>
      <c r="T205" s="183"/>
      <c r="AT205" s="178" t="s">
        <v>212</v>
      </c>
      <c r="AU205" s="178" t="s">
        <v>221</v>
      </c>
      <c r="AV205" s="14" t="s">
        <v>89</v>
      </c>
      <c r="AW205" s="14" t="s">
        <v>36</v>
      </c>
      <c r="AX205" s="14" t="s">
        <v>81</v>
      </c>
      <c r="AY205" s="178" t="s">
        <v>199</v>
      </c>
    </row>
    <row r="206" spans="2:51" s="13" customFormat="1" ht="11.25">
      <c r="B206" s="169"/>
      <c r="D206" s="163" t="s">
        <v>212</v>
      </c>
      <c r="E206" s="170" t="s">
        <v>1</v>
      </c>
      <c r="F206" s="171" t="s">
        <v>2636</v>
      </c>
      <c r="H206" s="172">
        <v>279.48</v>
      </c>
      <c r="I206" s="173"/>
      <c r="L206" s="169"/>
      <c r="M206" s="174"/>
      <c r="N206" s="175"/>
      <c r="O206" s="175"/>
      <c r="P206" s="175"/>
      <c r="Q206" s="175"/>
      <c r="R206" s="175"/>
      <c r="S206" s="175"/>
      <c r="T206" s="176"/>
      <c r="AT206" s="170" t="s">
        <v>212</v>
      </c>
      <c r="AU206" s="170" t="s">
        <v>221</v>
      </c>
      <c r="AV206" s="13" t="s">
        <v>91</v>
      </c>
      <c r="AW206" s="13" t="s">
        <v>36</v>
      </c>
      <c r="AX206" s="13" t="s">
        <v>81</v>
      </c>
      <c r="AY206" s="170" t="s">
        <v>199</v>
      </c>
    </row>
    <row r="207" spans="2:51" s="14" customFormat="1" ht="11.25">
      <c r="B207" s="177"/>
      <c r="D207" s="163" t="s">
        <v>212</v>
      </c>
      <c r="E207" s="178" t="s">
        <v>1</v>
      </c>
      <c r="F207" s="179" t="s">
        <v>2637</v>
      </c>
      <c r="H207" s="178" t="s">
        <v>1</v>
      </c>
      <c r="I207" s="180"/>
      <c r="L207" s="177"/>
      <c r="M207" s="181"/>
      <c r="N207" s="182"/>
      <c r="O207" s="182"/>
      <c r="P207" s="182"/>
      <c r="Q207" s="182"/>
      <c r="R207" s="182"/>
      <c r="S207" s="182"/>
      <c r="T207" s="183"/>
      <c r="AT207" s="178" t="s">
        <v>212</v>
      </c>
      <c r="AU207" s="178" t="s">
        <v>221</v>
      </c>
      <c r="AV207" s="14" t="s">
        <v>89</v>
      </c>
      <c r="AW207" s="14" t="s">
        <v>36</v>
      </c>
      <c r="AX207" s="14" t="s">
        <v>81</v>
      </c>
      <c r="AY207" s="178" t="s">
        <v>199</v>
      </c>
    </row>
    <row r="208" spans="2:51" s="13" customFormat="1" ht="11.25">
      <c r="B208" s="169"/>
      <c r="D208" s="163" t="s">
        <v>212</v>
      </c>
      <c r="E208" s="170" t="s">
        <v>1</v>
      </c>
      <c r="F208" s="171" t="s">
        <v>2658</v>
      </c>
      <c r="H208" s="172">
        <v>72.364</v>
      </c>
      <c r="I208" s="173"/>
      <c r="L208" s="169"/>
      <c r="M208" s="174"/>
      <c r="N208" s="175"/>
      <c r="O208" s="175"/>
      <c r="P208" s="175"/>
      <c r="Q208" s="175"/>
      <c r="R208" s="175"/>
      <c r="S208" s="175"/>
      <c r="T208" s="176"/>
      <c r="AT208" s="170" t="s">
        <v>212</v>
      </c>
      <c r="AU208" s="170" t="s">
        <v>221</v>
      </c>
      <c r="AV208" s="13" t="s">
        <v>91</v>
      </c>
      <c r="AW208" s="13" t="s">
        <v>36</v>
      </c>
      <c r="AX208" s="13" t="s">
        <v>81</v>
      </c>
      <c r="AY208" s="170" t="s">
        <v>199</v>
      </c>
    </row>
    <row r="209" spans="2:51" s="15" customFormat="1" ht="11.25">
      <c r="B209" s="184"/>
      <c r="D209" s="163" t="s">
        <v>212</v>
      </c>
      <c r="E209" s="185" t="s">
        <v>1</v>
      </c>
      <c r="F209" s="186" t="s">
        <v>234</v>
      </c>
      <c r="H209" s="187">
        <v>351.84400000000005</v>
      </c>
      <c r="I209" s="188"/>
      <c r="L209" s="184"/>
      <c r="M209" s="189"/>
      <c r="N209" s="190"/>
      <c r="O209" s="190"/>
      <c r="P209" s="190"/>
      <c r="Q209" s="190"/>
      <c r="R209" s="190"/>
      <c r="S209" s="190"/>
      <c r="T209" s="191"/>
      <c r="AT209" s="185" t="s">
        <v>212</v>
      </c>
      <c r="AU209" s="185" t="s">
        <v>221</v>
      </c>
      <c r="AV209" s="15" t="s">
        <v>206</v>
      </c>
      <c r="AW209" s="15" t="s">
        <v>36</v>
      </c>
      <c r="AX209" s="15" t="s">
        <v>89</v>
      </c>
      <c r="AY209" s="185" t="s">
        <v>199</v>
      </c>
    </row>
    <row r="210" spans="1:65" s="2" customFormat="1" ht="24.2" customHeight="1">
      <c r="A210" s="33"/>
      <c r="B210" s="149"/>
      <c r="C210" s="150" t="s">
        <v>306</v>
      </c>
      <c r="D210" s="150" t="s">
        <v>201</v>
      </c>
      <c r="E210" s="151" t="s">
        <v>2659</v>
      </c>
      <c r="F210" s="152" t="s">
        <v>2660</v>
      </c>
      <c r="G210" s="153" t="s">
        <v>204</v>
      </c>
      <c r="H210" s="154">
        <v>351.844</v>
      </c>
      <c r="I210" s="155"/>
      <c r="J210" s="156">
        <f>ROUND(I210*H210,2)</f>
        <v>0</v>
      </c>
      <c r="K210" s="152" t="s">
        <v>205</v>
      </c>
      <c r="L210" s="34"/>
      <c r="M210" s="157" t="s">
        <v>1</v>
      </c>
      <c r="N210" s="158" t="s">
        <v>46</v>
      </c>
      <c r="O210" s="59"/>
      <c r="P210" s="159">
        <f>O210*H210</f>
        <v>0</v>
      </c>
      <c r="Q210" s="159">
        <v>0</v>
      </c>
      <c r="R210" s="159">
        <f>Q210*H210</f>
        <v>0</v>
      </c>
      <c r="S210" s="159">
        <v>0.07</v>
      </c>
      <c r="T210" s="160">
        <f>S210*H210</f>
        <v>24.629080000000002</v>
      </c>
      <c r="U210" s="33"/>
      <c r="V210" s="33"/>
      <c r="W210" s="33"/>
      <c r="X210" s="33"/>
      <c r="Y210" s="33"/>
      <c r="Z210" s="33"/>
      <c r="AA210" s="33"/>
      <c r="AB210" s="33"/>
      <c r="AC210" s="33"/>
      <c r="AD210" s="33"/>
      <c r="AE210" s="33"/>
      <c r="AR210" s="161" t="s">
        <v>206</v>
      </c>
      <c r="AT210" s="161" t="s">
        <v>201</v>
      </c>
      <c r="AU210" s="161" t="s">
        <v>221</v>
      </c>
      <c r="AY210" s="18" t="s">
        <v>199</v>
      </c>
      <c r="BE210" s="162">
        <f>IF(N210="základní",J210,0)</f>
        <v>0</v>
      </c>
      <c r="BF210" s="162">
        <f>IF(N210="snížená",J210,0)</f>
        <v>0</v>
      </c>
      <c r="BG210" s="162">
        <f>IF(N210="zákl. přenesená",J210,0)</f>
        <v>0</v>
      </c>
      <c r="BH210" s="162">
        <f>IF(N210="sníž. přenesená",J210,0)</f>
        <v>0</v>
      </c>
      <c r="BI210" s="162">
        <f>IF(N210="nulová",J210,0)</f>
        <v>0</v>
      </c>
      <c r="BJ210" s="18" t="s">
        <v>89</v>
      </c>
      <c r="BK210" s="162">
        <f>ROUND(I210*H210,2)</f>
        <v>0</v>
      </c>
      <c r="BL210" s="18" t="s">
        <v>206</v>
      </c>
      <c r="BM210" s="161" t="s">
        <v>2661</v>
      </c>
    </row>
    <row r="211" spans="1:47" s="2" customFormat="1" ht="19.5">
      <c r="A211" s="33"/>
      <c r="B211" s="34"/>
      <c r="C211" s="33"/>
      <c r="D211" s="163" t="s">
        <v>208</v>
      </c>
      <c r="E211" s="33"/>
      <c r="F211" s="164" t="s">
        <v>2662</v>
      </c>
      <c r="G211" s="33"/>
      <c r="H211" s="33"/>
      <c r="I211" s="165"/>
      <c r="J211" s="33"/>
      <c r="K211" s="33"/>
      <c r="L211" s="34"/>
      <c r="M211" s="166"/>
      <c r="N211" s="167"/>
      <c r="O211" s="59"/>
      <c r="P211" s="59"/>
      <c r="Q211" s="59"/>
      <c r="R211" s="59"/>
      <c r="S211" s="59"/>
      <c r="T211" s="60"/>
      <c r="U211" s="33"/>
      <c r="V211" s="33"/>
      <c r="W211" s="33"/>
      <c r="X211" s="33"/>
      <c r="Y211" s="33"/>
      <c r="Z211" s="33"/>
      <c r="AA211" s="33"/>
      <c r="AB211" s="33"/>
      <c r="AC211" s="33"/>
      <c r="AD211" s="33"/>
      <c r="AE211" s="33"/>
      <c r="AT211" s="18" t="s">
        <v>208</v>
      </c>
      <c r="AU211" s="18" t="s">
        <v>221</v>
      </c>
    </row>
    <row r="212" spans="1:47" s="2" customFormat="1" ht="68.25">
      <c r="A212" s="33"/>
      <c r="B212" s="34"/>
      <c r="C212" s="33"/>
      <c r="D212" s="163" t="s">
        <v>210</v>
      </c>
      <c r="E212" s="33"/>
      <c r="F212" s="168" t="s">
        <v>2663</v>
      </c>
      <c r="G212" s="33"/>
      <c r="H212" s="33"/>
      <c r="I212" s="165"/>
      <c r="J212" s="33"/>
      <c r="K212" s="33"/>
      <c r="L212" s="34"/>
      <c r="M212" s="166"/>
      <c r="N212" s="167"/>
      <c r="O212" s="59"/>
      <c r="P212" s="59"/>
      <c r="Q212" s="59"/>
      <c r="R212" s="59"/>
      <c r="S212" s="59"/>
      <c r="T212" s="60"/>
      <c r="U212" s="33"/>
      <c r="V212" s="33"/>
      <c r="W212" s="33"/>
      <c r="X212" s="33"/>
      <c r="Y212" s="33"/>
      <c r="Z212" s="33"/>
      <c r="AA212" s="33"/>
      <c r="AB212" s="33"/>
      <c r="AC212" s="33"/>
      <c r="AD212" s="33"/>
      <c r="AE212" s="33"/>
      <c r="AT212" s="18" t="s">
        <v>210</v>
      </c>
      <c r="AU212" s="18" t="s">
        <v>221</v>
      </c>
    </row>
    <row r="213" spans="1:47" s="2" customFormat="1" ht="29.25">
      <c r="A213" s="33"/>
      <c r="B213" s="34"/>
      <c r="C213" s="33"/>
      <c r="D213" s="163" t="s">
        <v>248</v>
      </c>
      <c r="E213" s="33"/>
      <c r="F213" s="168" t="s">
        <v>2664</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248</v>
      </c>
      <c r="AU213" s="18" t="s">
        <v>221</v>
      </c>
    </row>
    <row r="214" spans="2:51" s="14" customFormat="1" ht="11.25">
      <c r="B214" s="177"/>
      <c r="D214" s="163" t="s">
        <v>212</v>
      </c>
      <c r="E214" s="178" t="s">
        <v>1</v>
      </c>
      <c r="F214" s="179" t="s">
        <v>2657</v>
      </c>
      <c r="H214" s="178" t="s">
        <v>1</v>
      </c>
      <c r="I214" s="180"/>
      <c r="L214" s="177"/>
      <c r="M214" s="181"/>
      <c r="N214" s="182"/>
      <c r="O214" s="182"/>
      <c r="P214" s="182"/>
      <c r="Q214" s="182"/>
      <c r="R214" s="182"/>
      <c r="S214" s="182"/>
      <c r="T214" s="183"/>
      <c r="AT214" s="178" t="s">
        <v>212</v>
      </c>
      <c r="AU214" s="178" t="s">
        <v>221</v>
      </c>
      <c r="AV214" s="14" t="s">
        <v>89</v>
      </c>
      <c r="AW214" s="14" t="s">
        <v>36</v>
      </c>
      <c r="AX214" s="14" t="s">
        <v>81</v>
      </c>
      <c r="AY214" s="178" t="s">
        <v>199</v>
      </c>
    </row>
    <row r="215" spans="2:51" s="14" customFormat="1" ht="11.25">
      <c r="B215" s="177"/>
      <c r="D215" s="163" t="s">
        <v>212</v>
      </c>
      <c r="E215" s="178" t="s">
        <v>1</v>
      </c>
      <c r="F215" s="179" t="s">
        <v>2635</v>
      </c>
      <c r="H215" s="178" t="s">
        <v>1</v>
      </c>
      <c r="I215" s="180"/>
      <c r="L215" s="177"/>
      <c r="M215" s="181"/>
      <c r="N215" s="182"/>
      <c r="O215" s="182"/>
      <c r="P215" s="182"/>
      <c r="Q215" s="182"/>
      <c r="R215" s="182"/>
      <c r="S215" s="182"/>
      <c r="T215" s="183"/>
      <c r="AT215" s="178" t="s">
        <v>212</v>
      </c>
      <c r="AU215" s="178" t="s">
        <v>221</v>
      </c>
      <c r="AV215" s="14" t="s">
        <v>89</v>
      </c>
      <c r="AW215" s="14" t="s">
        <v>36</v>
      </c>
      <c r="AX215" s="14" t="s">
        <v>81</v>
      </c>
      <c r="AY215" s="178" t="s">
        <v>199</v>
      </c>
    </row>
    <row r="216" spans="2:51" s="13" customFormat="1" ht="11.25">
      <c r="B216" s="169"/>
      <c r="D216" s="163" t="s">
        <v>212</v>
      </c>
      <c r="E216" s="170" t="s">
        <v>1</v>
      </c>
      <c r="F216" s="171" t="s">
        <v>2636</v>
      </c>
      <c r="H216" s="172">
        <v>279.48</v>
      </c>
      <c r="I216" s="173"/>
      <c r="L216" s="169"/>
      <c r="M216" s="174"/>
      <c r="N216" s="175"/>
      <c r="O216" s="175"/>
      <c r="P216" s="175"/>
      <c r="Q216" s="175"/>
      <c r="R216" s="175"/>
      <c r="S216" s="175"/>
      <c r="T216" s="176"/>
      <c r="AT216" s="170" t="s">
        <v>212</v>
      </c>
      <c r="AU216" s="170" t="s">
        <v>221</v>
      </c>
      <c r="AV216" s="13" t="s">
        <v>91</v>
      </c>
      <c r="AW216" s="13" t="s">
        <v>36</v>
      </c>
      <c r="AX216" s="13" t="s">
        <v>81</v>
      </c>
      <c r="AY216" s="170" t="s">
        <v>199</v>
      </c>
    </row>
    <row r="217" spans="2:51" s="14" customFormat="1" ht="11.25">
      <c r="B217" s="177"/>
      <c r="D217" s="163" t="s">
        <v>212</v>
      </c>
      <c r="E217" s="178" t="s">
        <v>1</v>
      </c>
      <c r="F217" s="179" t="s">
        <v>2637</v>
      </c>
      <c r="H217" s="178" t="s">
        <v>1</v>
      </c>
      <c r="I217" s="180"/>
      <c r="L217" s="177"/>
      <c r="M217" s="181"/>
      <c r="N217" s="182"/>
      <c r="O217" s="182"/>
      <c r="P217" s="182"/>
      <c r="Q217" s="182"/>
      <c r="R217" s="182"/>
      <c r="S217" s="182"/>
      <c r="T217" s="183"/>
      <c r="AT217" s="178" t="s">
        <v>212</v>
      </c>
      <c r="AU217" s="178" t="s">
        <v>221</v>
      </c>
      <c r="AV217" s="14" t="s">
        <v>89</v>
      </c>
      <c r="AW217" s="14" t="s">
        <v>36</v>
      </c>
      <c r="AX217" s="14" t="s">
        <v>81</v>
      </c>
      <c r="AY217" s="178" t="s">
        <v>199</v>
      </c>
    </row>
    <row r="218" spans="2:51" s="13" customFormat="1" ht="11.25">
      <c r="B218" s="169"/>
      <c r="D218" s="163" t="s">
        <v>212</v>
      </c>
      <c r="E218" s="170" t="s">
        <v>1</v>
      </c>
      <c r="F218" s="171" t="s">
        <v>2658</v>
      </c>
      <c r="H218" s="172">
        <v>72.364</v>
      </c>
      <c r="I218" s="173"/>
      <c r="L218" s="169"/>
      <c r="M218" s="174"/>
      <c r="N218" s="175"/>
      <c r="O218" s="175"/>
      <c r="P218" s="175"/>
      <c r="Q218" s="175"/>
      <c r="R218" s="175"/>
      <c r="S218" s="175"/>
      <c r="T218" s="176"/>
      <c r="AT218" s="170" t="s">
        <v>212</v>
      </c>
      <c r="AU218" s="170" t="s">
        <v>221</v>
      </c>
      <c r="AV218" s="13" t="s">
        <v>91</v>
      </c>
      <c r="AW218" s="13" t="s">
        <v>36</v>
      </c>
      <c r="AX218" s="13" t="s">
        <v>81</v>
      </c>
      <c r="AY218" s="170" t="s">
        <v>199</v>
      </c>
    </row>
    <row r="219" spans="2:51" s="15" customFormat="1" ht="11.25">
      <c r="B219" s="184"/>
      <c r="D219" s="163" t="s">
        <v>212</v>
      </c>
      <c r="E219" s="185" t="s">
        <v>1</v>
      </c>
      <c r="F219" s="186" t="s">
        <v>234</v>
      </c>
      <c r="H219" s="187">
        <v>351.84400000000005</v>
      </c>
      <c r="I219" s="188"/>
      <c r="L219" s="184"/>
      <c r="M219" s="189"/>
      <c r="N219" s="190"/>
      <c r="O219" s="190"/>
      <c r="P219" s="190"/>
      <c r="Q219" s="190"/>
      <c r="R219" s="190"/>
      <c r="S219" s="190"/>
      <c r="T219" s="191"/>
      <c r="AT219" s="185" t="s">
        <v>212</v>
      </c>
      <c r="AU219" s="185" t="s">
        <v>221</v>
      </c>
      <c r="AV219" s="15" t="s">
        <v>206</v>
      </c>
      <c r="AW219" s="15" t="s">
        <v>36</v>
      </c>
      <c r="AX219" s="15" t="s">
        <v>89</v>
      </c>
      <c r="AY219" s="185" t="s">
        <v>199</v>
      </c>
    </row>
    <row r="220" spans="1:65" s="2" customFormat="1" ht="24.2" customHeight="1">
      <c r="A220" s="33"/>
      <c r="B220" s="149"/>
      <c r="C220" s="150" t="s">
        <v>8</v>
      </c>
      <c r="D220" s="150" t="s">
        <v>201</v>
      </c>
      <c r="E220" s="151" t="s">
        <v>1535</v>
      </c>
      <c r="F220" s="152" t="s">
        <v>1536</v>
      </c>
      <c r="G220" s="153" t="s">
        <v>204</v>
      </c>
      <c r="H220" s="154">
        <v>35</v>
      </c>
      <c r="I220" s="155"/>
      <c r="J220" s="156">
        <f>ROUND(I220*H220,2)</f>
        <v>0</v>
      </c>
      <c r="K220" s="152" t="s">
        <v>205</v>
      </c>
      <c r="L220" s="34"/>
      <c r="M220" s="157" t="s">
        <v>1</v>
      </c>
      <c r="N220" s="158" t="s">
        <v>46</v>
      </c>
      <c r="O220" s="59"/>
      <c r="P220" s="159">
        <f>O220*H220</f>
        <v>0</v>
      </c>
      <c r="Q220" s="159">
        <v>0</v>
      </c>
      <c r="R220" s="159">
        <f>Q220*H220</f>
        <v>0</v>
      </c>
      <c r="S220" s="159">
        <v>0</v>
      </c>
      <c r="T220" s="160">
        <f>S220*H220</f>
        <v>0</v>
      </c>
      <c r="U220" s="33"/>
      <c r="V220" s="33"/>
      <c r="W220" s="33"/>
      <c r="X220" s="33"/>
      <c r="Y220" s="33"/>
      <c r="Z220" s="33"/>
      <c r="AA220" s="33"/>
      <c r="AB220" s="33"/>
      <c r="AC220" s="33"/>
      <c r="AD220" s="33"/>
      <c r="AE220" s="33"/>
      <c r="AR220" s="161" t="s">
        <v>206</v>
      </c>
      <c r="AT220" s="161" t="s">
        <v>201</v>
      </c>
      <c r="AU220" s="161" t="s">
        <v>221</v>
      </c>
      <c r="AY220" s="18" t="s">
        <v>199</v>
      </c>
      <c r="BE220" s="162">
        <f>IF(N220="základní",J220,0)</f>
        <v>0</v>
      </c>
      <c r="BF220" s="162">
        <f>IF(N220="snížená",J220,0)</f>
        <v>0</v>
      </c>
      <c r="BG220" s="162">
        <f>IF(N220="zákl. přenesená",J220,0)</f>
        <v>0</v>
      </c>
      <c r="BH220" s="162">
        <f>IF(N220="sníž. přenesená",J220,0)</f>
        <v>0</v>
      </c>
      <c r="BI220" s="162">
        <f>IF(N220="nulová",J220,0)</f>
        <v>0</v>
      </c>
      <c r="BJ220" s="18" t="s">
        <v>89</v>
      </c>
      <c r="BK220" s="162">
        <f>ROUND(I220*H220,2)</f>
        <v>0</v>
      </c>
      <c r="BL220" s="18" t="s">
        <v>206</v>
      </c>
      <c r="BM220" s="161" t="s">
        <v>2665</v>
      </c>
    </row>
    <row r="221" spans="1:47" s="2" customFormat="1" ht="11.25">
      <c r="A221" s="33"/>
      <c r="B221" s="34"/>
      <c r="C221" s="33"/>
      <c r="D221" s="163" t="s">
        <v>208</v>
      </c>
      <c r="E221" s="33"/>
      <c r="F221" s="164" t="s">
        <v>1536</v>
      </c>
      <c r="G221" s="33"/>
      <c r="H221" s="33"/>
      <c r="I221" s="165"/>
      <c r="J221" s="33"/>
      <c r="K221" s="33"/>
      <c r="L221" s="34"/>
      <c r="M221" s="166"/>
      <c r="N221" s="167"/>
      <c r="O221" s="59"/>
      <c r="P221" s="59"/>
      <c r="Q221" s="59"/>
      <c r="R221" s="59"/>
      <c r="S221" s="59"/>
      <c r="T221" s="60"/>
      <c r="U221" s="33"/>
      <c r="V221" s="33"/>
      <c r="W221" s="33"/>
      <c r="X221" s="33"/>
      <c r="Y221" s="33"/>
      <c r="Z221" s="33"/>
      <c r="AA221" s="33"/>
      <c r="AB221" s="33"/>
      <c r="AC221" s="33"/>
      <c r="AD221" s="33"/>
      <c r="AE221" s="33"/>
      <c r="AT221" s="18" t="s">
        <v>208</v>
      </c>
      <c r="AU221" s="18" t="s">
        <v>221</v>
      </c>
    </row>
    <row r="222" spans="1:47" s="2" customFormat="1" ht="68.25">
      <c r="A222" s="33"/>
      <c r="B222" s="34"/>
      <c r="C222" s="33"/>
      <c r="D222" s="163" t="s">
        <v>210</v>
      </c>
      <c r="E222" s="33"/>
      <c r="F222" s="168" t="s">
        <v>1538</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210</v>
      </c>
      <c r="AU222" s="18" t="s">
        <v>221</v>
      </c>
    </row>
    <row r="223" spans="2:51" s="14" customFormat="1" ht="11.25">
      <c r="B223" s="177"/>
      <c r="D223" s="163" t="s">
        <v>212</v>
      </c>
      <c r="E223" s="178" t="s">
        <v>1</v>
      </c>
      <c r="F223" s="179" t="s">
        <v>2657</v>
      </c>
      <c r="H223" s="178" t="s">
        <v>1</v>
      </c>
      <c r="I223" s="180"/>
      <c r="L223" s="177"/>
      <c r="M223" s="181"/>
      <c r="N223" s="182"/>
      <c r="O223" s="182"/>
      <c r="P223" s="182"/>
      <c r="Q223" s="182"/>
      <c r="R223" s="182"/>
      <c r="S223" s="182"/>
      <c r="T223" s="183"/>
      <c r="AT223" s="178" t="s">
        <v>212</v>
      </c>
      <c r="AU223" s="178" t="s">
        <v>221</v>
      </c>
      <c r="AV223" s="14" t="s">
        <v>89</v>
      </c>
      <c r="AW223" s="14" t="s">
        <v>36</v>
      </c>
      <c r="AX223" s="14" t="s">
        <v>81</v>
      </c>
      <c r="AY223" s="178" t="s">
        <v>199</v>
      </c>
    </row>
    <row r="224" spans="2:51" s="14" customFormat="1" ht="11.25">
      <c r="B224" s="177"/>
      <c r="D224" s="163" t="s">
        <v>212</v>
      </c>
      <c r="E224" s="178" t="s">
        <v>1</v>
      </c>
      <c r="F224" s="179" t="s">
        <v>2666</v>
      </c>
      <c r="H224" s="178" t="s">
        <v>1</v>
      </c>
      <c r="I224" s="180"/>
      <c r="L224" s="177"/>
      <c r="M224" s="181"/>
      <c r="N224" s="182"/>
      <c r="O224" s="182"/>
      <c r="P224" s="182"/>
      <c r="Q224" s="182"/>
      <c r="R224" s="182"/>
      <c r="S224" s="182"/>
      <c r="T224" s="183"/>
      <c r="AT224" s="178" t="s">
        <v>212</v>
      </c>
      <c r="AU224" s="178" t="s">
        <v>221</v>
      </c>
      <c r="AV224" s="14" t="s">
        <v>89</v>
      </c>
      <c r="AW224" s="14" t="s">
        <v>36</v>
      </c>
      <c r="AX224" s="14" t="s">
        <v>81</v>
      </c>
      <c r="AY224" s="178" t="s">
        <v>199</v>
      </c>
    </row>
    <row r="225" spans="2:51" s="13" customFormat="1" ht="11.25">
      <c r="B225" s="169"/>
      <c r="D225" s="163" t="s">
        <v>212</v>
      </c>
      <c r="E225" s="170" t="s">
        <v>1</v>
      </c>
      <c r="F225" s="171" t="s">
        <v>2667</v>
      </c>
      <c r="H225" s="172">
        <v>35</v>
      </c>
      <c r="I225" s="173"/>
      <c r="L225" s="169"/>
      <c r="M225" s="174"/>
      <c r="N225" s="175"/>
      <c r="O225" s="175"/>
      <c r="P225" s="175"/>
      <c r="Q225" s="175"/>
      <c r="R225" s="175"/>
      <c r="S225" s="175"/>
      <c r="T225" s="176"/>
      <c r="AT225" s="170" t="s">
        <v>212</v>
      </c>
      <c r="AU225" s="170" t="s">
        <v>221</v>
      </c>
      <c r="AV225" s="13" t="s">
        <v>91</v>
      </c>
      <c r="AW225" s="13" t="s">
        <v>36</v>
      </c>
      <c r="AX225" s="13" t="s">
        <v>81</v>
      </c>
      <c r="AY225" s="170" t="s">
        <v>199</v>
      </c>
    </row>
    <row r="226" spans="2:51" s="15" customFormat="1" ht="11.25">
      <c r="B226" s="184"/>
      <c r="D226" s="163" t="s">
        <v>212</v>
      </c>
      <c r="E226" s="185" t="s">
        <v>1</v>
      </c>
      <c r="F226" s="186" t="s">
        <v>234</v>
      </c>
      <c r="H226" s="187">
        <v>35</v>
      </c>
      <c r="I226" s="188"/>
      <c r="L226" s="184"/>
      <c r="M226" s="189"/>
      <c r="N226" s="190"/>
      <c r="O226" s="190"/>
      <c r="P226" s="190"/>
      <c r="Q226" s="190"/>
      <c r="R226" s="190"/>
      <c r="S226" s="190"/>
      <c r="T226" s="191"/>
      <c r="AT226" s="185" t="s">
        <v>212</v>
      </c>
      <c r="AU226" s="185" t="s">
        <v>221</v>
      </c>
      <c r="AV226" s="15" t="s">
        <v>206</v>
      </c>
      <c r="AW226" s="15" t="s">
        <v>36</v>
      </c>
      <c r="AX226" s="15" t="s">
        <v>89</v>
      </c>
      <c r="AY226" s="185" t="s">
        <v>199</v>
      </c>
    </row>
    <row r="227" spans="1:65" s="2" customFormat="1" ht="24.2" customHeight="1">
      <c r="A227" s="33"/>
      <c r="B227" s="149"/>
      <c r="C227" s="150" t="s">
        <v>318</v>
      </c>
      <c r="D227" s="150" t="s">
        <v>201</v>
      </c>
      <c r="E227" s="151" t="s">
        <v>2668</v>
      </c>
      <c r="F227" s="152" t="s">
        <v>2669</v>
      </c>
      <c r="G227" s="153" t="s">
        <v>204</v>
      </c>
      <c r="H227" s="154">
        <v>1057.282</v>
      </c>
      <c r="I227" s="155"/>
      <c r="J227" s="156">
        <f>ROUND(I227*H227,2)</f>
        <v>0</v>
      </c>
      <c r="K227" s="152" t="s">
        <v>205</v>
      </c>
      <c r="L227" s="34"/>
      <c r="M227" s="157" t="s">
        <v>1</v>
      </c>
      <c r="N227" s="158" t="s">
        <v>46</v>
      </c>
      <c r="O227" s="59"/>
      <c r="P227" s="159">
        <f>O227*H227</f>
        <v>0</v>
      </c>
      <c r="Q227" s="159">
        <v>0.00099</v>
      </c>
      <c r="R227" s="159">
        <f>Q227*H227</f>
        <v>1.04670918</v>
      </c>
      <c r="S227" s="159">
        <v>0</v>
      </c>
      <c r="T227" s="160">
        <f>S227*H227</f>
        <v>0</v>
      </c>
      <c r="U227" s="33"/>
      <c r="V227" s="33"/>
      <c r="W227" s="33"/>
      <c r="X227" s="33"/>
      <c r="Y227" s="33"/>
      <c r="Z227" s="33"/>
      <c r="AA227" s="33"/>
      <c r="AB227" s="33"/>
      <c r="AC227" s="33"/>
      <c r="AD227" s="33"/>
      <c r="AE227" s="33"/>
      <c r="AR227" s="161" t="s">
        <v>206</v>
      </c>
      <c r="AT227" s="161" t="s">
        <v>201</v>
      </c>
      <c r="AU227" s="161" t="s">
        <v>221</v>
      </c>
      <c r="AY227" s="18" t="s">
        <v>199</v>
      </c>
      <c r="BE227" s="162">
        <f>IF(N227="základní",J227,0)</f>
        <v>0</v>
      </c>
      <c r="BF227" s="162">
        <f>IF(N227="snížená",J227,0)</f>
        <v>0</v>
      </c>
      <c r="BG227" s="162">
        <f>IF(N227="zákl. přenesená",J227,0)</f>
        <v>0</v>
      </c>
      <c r="BH227" s="162">
        <f>IF(N227="sníž. přenesená",J227,0)</f>
        <v>0</v>
      </c>
      <c r="BI227" s="162">
        <f>IF(N227="nulová",J227,0)</f>
        <v>0</v>
      </c>
      <c r="BJ227" s="18" t="s">
        <v>89</v>
      </c>
      <c r="BK227" s="162">
        <f>ROUND(I227*H227,2)</f>
        <v>0</v>
      </c>
      <c r="BL227" s="18" t="s">
        <v>206</v>
      </c>
      <c r="BM227" s="161" t="s">
        <v>2670</v>
      </c>
    </row>
    <row r="228" spans="1:47" s="2" customFormat="1" ht="19.5">
      <c r="A228" s="33"/>
      <c r="B228" s="34"/>
      <c r="C228" s="33"/>
      <c r="D228" s="163" t="s">
        <v>208</v>
      </c>
      <c r="E228" s="33"/>
      <c r="F228" s="164" t="s">
        <v>2671</v>
      </c>
      <c r="G228" s="33"/>
      <c r="H228" s="33"/>
      <c r="I228" s="165"/>
      <c r="J228" s="33"/>
      <c r="K228" s="33"/>
      <c r="L228" s="34"/>
      <c r="M228" s="166"/>
      <c r="N228" s="167"/>
      <c r="O228" s="59"/>
      <c r="P228" s="59"/>
      <c r="Q228" s="59"/>
      <c r="R228" s="59"/>
      <c r="S228" s="59"/>
      <c r="T228" s="60"/>
      <c r="U228" s="33"/>
      <c r="V228" s="33"/>
      <c r="W228" s="33"/>
      <c r="X228" s="33"/>
      <c r="Y228" s="33"/>
      <c r="Z228" s="33"/>
      <c r="AA228" s="33"/>
      <c r="AB228" s="33"/>
      <c r="AC228" s="33"/>
      <c r="AD228" s="33"/>
      <c r="AE228" s="33"/>
      <c r="AT228" s="18" t="s">
        <v>208</v>
      </c>
      <c r="AU228" s="18" t="s">
        <v>221</v>
      </c>
    </row>
    <row r="229" spans="1:47" s="2" customFormat="1" ht="39">
      <c r="A229" s="33"/>
      <c r="B229" s="34"/>
      <c r="C229" s="33"/>
      <c r="D229" s="163" t="s">
        <v>210</v>
      </c>
      <c r="E229" s="33"/>
      <c r="F229" s="168" t="s">
        <v>2672</v>
      </c>
      <c r="G229" s="33"/>
      <c r="H229" s="33"/>
      <c r="I229" s="165"/>
      <c r="J229" s="33"/>
      <c r="K229" s="33"/>
      <c r="L229" s="34"/>
      <c r="M229" s="166"/>
      <c r="N229" s="167"/>
      <c r="O229" s="59"/>
      <c r="P229" s="59"/>
      <c r="Q229" s="59"/>
      <c r="R229" s="59"/>
      <c r="S229" s="59"/>
      <c r="T229" s="60"/>
      <c r="U229" s="33"/>
      <c r="V229" s="33"/>
      <c r="W229" s="33"/>
      <c r="X229" s="33"/>
      <c r="Y229" s="33"/>
      <c r="Z229" s="33"/>
      <c r="AA229" s="33"/>
      <c r="AB229" s="33"/>
      <c r="AC229" s="33"/>
      <c r="AD229" s="33"/>
      <c r="AE229" s="33"/>
      <c r="AT229" s="18" t="s">
        <v>210</v>
      </c>
      <c r="AU229" s="18" t="s">
        <v>221</v>
      </c>
    </row>
    <row r="230" spans="2:51" s="14" customFormat="1" ht="11.25">
      <c r="B230" s="177"/>
      <c r="D230" s="163" t="s">
        <v>212</v>
      </c>
      <c r="E230" s="178" t="s">
        <v>1</v>
      </c>
      <c r="F230" s="179" t="s">
        <v>2657</v>
      </c>
      <c r="H230" s="178" t="s">
        <v>1</v>
      </c>
      <c r="I230" s="180"/>
      <c r="L230" s="177"/>
      <c r="M230" s="181"/>
      <c r="N230" s="182"/>
      <c r="O230" s="182"/>
      <c r="P230" s="182"/>
      <c r="Q230" s="182"/>
      <c r="R230" s="182"/>
      <c r="S230" s="182"/>
      <c r="T230" s="183"/>
      <c r="AT230" s="178" t="s">
        <v>212</v>
      </c>
      <c r="AU230" s="178" t="s">
        <v>221</v>
      </c>
      <c r="AV230" s="14" t="s">
        <v>89</v>
      </c>
      <c r="AW230" s="14" t="s">
        <v>36</v>
      </c>
      <c r="AX230" s="14" t="s">
        <v>81</v>
      </c>
      <c r="AY230" s="178" t="s">
        <v>199</v>
      </c>
    </row>
    <row r="231" spans="2:51" s="14" customFormat="1" ht="11.25">
      <c r="B231" s="177"/>
      <c r="D231" s="163" t="s">
        <v>212</v>
      </c>
      <c r="E231" s="178" t="s">
        <v>1</v>
      </c>
      <c r="F231" s="179" t="s">
        <v>2673</v>
      </c>
      <c r="H231" s="178" t="s">
        <v>1</v>
      </c>
      <c r="I231" s="180"/>
      <c r="L231" s="177"/>
      <c r="M231" s="181"/>
      <c r="N231" s="182"/>
      <c r="O231" s="182"/>
      <c r="P231" s="182"/>
      <c r="Q231" s="182"/>
      <c r="R231" s="182"/>
      <c r="S231" s="182"/>
      <c r="T231" s="183"/>
      <c r="AT231" s="178" t="s">
        <v>212</v>
      </c>
      <c r="AU231" s="178" t="s">
        <v>221</v>
      </c>
      <c r="AV231" s="14" t="s">
        <v>89</v>
      </c>
      <c r="AW231" s="14" t="s">
        <v>36</v>
      </c>
      <c r="AX231" s="14" t="s">
        <v>81</v>
      </c>
      <c r="AY231" s="178" t="s">
        <v>199</v>
      </c>
    </row>
    <row r="232" spans="2:51" s="14" customFormat="1" ht="11.25">
      <c r="B232" s="177"/>
      <c r="D232" s="163" t="s">
        <v>212</v>
      </c>
      <c r="E232" s="178" t="s">
        <v>1</v>
      </c>
      <c r="F232" s="179" t="s">
        <v>2635</v>
      </c>
      <c r="H232" s="178" t="s">
        <v>1</v>
      </c>
      <c r="I232" s="180"/>
      <c r="L232" s="177"/>
      <c r="M232" s="181"/>
      <c r="N232" s="182"/>
      <c r="O232" s="182"/>
      <c r="P232" s="182"/>
      <c r="Q232" s="182"/>
      <c r="R232" s="182"/>
      <c r="S232" s="182"/>
      <c r="T232" s="183"/>
      <c r="AT232" s="178" t="s">
        <v>212</v>
      </c>
      <c r="AU232" s="178" t="s">
        <v>221</v>
      </c>
      <c r="AV232" s="14" t="s">
        <v>89</v>
      </c>
      <c r="AW232" s="14" t="s">
        <v>36</v>
      </c>
      <c r="AX232" s="14" t="s">
        <v>81</v>
      </c>
      <c r="AY232" s="178" t="s">
        <v>199</v>
      </c>
    </row>
    <row r="233" spans="2:51" s="13" customFormat="1" ht="11.25">
      <c r="B233" s="169"/>
      <c r="D233" s="163" t="s">
        <v>212</v>
      </c>
      <c r="E233" s="170" t="s">
        <v>1</v>
      </c>
      <c r="F233" s="171" t="s">
        <v>2674</v>
      </c>
      <c r="H233" s="172">
        <v>838.44</v>
      </c>
      <c r="I233" s="173"/>
      <c r="L233" s="169"/>
      <c r="M233" s="174"/>
      <c r="N233" s="175"/>
      <c r="O233" s="175"/>
      <c r="P233" s="175"/>
      <c r="Q233" s="175"/>
      <c r="R233" s="175"/>
      <c r="S233" s="175"/>
      <c r="T233" s="176"/>
      <c r="AT233" s="170" t="s">
        <v>212</v>
      </c>
      <c r="AU233" s="170" t="s">
        <v>221</v>
      </c>
      <c r="AV233" s="13" t="s">
        <v>91</v>
      </c>
      <c r="AW233" s="13" t="s">
        <v>36</v>
      </c>
      <c r="AX233" s="13" t="s">
        <v>81</v>
      </c>
      <c r="AY233" s="170" t="s">
        <v>199</v>
      </c>
    </row>
    <row r="234" spans="2:51" s="14" customFormat="1" ht="11.25">
      <c r="B234" s="177"/>
      <c r="D234" s="163" t="s">
        <v>212</v>
      </c>
      <c r="E234" s="178" t="s">
        <v>1</v>
      </c>
      <c r="F234" s="179" t="s">
        <v>2637</v>
      </c>
      <c r="H234" s="178" t="s">
        <v>1</v>
      </c>
      <c r="I234" s="180"/>
      <c r="L234" s="177"/>
      <c r="M234" s="181"/>
      <c r="N234" s="182"/>
      <c r="O234" s="182"/>
      <c r="P234" s="182"/>
      <c r="Q234" s="182"/>
      <c r="R234" s="182"/>
      <c r="S234" s="182"/>
      <c r="T234" s="183"/>
      <c r="AT234" s="178" t="s">
        <v>212</v>
      </c>
      <c r="AU234" s="178" t="s">
        <v>221</v>
      </c>
      <c r="AV234" s="14" t="s">
        <v>89</v>
      </c>
      <c r="AW234" s="14" t="s">
        <v>36</v>
      </c>
      <c r="AX234" s="14" t="s">
        <v>81</v>
      </c>
      <c r="AY234" s="178" t="s">
        <v>199</v>
      </c>
    </row>
    <row r="235" spans="2:51" s="13" customFormat="1" ht="11.25">
      <c r="B235" s="169"/>
      <c r="D235" s="163" t="s">
        <v>212</v>
      </c>
      <c r="E235" s="170" t="s">
        <v>1</v>
      </c>
      <c r="F235" s="171" t="s">
        <v>2675</v>
      </c>
      <c r="H235" s="172">
        <v>217.092</v>
      </c>
      <c r="I235" s="173"/>
      <c r="L235" s="169"/>
      <c r="M235" s="174"/>
      <c r="N235" s="175"/>
      <c r="O235" s="175"/>
      <c r="P235" s="175"/>
      <c r="Q235" s="175"/>
      <c r="R235" s="175"/>
      <c r="S235" s="175"/>
      <c r="T235" s="176"/>
      <c r="AT235" s="170" t="s">
        <v>212</v>
      </c>
      <c r="AU235" s="170" t="s">
        <v>221</v>
      </c>
      <c r="AV235" s="13" t="s">
        <v>91</v>
      </c>
      <c r="AW235" s="13" t="s">
        <v>36</v>
      </c>
      <c r="AX235" s="13" t="s">
        <v>81</v>
      </c>
      <c r="AY235" s="170" t="s">
        <v>199</v>
      </c>
    </row>
    <row r="236" spans="2:51" s="14" customFormat="1" ht="11.25">
      <c r="B236" s="177"/>
      <c r="D236" s="163" t="s">
        <v>212</v>
      </c>
      <c r="E236" s="178" t="s">
        <v>1</v>
      </c>
      <c r="F236" s="179" t="s">
        <v>2666</v>
      </c>
      <c r="H236" s="178" t="s">
        <v>1</v>
      </c>
      <c r="I236" s="180"/>
      <c r="L236" s="177"/>
      <c r="M236" s="181"/>
      <c r="N236" s="182"/>
      <c r="O236" s="182"/>
      <c r="P236" s="182"/>
      <c r="Q236" s="182"/>
      <c r="R236" s="182"/>
      <c r="S236" s="182"/>
      <c r="T236" s="183"/>
      <c r="AT236" s="178" t="s">
        <v>212</v>
      </c>
      <c r="AU236" s="178" t="s">
        <v>221</v>
      </c>
      <c r="AV236" s="14" t="s">
        <v>89</v>
      </c>
      <c r="AW236" s="14" t="s">
        <v>36</v>
      </c>
      <c r="AX236" s="14" t="s">
        <v>81</v>
      </c>
      <c r="AY236" s="178" t="s">
        <v>199</v>
      </c>
    </row>
    <row r="237" spans="2:51" s="13" customFormat="1" ht="11.25">
      <c r="B237" s="169"/>
      <c r="D237" s="163" t="s">
        <v>212</v>
      </c>
      <c r="E237" s="170" t="s">
        <v>1</v>
      </c>
      <c r="F237" s="171" t="s">
        <v>2676</v>
      </c>
      <c r="H237" s="172">
        <v>1.75</v>
      </c>
      <c r="I237" s="173"/>
      <c r="L237" s="169"/>
      <c r="M237" s="174"/>
      <c r="N237" s="175"/>
      <c r="O237" s="175"/>
      <c r="P237" s="175"/>
      <c r="Q237" s="175"/>
      <c r="R237" s="175"/>
      <c r="S237" s="175"/>
      <c r="T237" s="176"/>
      <c r="AT237" s="170" t="s">
        <v>212</v>
      </c>
      <c r="AU237" s="170" t="s">
        <v>221</v>
      </c>
      <c r="AV237" s="13" t="s">
        <v>91</v>
      </c>
      <c r="AW237" s="13" t="s">
        <v>36</v>
      </c>
      <c r="AX237" s="13" t="s">
        <v>81</v>
      </c>
      <c r="AY237" s="170" t="s">
        <v>199</v>
      </c>
    </row>
    <row r="238" spans="2:51" s="15" customFormat="1" ht="11.25">
      <c r="B238" s="184"/>
      <c r="D238" s="163" t="s">
        <v>212</v>
      </c>
      <c r="E238" s="185" t="s">
        <v>1</v>
      </c>
      <c r="F238" s="186" t="s">
        <v>234</v>
      </c>
      <c r="H238" s="187">
        <v>1057.2820000000002</v>
      </c>
      <c r="I238" s="188"/>
      <c r="L238" s="184"/>
      <c r="M238" s="189"/>
      <c r="N238" s="190"/>
      <c r="O238" s="190"/>
      <c r="P238" s="190"/>
      <c r="Q238" s="190"/>
      <c r="R238" s="190"/>
      <c r="S238" s="190"/>
      <c r="T238" s="191"/>
      <c r="AT238" s="185" t="s">
        <v>212</v>
      </c>
      <c r="AU238" s="185" t="s">
        <v>221</v>
      </c>
      <c r="AV238" s="15" t="s">
        <v>206</v>
      </c>
      <c r="AW238" s="15" t="s">
        <v>36</v>
      </c>
      <c r="AX238" s="15" t="s">
        <v>89</v>
      </c>
      <c r="AY238" s="185" t="s">
        <v>199</v>
      </c>
    </row>
    <row r="239" spans="1:65" s="2" customFormat="1" ht="14.45" customHeight="1">
      <c r="A239" s="33"/>
      <c r="B239" s="149"/>
      <c r="C239" s="150" t="s">
        <v>325</v>
      </c>
      <c r="D239" s="150" t="s">
        <v>201</v>
      </c>
      <c r="E239" s="151" t="s">
        <v>1549</v>
      </c>
      <c r="F239" s="152" t="s">
        <v>2677</v>
      </c>
      <c r="G239" s="153" t="s">
        <v>204</v>
      </c>
      <c r="H239" s="154">
        <v>35</v>
      </c>
      <c r="I239" s="155"/>
      <c r="J239" s="156">
        <f>ROUND(I239*H239,2)</f>
        <v>0</v>
      </c>
      <c r="K239" s="152" t="s">
        <v>246</v>
      </c>
      <c r="L239" s="34"/>
      <c r="M239" s="157" t="s">
        <v>1</v>
      </c>
      <c r="N239" s="158" t="s">
        <v>46</v>
      </c>
      <c r="O239" s="59"/>
      <c r="P239" s="159">
        <f>O239*H239</f>
        <v>0</v>
      </c>
      <c r="Q239" s="159">
        <v>0.00276</v>
      </c>
      <c r="R239" s="159">
        <f>Q239*H239</f>
        <v>0.09659999999999999</v>
      </c>
      <c r="S239" s="159">
        <v>0</v>
      </c>
      <c r="T239" s="160">
        <f>S239*H239</f>
        <v>0</v>
      </c>
      <c r="U239" s="33"/>
      <c r="V239" s="33"/>
      <c r="W239" s="33"/>
      <c r="X239" s="33"/>
      <c r="Y239" s="33"/>
      <c r="Z239" s="33"/>
      <c r="AA239" s="33"/>
      <c r="AB239" s="33"/>
      <c r="AC239" s="33"/>
      <c r="AD239" s="33"/>
      <c r="AE239" s="33"/>
      <c r="AR239" s="161" t="s">
        <v>206</v>
      </c>
      <c r="AT239" s="161" t="s">
        <v>201</v>
      </c>
      <c r="AU239" s="161" t="s">
        <v>221</v>
      </c>
      <c r="AY239" s="18" t="s">
        <v>199</v>
      </c>
      <c r="BE239" s="162">
        <f>IF(N239="základní",J239,0)</f>
        <v>0</v>
      </c>
      <c r="BF239" s="162">
        <f>IF(N239="snížená",J239,0)</f>
        <v>0</v>
      </c>
      <c r="BG239" s="162">
        <f>IF(N239="zákl. přenesená",J239,0)</f>
        <v>0</v>
      </c>
      <c r="BH239" s="162">
        <f>IF(N239="sníž. přenesená",J239,0)</f>
        <v>0</v>
      </c>
      <c r="BI239" s="162">
        <f>IF(N239="nulová",J239,0)</f>
        <v>0</v>
      </c>
      <c r="BJ239" s="18" t="s">
        <v>89</v>
      </c>
      <c r="BK239" s="162">
        <f>ROUND(I239*H239,2)</f>
        <v>0</v>
      </c>
      <c r="BL239" s="18" t="s">
        <v>206</v>
      </c>
      <c r="BM239" s="161" t="s">
        <v>2678</v>
      </c>
    </row>
    <row r="240" spans="1:47" s="2" customFormat="1" ht="39">
      <c r="A240" s="33"/>
      <c r="B240" s="34"/>
      <c r="C240" s="33"/>
      <c r="D240" s="163" t="s">
        <v>248</v>
      </c>
      <c r="E240" s="33"/>
      <c r="F240" s="168" t="s">
        <v>2679</v>
      </c>
      <c r="G240" s="33"/>
      <c r="H240" s="33"/>
      <c r="I240" s="165"/>
      <c r="J240" s="33"/>
      <c r="K240" s="33"/>
      <c r="L240" s="34"/>
      <c r="M240" s="166"/>
      <c r="N240" s="167"/>
      <c r="O240" s="59"/>
      <c r="P240" s="59"/>
      <c r="Q240" s="59"/>
      <c r="R240" s="59"/>
      <c r="S240" s="59"/>
      <c r="T240" s="60"/>
      <c r="U240" s="33"/>
      <c r="V240" s="33"/>
      <c r="W240" s="33"/>
      <c r="X240" s="33"/>
      <c r="Y240" s="33"/>
      <c r="Z240" s="33"/>
      <c r="AA240" s="33"/>
      <c r="AB240" s="33"/>
      <c r="AC240" s="33"/>
      <c r="AD240" s="33"/>
      <c r="AE240" s="33"/>
      <c r="AT240" s="18" t="s">
        <v>248</v>
      </c>
      <c r="AU240" s="18" t="s">
        <v>221</v>
      </c>
    </row>
    <row r="241" spans="2:51" s="14" customFormat="1" ht="11.25">
      <c r="B241" s="177"/>
      <c r="D241" s="163" t="s">
        <v>212</v>
      </c>
      <c r="E241" s="178" t="s">
        <v>1</v>
      </c>
      <c r="F241" s="179" t="s">
        <v>2666</v>
      </c>
      <c r="H241" s="178" t="s">
        <v>1</v>
      </c>
      <c r="I241" s="180"/>
      <c r="L241" s="177"/>
      <c r="M241" s="181"/>
      <c r="N241" s="182"/>
      <c r="O241" s="182"/>
      <c r="P241" s="182"/>
      <c r="Q241" s="182"/>
      <c r="R241" s="182"/>
      <c r="S241" s="182"/>
      <c r="T241" s="183"/>
      <c r="AT241" s="178" t="s">
        <v>212</v>
      </c>
      <c r="AU241" s="178" t="s">
        <v>221</v>
      </c>
      <c r="AV241" s="14" t="s">
        <v>89</v>
      </c>
      <c r="AW241" s="14" t="s">
        <v>36</v>
      </c>
      <c r="AX241" s="14" t="s">
        <v>81</v>
      </c>
      <c r="AY241" s="178" t="s">
        <v>199</v>
      </c>
    </row>
    <row r="242" spans="2:51" s="13" customFormat="1" ht="11.25">
      <c r="B242" s="169"/>
      <c r="D242" s="163" t="s">
        <v>212</v>
      </c>
      <c r="E242" s="170" t="s">
        <v>1</v>
      </c>
      <c r="F242" s="171" t="s">
        <v>2650</v>
      </c>
      <c r="H242" s="172">
        <v>35</v>
      </c>
      <c r="I242" s="173"/>
      <c r="L242" s="169"/>
      <c r="M242" s="174"/>
      <c r="N242" s="175"/>
      <c r="O242" s="175"/>
      <c r="P242" s="175"/>
      <c r="Q242" s="175"/>
      <c r="R242" s="175"/>
      <c r="S242" s="175"/>
      <c r="T242" s="176"/>
      <c r="AT242" s="170" t="s">
        <v>212</v>
      </c>
      <c r="AU242" s="170" t="s">
        <v>221</v>
      </c>
      <c r="AV242" s="13" t="s">
        <v>91</v>
      </c>
      <c r="AW242" s="13" t="s">
        <v>36</v>
      </c>
      <c r="AX242" s="13" t="s">
        <v>81</v>
      </c>
      <c r="AY242" s="170" t="s">
        <v>199</v>
      </c>
    </row>
    <row r="243" spans="2:51" s="15" customFormat="1" ht="11.25">
      <c r="B243" s="184"/>
      <c r="D243" s="163" t="s">
        <v>212</v>
      </c>
      <c r="E243" s="185" t="s">
        <v>1</v>
      </c>
      <c r="F243" s="186" t="s">
        <v>234</v>
      </c>
      <c r="H243" s="187">
        <v>35</v>
      </c>
      <c r="I243" s="188"/>
      <c r="L243" s="184"/>
      <c r="M243" s="189"/>
      <c r="N243" s="190"/>
      <c r="O243" s="190"/>
      <c r="P243" s="190"/>
      <c r="Q243" s="190"/>
      <c r="R243" s="190"/>
      <c r="S243" s="190"/>
      <c r="T243" s="191"/>
      <c r="AT243" s="185" t="s">
        <v>212</v>
      </c>
      <c r="AU243" s="185" t="s">
        <v>221</v>
      </c>
      <c r="AV243" s="15" t="s">
        <v>206</v>
      </c>
      <c r="AW243" s="15" t="s">
        <v>36</v>
      </c>
      <c r="AX243" s="15" t="s">
        <v>89</v>
      </c>
      <c r="AY243" s="185" t="s">
        <v>199</v>
      </c>
    </row>
    <row r="244" spans="1:65" s="2" customFormat="1" ht="14.45" customHeight="1">
      <c r="A244" s="33"/>
      <c r="B244" s="149"/>
      <c r="C244" s="150" t="s">
        <v>331</v>
      </c>
      <c r="D244" s="150" t="s">
        <v>201</v>
      </c>
      <c r="E244" s="151" t="s">
        <v>2680</v>
      </c>
      <c r="F244" s="152" t="s">
        <v>2681</v>
      </c>
      <c r="G244" s="153" t="s">
        <v>204</v>
      </c>
      <c r="H244" s="154">
        <v>1.75</v>
      </c>
      <c r="I244" s="155"/>
      <c r="J244" s="156">
        <f>ROUND(I244*H244,2)</f>
        <v>0</v>
      </c>
      <c r="K244" s="152" t="s">
        <v>246</v>
      </c>
      <c r="L244" s="34"/>
      <c r="M244" s="157" t="s">
        <v>1</v>
      </c>
      <c r="N244" s="158" t="s">
        <v>46</v>
      </c>
      <c r="O244" s="59"/>
      <c r="P244" s="159">
        <f>O244*H244</f>
        <v>0</v>
      </c>
      <c r="Q244" s="159">
        <v>0.00116</v>
      </c>
      <c r="R244" s="159">
        <f>Q244*H244</f>
        <v>0.00203</v>
      </c>
      <c r="S244" s="159">
        <v>0</v>
      </c>
      <c r="T244" s="160">
        <f>S244*H244</f>
        <v>0</v>
      </c>
      <c r="U244" s="33"/>
      <c r="V244" s="33"/>
      <c r="W244" s="33"/>
      <c r="X244" s="33"/>
      <c r="Y244" s="33"/>
      <c r="Z244" s="33"/>
      <c r="AA244" s="33"/>
      <c r="AB244" s="33"/>
      <c r="AC244" s="33"/>
      <c r="AD244" s="33"/>
      <c r="AE244" s="33"/>
      <c r="AR244" s="161" t="s">
        <v>206</v>
      </c>
      <c r="AT244" s="161" t="s">
        <v>201</v>
      </c>
      <c r="AU244" s="161" t="s">
        <v>221</v>
      </c>
      <c r="AY244" s="18" t="s">
        <v>199</v>
      </c>
      <c r="BE244" s="162">
        <f>IF(N244="základní",J244,0)</f>
        <v>0</v>
      </c>
      <c r="BF244" s="162">
        <f>IF(N244="snížená",J244,0)</f>
        <v>0</v>
      </c>
      <c r="BG244" s="162">
        <f>IF(N244="zákl. přenesená",J244,0)</f>
        <v>0</v>
      </c>
      <c r="BH244" s="162">
        <f>IF(N244="sníž. přenesená",J244,0)</f>
        <v>0</v>
      </c>
      <c r="BI244" s="162">
        <f>IF(N244="nulová",J244,0)</f>
        <v>0</v>
      </c>
      <c r="BJ244" s="18" t="s">
        <v>89</v>
      </c>
      <c r="BK244" s="162">
        <f>ROUND(I244*H244,2)</f>
        <v>0</v>
      </c>
      <c r="BL244" s="18" t="s">
        <v>206</v>
      </c>
      <c r="BM244" s="161" t="s">
        <v>2682</v>
      </c>
    </row>
    <row r="245" spans="2:51" s="14" customFormat="1" ht="11.25">
      <c r="B245" s="177"/>
      <c r="D245" s="163" t="s">
        <v>212</v>
      </c>
      <c r="E245" s="178" t="s">
        <v>1</v>
      </c>
      <c r="F245" s="179" t="s">
        <v>2666</v>
      </c>
      <c r="H245" s="178" t="s">
        <v>1</v>
      </c>
      <c r="I245" s="180"/>
      <c r="L245" s="177"/>
      <c r="M245" s="181"/>
      <c r="N245" s="182"/>
      <c r="O245" s="182"/>
      <c r="P245" s="182"/>
      <c r="Q245" s="182"/>
      <c r="R245" s="182"/>
      <c r="S245" s="182"/>
      <c r="T245" s="183"/>
      <c r="AT245" s="178" t="s">
        <v>212</v>
      </c>
      <c r="AU245" s="178" t="s">
        <v>221</v>
      </c>
      <c r="AV245" s="14" t="s">
        <v>89</v>
      </c>
      <c r="AW245" s="14" t="s">
        <v>36</v>
      </c>
      <c r="AX245" s="14" t="s">
        <v>81</v>
      </c>
      <c r="AY245" s="178" t="s">
        <v>199</v>
      </c>
    </row>
    <row r="246" spans="2:51" s="13" customFormat="1" ht="11.25">
      <c r="B246" s="169"/>
      <c r="D246" s="163" t="s">
        <v>212</v>
      </c>
      <c r="E246" s="170" t="s">
        <v>1</v>
      </c>
      <c r="F246" s="171" t="s">
        <v>2676</v>
      </c>
      <c r="H246" s="172">
        <v>1.75</v>
      </c>
      <c r="I246" s="173"/>
      <c r="L246" s="169"/>
      <c r="M246" s="174"/>
      <c r="N246" s="175"/>
      <c r="O246" s="175"/>
      <c r="P246" s="175"/>
      <c r="Q246" s="175"/>
      <c r="R246" s="175"/>
      <c r="S246" s="175"/>
      <c r="T246" s="176"/>
      <c r="AT246" s="170" t="s">
        <v>212</v>
      </c>
      <c r="AU246" s="170" t="s">
        <v>221</v>
      </c>
      <c r="AV246" s="13" t="s">
        <v>91</v>
      </c>
      <c r="AW246" s="13" t="s">
        <v>36</v>
      </c>
      <c r="AX246" s="13" t="s">
        <v>81</v>
      </c>
      <c r="AY246" s="170" t="s">
        <v>199</v>
      </c>
    </row>
    <row r="247" spans="2:51" s="15" customFormat="1" ht="11.25">
      <c r="B247" s="184"/>
      <c r="D247" s="163" t="s">
        <v>212</v>
      </c>
      <c r="E247" s="185" t="s">
        <v>1</v>
      </c>
      <c r="F247" s="186" t="s">
        <v>234</v>
      </c>
      <c r="H247" s="187">
        <v>1.75</v>
      </c>
      <c r="I247" s="188"/>
      <c r="L247" s="184"/>
      <c r="M247" s="189"/>
      <c r="N247" s="190"/>
      <c r="O247" s="190"/>
      <c r="P247" s="190"/>
      <c r="Q247" s="190"/>
      <c r="R247" s="190"/>
      <c r="S247" s="190"/>
      <c r="T247" s="191"/>
      <c r="AT247" s="185" t="s">
        <v>212</v>
      </c>
      <c r="AU247" s="185" t="s">
        <v>221</v>
      </c>
      <c r="AV247" s="15" t="s">
        <v>206</v>
      </c>
      <c r="AW247" s="15" t="s">
        <v>36</v>
      </c>
      <c r="AX247" s="15" t="s">
        <v>89</v>
      </c>
      <c r="AY247" s="185" t="s">
        <v>199</v>
      </c>
    </row>
    <row r="248" spans="1:65" s="2" customFormat="1" ht="14.45" customHeight="1">
      <c r="A248" s="33"/>
      <c r="B248" s="149"/>
      <c r="C248" s="150" t="s">
        <v>337</v>
      </c>
      <c r="D248" s="150" t="s">
        <v>201</v>
      </c>
      <c r="E248" s="151" t="s">
        <v>2683</v>
      </c>
      <c r="F248" s="152" t="s">
        <v>2684</v>
      </c>
      <c r="G248" s="153" t="s">
        <v>204</v>
      </c>
      <c r="H248" s="154">
        <v>35</v>
      </c>
      <c r="I248" s="155"/>
      <c r="J248" s="156">
        <f>ROUND(I248*H248,2)</f>
        <v>0</v>
      </c>
      <c r="K248" s="152" t="s">
        <v>246</v>
      </c>
      <c r="L248" s="34"/>
      <c r="M248" s="157" t="s">
        <v>1</v>
      </c>
      <c r="N248" s="158" t="s">
        <v>46</v>
      </c>
      <c r="O248" s="59"/>
      <c r="P248" s="159">
        <f>O248*H248</f>
        <v>0</v>
      </c>
      <c r="Q248" s="159">
        <v>0.00116</v>
      </c>
      <c r="R248" s="159">
        <f>Q248*H248</f>
        <v>0.0406</v>
      </c>
      <c r="S248" s="159">
        <v>0</v>
      </c>
      <c r="T248" s="160">
        <f>S248*H248</f>
        <v>0</v>
      </c>
      <c r="U248" s="33"/>
      <c r="V248" s="33"/>
      <c r="W248" s="33"/>
      <c r="X248" s="33"/>
      <c r="Y248" s="33"/>
      <c r="Z248" s="33"/>
      <c r="AA248" s="33"/>
      <c r="AB248" s="33"/>
      <c r="AC248" s="33"/>
      <c r="AD248" s="33"/>
      <c r="AE248" s="33"/>
      <c r="AR248" s="161" t="s">
        <v>206</v>
      </c>
      <c r="AT248" s="161" t="s">
        <v>201</v>
      </c>
      <c r="AU248" s="161" t="s">
        <v>221</v>
      </c>
      <c r="AY248" s="18" t="s">
        <v>199</v>
      </c>
      <c r="BE248" s="162">
        <f>IF(N248="základní",J248,0)</f>
        <v>0</v>
      </c>
      <c r="BF248" s="162">
        <f>IF(N248="snížená",J248,0)</f>
        <v>0</v>
      </c>
      <c r="BG248" s="162">
        <f>IF(N248="zákl. přenesená",J248,0)</f>
        <v>0</v>
      </c>
      <c r="BH248" s="162">
        <f>IF(N248="sníž. přenesená",J248,0)</f>
        <v>0</v>
      </c>
      <c r="BI248" s="162">
        <f>IF(N248="nulová",J248,0)</f>
        <v>0</v>
      </c>
      <c r="BJ248" s="18" t="s">
        <v>89</v>
      </c>
      <c r="BK248" s="162">
        <f>ROUND(I248*H248,2)</f>
        <v>0</v>
      </c>
      <c r="BL248" s="18" t="s">
        <v>206</v>
      </c>
      <c r="BM248" s="161" t="s">
        <v>2685</v>
      </c>
    </row>
    <row r="249" spans="2:51" s="14" customFormat="1" ht="11.25">
      <c r="B249" s="177"/>
      <c r="D249" s="163" t="s">
        <v>212</v>
      </c>
      <c r="E249" s="178" t="s">
        <v>1</v>
      </c>
      <c r="F249" s="179" t="s">
        <v>2666</v>
      </c>
      <c r="H249" s="178" t="s">
        <v>1</v>
      </c>
      <c r="I249" s="180"/>
      <c r="L249" s="177"/>
      <c r="M249" s="181"/>
      <c r="N249" s="182"/>
      <c r="O249" s="182"/>
      <c r="P249" s="182"/>
      <c r="Q249" s="182"/>
      <c r="R249" s="182"/>
      <c r="S249" s="182"/>
      <c r="T249" s="183"/>
      <c r="AT249" s="178" t="s">
        <v>212</v>
      </c>
      <c r="AU249" s="178" t="s">
        <v>221</v>
      </c>
      <c r="AV249" s="14" t="s">
        <v>89</v>
      </c>
      <c r="AW249" s="14" t="s">
        <v>36</v>
      </c>
      <c r="AX249" s="14" t="s">
        <v>81</v>
      </c>
      <c r="AY249" s="178" t="s">
        <v>199</v>
      </c>
    </row>
    <row r="250" spans="2:51" s="13" customFormat="1" ht="11.25">
      <c r="B250" s="169"/>
      <c r="D250" s="163" t="s">
        <v>212</v>
      </c>
      <c r="E250" s="170" t="s">
        <v>1</v>
      </c>
      <c r="F250" s="171" t="s">
        <v>2650</v>
      </c>
      <c r="H250" s="172">
        <v>35</v>
      </c>
      <c r="I250" s="173"/>
      <c r="L250" s="169"/>
      <c r="M250" s="174"/>
      <c r="N250" s="175"/>
      <c r="O250" s="175"/>
      <c r="P250" s="175"/>
      <c r="Q250" s="175"/>
      <c r="R250" s="175"/>
      <c r="S250" s="175"/>
      <c r="T250" s="176"/>
      <c r="AT250" s="170" t="s">
        <v>212</v>
      </c>
      <c r="AU250" s="170" t="s">
        <v>221</v>
      </c>
      <c r="AV250" s="13" t="s">
        <v>91</v>
      </c>
      <c r="AW250" s="13" t="s">
        <v>36</v>
      </c>
      <c r="AX250" s="13" t="s">
        <v>81</v>
      </c>
      <c r="AY250" s="170" t="s">
        <v>199</v>
      </c>
    </row>
    <row r="251" spans="2:51" s="15" customFormat="1" ht="11.25">
      <c r="B251" s="184"/>
      <c r="D251" s="163" t="s">
        <v>212</v>
      </c>
      <c r="E251" s="185" t="s">
        <v>1</v>
      </c>
      <c r="F251" s="186" t="s">
        <v>234</v>
      </c>
      <c r="H251" s="187">
        <v>35</v>
      </c>
      <c r="I251" s="188"/>
      <c r="L251" s="184"/>
      <c r="M251" s="189"/>
      <c r="N251" s="190"/>
      <c r="O251" s="190"/>
      <c r="P251" s="190"/>
      <c r="Q251" s="190"/>
      <c r="R251" s="190"/>
      <c r="S251" s="190"/>
      <c r="T251" s="191"/>
      <c r="AT251" s="185" t="s">
        <v>212</v>
      </c>
      <c r="AU251" s="185" t="s">
        <v>221</v>
      </c>
      <c r="AV251" s="15" t="s">
        <v>206</v>
      </c>
      <c r="AW251" s="15" t="s">
        <v>36</v>
      </c>
      <c r="AX251" s="15" t="s">
        <v>89</v>
      </c>
      <c r="AY251" s="185" t="s">
        <v>199</v>
      </c>
    </row>
    <row r="252" spans="1:65" s="2" customFormat="1" ht="14.45" customHeight="1">
      <c r="A252" s="33"/>
      <c r="B252" s="149"/>
      <c r="C252" s="150" t="s">
        <v>342</v>
      </c>
      <c r="D252" s="150" t="s">
        <v>201</v>
      </c>
      <c r="E252" s="151" t="s">
        <v>2686</v>
      </c>
      <c r="F252" s="152" t="s">
        <v>2687</v>
      </c>
      <c r="G252" s="153" t="s">
        <v>204</v>
      </c>
      <c r="H252" s="154">
        <v>35</v>
      </c>
      <c r="I252" s="155"/>
      <c r="J252" s="156">
        <f>ROUND(I252*H252,2)</f>
        <v>0</v>
      </c>
      <c r="K252" s="152" t="s">
        <v>246</v>
      </c>
      <c r="L252" s="34"/>
      <c r="M252" s="157" t="s">
        <v>1</v>
      </c>
      <c r="N252" s="158" t="s">
        <v>46</v>
      </c>
      <c r="O252" s="59"/>
      <c r="P252" s="159">
        <f>O252*H252</f>
        <v>0</v>
      </c>
      <c r="Q252" s="159">
        <v>0.00048</v>
      </c>
      <c r="R252" s="159">
        <f>Q252*H252</f>
        <v>0.0168</v>
      </c>
      <c r="S252" s="159">
        <v>0</v>
      </c>
      <c r="T252" s="160">
        <f>S252*H252</f>
        <v>0</v>
      </c>
      <c r="U252" s="33"/>
      <c r="V252" s="33"/>
      <c r="W252" s="33"/>
      <c r="X252" s="33"/>
      <c r="Y252" s="33"/>
      <c r="Z252" s="33"/>
      <c r="AA252" s="33"/>
      <c r="AB252" s="33"/>
      <c r="AC252" s="33"/>
      <c r="AD252" s="33"/>
      <c r="AE252" s="33"/>
      <c r="AR252" s="161" t="s">
        <v>206</v>
      </c>
      <c r="AT252" s="161" t="s">
        <v>201</v>
      </c>
      <c r="AU252" s="161" t="s">
        <v>221</v>
      </c>
      <c r="AY252" s="18" t="s">
        <v>199</v>
      </c>
      <c r="BE252" s="162">
        <f>IF(N252="základní",J252,0)</f>
        <v>0</v>
      </c>
      <c r="BF252" s="162">
        <f>IF(N252="snížená",J252,0)</f>
        <v>0</v>
      </c>
      <c r="BG252" s="162">
        <f>IF(N252="zákl. přenesená",J252,0)</f>
        <v>0</v>
      </c>
      <c r="BH252" s="162">
        <f>IF(N252="sníž. přenesená",J252,0)</f>
        <v>0</v>
      </c>
      <c r="BI252" s="162">
        <f>IF(N252="nulová",J252,0)</f>
        <v>0</v>
      </c>
      <c r="BJ252" s="18" t="s">
        <v>89</v>
      </c>
      <c r="BK252" s="162">
        <f>ROUND(I252*H252,2)</f>
        <v>0</v>
      </c>
      <c r="BL252" s="18" t="s">
        <v>206</v>
      </c>
      <c r="BM252" s="161" t="s">
        <v>2688</v>
      </c>
    </row>
    <row r="253" spans="1:47" s="2" customFormat="1" ht="29.25">
      <c r="A253" s="33"/>
      <c r="B253" s="34"/>
      <c r="C253" s="33"/>
      <c r="D253" s="163" t="s">
        <v>248</v>
      </c>
      <c r="E253" s="33"/>
      <c r="F253" s="168" t="s">
        <v>2689</v>
      </c>
      <c r="G253" s="33"/>
      <c r="H253" s="33"/>
      <c r="I253" s="165"/>
      <c r="J253" s="33"/>
      <c r="K253" s="33"/>
      <c r="L253" s="34"/>
      <c r="M253" s="166"/>
      <c r="N253" s="167"/>
      <c r="O253" s="59"/>
      <c r="P253" s="59"/>
      <c r="Q253" s="59"/>
      <c r="R253" s="59"/>
      <c r="S253" s="59"/>
      <c r="T253" s="60"/>
      <c r="U253" s="33"/>
      <c r="V253" s="33"/>
      <c r="W253" s="33"/>
      <c r="X253" s="33"/>
      <c r="Y253" s="33"/>
      <c r="Z253" s="33"/>
      <c r="AA253" s="33"/>
      <c r="AB253" s="33"/>
      <c r="AC253" s="33"/>
      <c r="AD253" s="33"/>
      <c r="AE253" s="33"/>
      <c r="AT253" s="18" t="s">
        <v>248</v>
      </c>
      <c r="AU253" s="18" t="s">
        <v>221</v>
      </c>
    </row>
    <row r="254" spans="2:51" s="13" customFormat="1" ht="11.25">
      <c r="B254" s="169"/>
      <c r="D254" s="163" t="s">
        <v>212</v>
      </c>
      <c r="E254" s="170" t="s">
        <v>1</v>
      </c>
      <c r="F254" s="171" t="s">
        <v>2650</v>
      </c>
      <c r="H254" s="172">
        <v>35</v>
      </c>
      <c r="I254" s="173"/>
      <c r="L254" s="169"/>
      <c r="M254" s="174"/>
      <c r="N254" s="175"/>
      <c r="O254" s="175"/>
      <c r="P254" s="175"/>
      <c r="Q254" s="175"/>
      <c r="R254" s="175"/>
      <c r="S254" s="175"/>
      <c r="T254" s="176"/>
      <c r="AT254" s="170" t="s">
        <v>212</v>
      </c>
      <c r="AU254" s="170" t="s">
        <v>221</v>
      </c>
      <c r="AV254" s="13" t="s">
        <v>91</v>
      </c>
      <c r="AW254" s="13" t="s">
        <v>36</v>
      </c>
      <c r="AX254" s="13" t="s">
        <v>81</v>
      </c>
      <c r="AY254" s="170" t="s">
        <v>199</v>
      </c>
    </row>
    <row r="255" spans="2:51" s="15" customFormat="1" ht="11.25">
      <c r="B255" s="184"/>
      <c r="D255" s="163" t="s">
        <v>212</v>
      </c>
      <c r="E255" s="185" t="s">
        <v>1</v>
      </c>
      <c r="F255" s="186" t="s">
        <v>234</v>
      </c>
      <c r="H255" s="187">
        <v>35</v>
      </c>
      <c r="I255" s="188"/>
      <c r="L255" s="184"/>
      <c r="M255" s="189"/>
      <c r="N255" s="190"/>
      <c r="O255" s="190"/>
      <c r="P255" s="190"/>
      <c r="Q255" s="190"/>
      <c r="R255" s="190"/>
      <c r="S255" s="190"/>
      <c r="T255" s="191"/>
      <c r="AT255" s="185" t="s">
        <v>212</v>
      </c>
      <c r="AU255" s="185" t="s">
        <v>221</v>
      </c>
      <c r="AV255" s="15" t="s">
        <v>206</v>
      </c>
      <c r="AW255" s="15" t="s">
        <v>36</v>
      </c>
      <c r="AX255" s="15" t="s">
        <v>89</v>
      </c>
      <c r="AY255" s="185" t="s">
        <v>199</v>
      </c>
    </row>
    <row r="256" spans="1:65" s="2" customFormat="1" ht="24.2" customHeight="1">
      <c r="A256" s="33"/>
      <c r="B256" s="149"/>
      <c r="C256" s="150" t="s">
        <v>7</v>
      </c>
      <c r="D256" s="150" t="s">
        <v>201</v>
      </c>
      <c r="E256" s="151" t="s">
        <v>2690</v>
      </c>
      <c r="F256" s="152" t="s">
        <v>2691</v>
      </c>
      <c r="G256" s="153" t="s">
        <v>345</v>
      </c>
      <c r="H256" s="154">
        <v>60</v>
      </c>
      <c r="I256" s="155"/>
      <c r="J256" s="156">
        <f>ROUND(I256*H256,2)</f>
        <v>0</v>
      </c>
      <c r="K256" s="152" t="s">
        <v>246</v>
      </c>
      <c r="L256" s="34"/>
      <c r="M256" s="157" t="s">
        <v>1</v>
      </c>
      <c r="N256" s="158" t="s">
        <v>46</v>
      </c>
      <c r="O256" s="59"/>
      <c r="P256" s="159">
        <f>O256*H256</f>
        <v>0</v>
      </c>
      <c r="Q256" s="159">
        <v>0.00048</v>
      </c>
      <c r="R256" s="159">
        <f>Q256*H256</f>
        <v>0.0288</v>
      </c>
      <c r="S256" s="159">
        <v>0</v>
      </c>
      <c r="T256" s="160">
        <f>S256*H256</f>
        <v>0</v>
      </c>
      <c r="U256" s="33"/>
      <c r="V256" s="33"/>
      <c r="W256" s="33"/>
      <c r="X256" s="33"/>
      <c r="Y256" s="33"/>
      <c r="Z256" s="33"/>
      <c r="AA256" s="33"/>
      <c r="AB256" s="33"/>
      <c r="AC256" s="33"/>
      <c r="AD256" s="33"/>
      <c r="AE256" s="33"/>
      <c r="AR256" s="161" t="s">
        <v>206</v>
      </c>
      <c r="AT256" s="161" t="s">
        <v>201</v>
      </c>
      <c r="AU256" s="161" t="s">
        <v>221</v>
      </c>
      <c r="AY256" s="18" t="s">
        <v>199</v>
      </c>
      <c r="BE256" s="162">
        <f>IF(N256="základní",J256,0)</f>
        <v>0</v>
      </c>
      <c r="BF256" s="162">
        <f>IF(N256="snížená",J256,0)</f>
        <v>0</v>
      </c>
      <c r="BG256" s="162">
        <f>IF(N256="zákl. přenesená",J256,0)</f>
        <v>0</v>
      </c>
      <c r="BH256" s="162">
        <f>IF(N256="sníž. přenesená",J256,0)</f>
        <v>0</v>
      </c>
      <c r="BI256" s="162">
        <f>IF(N256="nulová",J256,0)</f>
        <v>0</v>
      </c>
      <c r="BJ256" s="18" t="s">
        <v>89</v>
      </c>
      <c r="BK256" s="162">
        <f>ROUND(I256*H256,2)</f>
        <v>0</v>
      </c>
      <c r="BL256" s="18" t="s">
        <v>206</v>
      </c>
      <c r="BM256" s="161" t="s">
        <v>2692</v>
      </c>
    </row>
    <row r="257" spans="1:47" s="2" customFormat="1" ht="87.75">
      <c r="A257" s="33"/>
      <c r="B257" s="34"/>
      <c r="C257" s="33"/>
      <c r="D257" s="163" t="s">
        <v>248</v>
      </c>
      <c r="E257" s="33"/>
      <c r="F257" s="168" t="s">
        <v>2693</v>
      </c>
      <c r="G257" s="33"/>
      <c r="H257" s="33"/>
      <c r="I257" s="165"/>
      <c r="J257" s="33"/>
      <c r="K257" s="33"/>
      <c r="L257" s="34"/>
      <c r="M257" s="166"/>
      <c r="N257" s="167"/>
      <c r="O257" s="59"/>
      <c r="P257" s="59"/>
      <c r="Q257" s="59"/>
      <c r="R257" s="59"/>
      <c r="S257" s="59"/>
      <c r="T257" s="60"/>
      <c r="U257" s="33"/>
      <c r="V257" s="33"/>
      <c r="W257" s="33"/>
      <c r="X257" s="33"/>
      <c r="Y257" s="33"/>
      <c r="Z257" s="33"/>
      <c r="AA257" s="33"/>
      <c r="AB257" s="33"/>
      <c r="AC257" s="33"/>
      <c r="AD257" s="33"/>
      <c r="AE257" s="33"/>
      <c r="AT257" s="18" t="s">
        <v>248</v>
      </c>
      <c r="AU257" s="18" t="s">
        <v>221</v>
      </c>
    </row>
    <row r="258" spans="2:51" s="13" customFormat="1" ht="11.25">
      <c r="B258" s="169"/>
      <c r="D258" s="163" t="s">
        <v>212</v>
      </c>
      <c r="E258" s="170" t="s">
        <v>1</v>
      </c>
      <c r="F258" s="171" t="s">
        <v>2694</v>
      </c>
      <c r="H258" s="172">
        <v>60</v>
      </c>
      <c r="I258" s="173"/>
      <c r="L258" s="169"/>
      <c r="M258" s="174"/>
      <c r="N258" s="175"/>
      <c r="O258" s="175"/>
      <c r="P258" s="175"/>
      <c r="Q258" s="175"/>
      <c r="R258" s="175"/>
      <c r="S258" s="175"/>
      <c r="T258" s="176"/>
      <c r="AT258" s="170" t="s">
        <v>212</v>
      </c>
      <c r="AU258" s="170" t="s">
        <v>221</v>
      </c>
      <c r="AV258" s="13" t="s">
        <v>91</v>
      </c>
      <c r="AW258" s="13" t="s">
        <v>36</v>
      </c>
      <c r="AX258" s="13" t="s">
        <v>81</v>
      </c>
      <c r="AY258" s="170" t="s">
        <v>199</v>
      </c>
    </row>
    <row r="259" spans="2:51" s="15" customFormat="1" ht="11.25">
      <c r="B259" s="184"/>
      <c r="D259" s="163" t="s">
        <v>212</v>
      </c>
      <c r="E259" s="185" t="s">
        <v>1</v>
      </c>
      <c r="F259" s="186" t="s">
        <v>234</v>
      </c>
      <c r="H259" s="187">
        <v>60</v>
      </c>
      <c r="I259" s="188"/>
      <c r="L259" s="184"/>
      <c r="M259" s="189"/>
      <c r="N259" s="190"/>
      <c r="O259" s="190"/>
      <c r="P259" s="190"/>
      <c r="Q259" s="190"/>
      <c r="R259" s="190"/>
      <c r="S259" s="190"/>
      <c r="T259" s="191"/>
      <c r="AT259" s="185" t="s">
        <v>212</v>
      </c>
      <c r="AU259" s="185" t="s">
        <v>221</v>
      </c>
      <c r="AV259" s="15" t="s">
        <v>206</v>
      </c>
      <c r="AW259" s="15" t="s">
        <v>36</v>
      </c>
      <c r="AX259" s="15" t="s">
        <v>89</v>
      </c>
      <c r="AY259" s="185" t="s">
        <v>199</v>
      </c>
    </row>
    <row r="260" spans="1:65" s="2" customFormat="1" ht="24.2" customHeight="1">
      <c r="A260" s="33"/>
      <c r="B260" s="149"/>
      <c r="C260" s="150" t="s">
        <v>356</v>
      </c>
      <c r="D260" s="150" t="s">
        <v>201</v>
      </c>
      <c r="E260" s="151" t="s">
        <v>2695</v>
      </c>
      <c r="F260" s="152" t="s">
        <v>2696</v>
      </c>
      <c r="G260" s="153" t="s">
        <v>204</v>
      </c>
      <c r="H260" s="154">
        <v>703.688</v>
      </c>
      <c r="I260" s="155"/>
      <c r="J260" s="156">
        <f>ROUND(I260*H260,2)</f>
        <v>0</v>
      </c>
      <c r="K260" s="152" t="s">
        <v>205</v>
      </c>
      <c r="L260" s="34"/>
      <c r="M260" s="157" t="s">
        <v>1</v>
      </c>
      <c r="N260" s="158" t="s">
        <v>46</v>
      </c>
      <c r="O260" s="59"/>
      <c r="P260" s="159">
        <f>O260*H260</f>
        <v>0</v>
      </c>
      <c r="Q260" s="159">
        <v>0</v>
      </c>
      <c r="R260" s="159">
        <f>Q260*H260</f>
        <v>0</v>
      </c>
      <c r="S260" s="159">
        <v>0.0225</v>
      </c>
      <c r="T260" s="160">
        <f>S260*H260</f>
        <v>15.83298</v>
      </c>
      <c r="U260" s="33"/>
      <c r="V260" s="33"/>
      <c r="W260" s="33"/>
      <c r="X260" s="33"/>
      <c r="Y260" s="33"/>
      <c r="Z260" s="33"/>
      <c r="AA260" s="33"/>
      <c r="AB260" s="33"/>
      <c r="AC260" s="33"/>
      <c r="AD260" s="33"/>
      <c r="AE260" s="33"/>
      <c r="AR260" s="161" t="s">
        <v>206</v>
      </c>
      <c r="AT260" s="161" t="s">
        <v>201</v>
      </c>
      <c r="AU260" s="161" t="s">
        <v>221</v>
      </c>
      <c r="AY260" s="18" t="s">
        <v>199</v>
      </c>
      <c r="BE260" s="162">
        <f>IF(N260="základní",J260,0)</f>
        <v>0</v>
      </c>
      <c r="BF260" s="162">
        <f>IF(N260="snížená",J260,0)</f>
        <v>0</v>
      </c>
      <c r="BG260" s="162">
        <f>IF(N260="zákl. přenesená",J260,0)</f>
        <v>0</v>
      </c>
      <c r="BH260" s="162">
        <f>IF(N260="sníž. přenesená",J260,0)</f>
        <v>0</v>
      </c>
      <c r="BI260" s="162">
        <f>IF(N260="nulová",J260,0)</f>
        <v>0</v>
      </c>
      <c r="BJ260" s="18" t="s">
        <v>89</v>
      </c>
      <c r="BK260" s="162">
        <f>ROUND(I260*H260,2)</f>
        <v>0</v>
      </c>
      <c r="BL260" s="18" t="s">
        <v>206</v>
      </c>
      <c r="BM260" s="161" t="s">
        <v>2697</v>
      </c>
    </row>
    <row r="261" spans="1:47" s="2" customFormat="1" ht="19.5">
      <c r="A261" s="33"/>
      <c r="B261" s="34"/>
      <c r="C261" s="33"/>
      <c r="D261" s="163" t="s">
        <v>208</v>
      </c>
      <c r="E261" s="33"/>
      <c r="F261" s="164" t="s">
        <v>2698</v>
      </c>
      <c r="G261" s="33"/>
      <c r="H261" s="33"/>
      <c r="I261" s="165"/>
      <c r="J261" s="33"/>
      <c r="K261" s="33"/>
      <c r="L261" s="34"/>
      <c r="M261" s="166"/>
      <c r="N261" s="167"/>
      <c r="O261" s="59"/>
      <c r="P261" s="59"/>
      <c r="Q261" s="59"/>
      <c r="R261" s="59"/>
      <c r="S261" s="59"/>
      <c r="T261" s="60"/>
      <c r="U261" s="33"/>
      <c r="V261" s="33"/>
      <c r="W261" s="33"/>
      <c r="X261" s="33"/>
      <c r="Y261" s="33"/>
      <c r="Z261" s="33"/>
      <c r="AA261" s="33"/>
      <c r="AB261" s="33"/>
      <c r="AC261" s="33"/>
      <c r="AD261" s="33"/>
      <c r="AE261" s="33"/>
      <c r="AT261" s="18" t="s">
        <v>208</v>
      </c>
      <c r="AU261" s="18" t="s">
        <v>221</v>
      </c>
    </row>
    <row r="262" spans="1:47" s="2" customFormat="1" ht="156">
      <c r="A262" s="33"/>
      <c r="B262" s="34"/>
      <c r="C262" s="33"/>
      <c r="D262" s="163" t="s">
        <v>210</v>
      </c>
      <c r="E262" s="33"/>
      <c r="F262" s="168" t="s">
        <v>2699</v>
      </c>
      <c r="G262" s="33"/>
      <c r="H262" s="33"/>
      <c r="I262" s="165"/>
      <c r="J262" s="33"/>
      <c r="K262" s="33"/>
      <c r="L262" s="34"/>
      <c r="M262" s="166"/>
      <c r="N262" s="167"/>
      <c r="O262" s="59"/>
      <c r="P262" s="59"/>
      <c r="Q262" s="59"/>
      <c r="R262" s="59"/>
      <c r="S262" s="59"/>
      <c r="T262" s="60"/>
      <c r="U262" s="33"/>
      <c r="V262" s="33"/>
      <c r="W262" s="33"/>
      <c r="X262" s="33"/>
      <c r="Y262" s="33"/>
      <c r="Z262" s="33"/>
      <c r="AA262" s="33"/>
      <c r="AB262" s="33"/>
      <c r="AC262" s="33"/>
      <c r="AD262" s="33"/>
      <c r="AE262" s="33"/>
      <c r="AT262" s="18" t="s">
        <v>210</v>
      </c>
      <c r="AU262" s="18" t="s">
        <v>221</v>
      </c>
    </row>
    <row r="263" spans="1:47" s="2" customFormat="1" ht="19.5">
      <c r="A263" s="33"/>
      <c r="B263" s="34"/>
      <c r="C263" s="33"/>
      <c r="D263" s="163" t="s">
        <v>248</v>
      </c>
      <c r="E263" s="33"/>
      <c r="F263" s="168" t="s">
        <v>2700</v>
      </c>
      <c r="G263" s="33"/>
      <c r="H263" s="33"/>
      <c r="I263" s="165"/>
      <c r="J263" s="33"/>
      <c r="K263" s="33"/>
      <c r="L263" s="34"/>
      <c r="M263" s="166"/>
      <c r="N263" s="167"/>
      <c r="O263" s="59"/>
      <c r="P263" s="59"/>
      <c r="Q263" s="59"/>
      <c r="R263" s="59"/>
      <c r="S263" s="59"/>
      <c r="T263" s="60"/>
      <c r="U263" s="33"/>
      <c r="V263" s="33"/>
      <c r="W263" s="33"/>
      <c r="X263" s="33"/>
      <c r="Y263" s="33"/>
      <c r="Z263" s="33"/>
      <c r="AA263" s="33"/>
      <c r="AB263" s="33"/>
      <c r="AC263" s="33"/>
      <c r="AD263" s="33"/>
      <c r="AE263" s="33"/>
      <c r="AT263" s="18" t="s">
        <v>248</v>
      </c>
      <c r="AU263" s="18" t="s">
        <v>221</v>
      </c>
    </row>
    <row r="264" spans="2:51" s="14" customFormat="1" ht="22.5">
      <c r="B264" s="177"/>
      <c r="D264" s="163" t="s">
        <v>212</v>
      </c>
      <c r="E264" s="178" t="s">
        <v>1</v>
      </c>
      <c r="F264" s="179" t="s">
        <v>2701</v>
      </c>
      <c r="H264" s="178" t="s">
        <v>1</v>
      </c>
      <c r="I264" s="180"/>
      <c r="L264" s="177"/>
      <c r="M264" s="181"/>
      <c r="N264" s="182"/>
      <c r="O264" s="182"/>
      <c r="P264" s="182"/>
      <c r="Q264" s="182"/>
      <c r="R264" s="182"/>
      <c r="S264" s="182"/>
      <c r="T264" s="183"/>
      <c r="AT264" s="178" t="s">
        <v>212</v>
      </c>
      <c r="AU264" s="178" t="s">
        <v>221</v>
      </c>
      <c r="AV264" s="14" t="s">
        <v>89</v>
      </c>
      <c r="AW264" s="14" t="s">
        <v>36</v>
      </c>
      <c r="AX264" s="14" t="s">
        <v>81</v>
      </c>
      <c r="AY264" s="178" t="s">
        <v>199</v>
      </c>
    </row>
    <row r="265" spans="2:51" s="14" customFormat="1" ht="11.25">
      <c r="B265" s="177"/>
      <c r="D265" s="163" t="s">
        <v>212</v>
      </c>
      <c r="E265" s="178" t="s">
        <v>1</v>
      </c>
      <c r="F265" s="179" t="s">
        <v>2635</v>
      </c>
      <c r="H265" s="178" t="s">
        <v>1</v>
      </c>
      <c r="I265" s="180"/>
      <c r="L265" s="177"/>
      <c r="M265" s="181"/>
      <c r="N265" s="182"/>
      <c r="O265" s="182"/>
      <c r="P265" s="182"/>
      <c r="Q265" s="182"/>
      <c r="R265" s="182"/>
      <c r="S265" s="182"/>
      <c r="T265" s="183"/>
      <c r="AT265" s="178" t="s">
        <v>212</v>
      </c>
      <c r="AU265" s="178" t="s">
        <v>221</v>
      </c>
      <c r="AV265" s="14" t="s">
        <v>89</v>
      </c>
      <c r="AW265" s="14" t="s">
        <v>36</v>
      </c>
      <c r="AX265" s="14" t="s">
        <v>81</v>
      </c>
      <c r="AY265" s="178" t="s">
        <v>199</v>
      </c>
    </row>
    <row r="266" spans="2:51" s="13" customFormat="1" ht="11.25">
      <c r="B266" s="169"/>
      <c r="D266" s="163" t="s">
        <v>212</v>
      </c>
      <c r="E266" s="170" t="s">
        <v>1</v>
      </c>
      <c r="F266" s="171" t="s">
        <v>2636</v>
      </c>
      <c r="H266" s="172">
        <v>279.48</v>
      </c>
      <c r="I266" s="173"/>
      <c r="L266" s="169"/>
      <c r="M266" s="174"/>
      <c r="N266" s="175"/>
      <c r="O266" s="175"/>
      <c r="P266" s="175"/>
      <c r="Q266" s="175"/>
      <c r="R266" s="175"/>
      <c r="S266" s="175"/>
      <c r="T266" s="176"/>
      <c r="AT266" s="170" t="s">
        <v>212</v>
      </c>
      <c r="AU266" s="170" t="s">
        <v>221</v>
      </c>
      <c r="AV266" s="13" t="s">
        <v>91</v>
      </c>
      <c r="AW266" s="13" t="s">
        <v>36</v>
      </c>
      <c r="AX266" s="13" t="s">
        <v>81</v>
      </c>
      <c r="AY266" s="170" t="s">
        <v>199</v>
      </c>
    </row>
    <row r="267" spans="2:51" s="14" customFormat="1" ht="11.25">
      <c r="B267" s="177"/>
      <c r="D267" s="163" t="s">
        <v>212</v>
      </c>
      <c r="E267" s="178" t="s">
        <v>1</v>
      </c>
      <c r="F267" s="179" t="s">
        <v>2637</v>
      </c>
      <c r="H267" s="178" t="s">
        <v>1</v>
      </c>
      <c r="I267" s="180"/>
      <c r="L267" s="177"/>
      <c r="M267" s="181"/>
      <c r="N267" s="182"/>
      <c r="O267" s="182"/>
      <c r="P267" s="182"/>
      <c r="Q267" s="182"/>
      <c r="R267" s="182"/>
      <c r="S267" s="182"/>
      <c r="T267" s="183"/>
      <c r="AT267" s="178" t="s">
        <v>212</v>
      </c>
      <c r="AU267" s="178" t="s">
        <v>221</v>
      </c>
      <c r="AV267" s="14" t="s">
        <v>89</v>
      </c>
      <c r="AW267" s="14" t="s">
        <v>36</v>
      </c>
      <c r="AX267" s="14" t="s">
        <v>81</v>
      </c>
      <c r="AY267" s="178" t="s">
        <v>199</v>
      </c>
    </row>
    <row r="268" spans="2:51" s="13" customFormat="1" ht="11.25">
      <c r="B268" s="169"/>
      <c r="D268" s="163" t="s">
        <v>212</v>
      </c>
      <c r="E268" s="170" t="s">
        <v>1</v>
      </c>
      <c r="F268" s="171" t="s">
        <v>2702</v>
      </c>
      <c r="H268" s="172">
        <v>72.364</v>
      </c>
      <c r="I268" s="173"/>
      <c r="L268" s="169"/>
      <c r="M268" s="174"/>
      <c r="N268" s="175"/>
      <c r="O268" s="175"/>
      <c r="P268" s="175"/>
      <c r="Q268" s="175"/>
      <c r="R268" s="175"/>
      <c r="S268" s="175"/>
      <c r="T268" s="176"/>
      <c r="AT268" s="170" t="s">
        <v>212</v>
      </c>
      <c r="AU268" s="170" t="s">
        <v>221</v>
      </c>
      <c r="AV268" s="13" t="s">
        <v>91</v>
      </c>
      <c r="AW268" s="13" t="s">
        <v>36</v>
      </c>
      <c r="AX268" s="13" t="s">
        <v>81</v>
      </c>
      <c r="AY268" s="170" t="s">
        <v>199</v>
      </c>
    </row>
    <row r="269" spans="2:51" s="14" customFormat="1" ht="22.5">
      <c r="B269" s="177"/>
      <c r="D269" s="163" t="s">
        <v>212</v>
      </c>
      <c r="E269" s="178" t="s">
        <v>1</v>
      </c>
      <c r="F269" s="179" t="s">
        <v>2703</v>
      </c>
      <c r="H269" s="178" t="s">
        <v>1</v>
      </c>
      <c r="I269" s="180"/>
      <c r="L269" s="177"/>
      <c r="M269" s="181"/>
      <c r="N269" s="182"/>
      <c r="O269" s="182"/>
      <c r="P269" s="182"/>
      <c r="Q269" s="182"/>
      <c r="R269" s="182"/>
      <c r="S269" s="182"/>
      <c r="T269" s="183"/>
      <c r="AT269" s="178" t="s">
        <v>212</v>
      </c>
      <c r="AU269" s="178" t="s">
        <v>221</v>
      </c>
      <c r="AV269" s="14" t="s">
        <v>89</v>
      </c>
      <c r="AW269" s="14" t="s">
        <v>36</v>
      </c>
      <c r="AX269" s="14" t="s">
        <v>81</v>
      </c>
      <c r="AY269" s="178" t="s">
        <v>199</v>
      </c>
    </row>
    <row r="270" spans="2:51" s="14" customFormat="1" ht="11.25">
      <c r="B270" s="177"/>
      <c r="D270" s="163" t="s">
        <v>212</v>
      </c>
      <c r="E270" s="178" t="s">
        <v>1</v>
      </c>
      <c r="F270" s="179" t="s">
        <v>2635</v>
      </c>
      <c r="H270" s="178" t="s">
        <v>1</v>
      </c>
      <c r="I270" s="180"/>
      <c r="L270" s="177"/>
      <c r="M270" s="181"/>
      <c r="N270" s="182"/>
      <c r="O270" s="182"/>
      <c r="P270" s="182"/>
      <c r="Q270" s="182"/>
      <c r="R270" s="182"/>
      <c r="S270" s="182"/>
      <c r="T270" s="183"/>
      <c r="AT270" s="178" t="s">
        <v>212</v>
      </c>
      <c r="AU270" s="178" t="s">
        <v>221</v>
      </c>
      <c r="AV270" s="14" t="s">
        <v>89</v>
      </c>
      <c r="AW270" s="14" t="s">
        <v>36</v>
      </c>
      <c r="AX270" s="14" t="s">
        <v>81</v>
      </c>
      <c r="AY270" s="178" t="s">
        <v>199</v>
      </c>
    </row>
    <row r="271" spans="2:51" s="13" customFormat="1" ht="11.25">
      <c r="B271" s="169"/>
      <c r="D271" s="163" t="s">
        <v>212</v>
      </c>
      <c r="E271" s="170" t="s">
        <v>1</v>
      </c>
      <c r="F271" s="171" t="s">
        <v>2636</v>
      </c>
      <c r="H271" s="172">
        <v>279.48</v>
      </c>
      <c r="I271" s="173"/>
      <c r="L271" s="169"/>
      <c r="M271" s="174"/>
      <c r="N271" s="175"/>
      <c r="O271" s="175"/>
      <c r="P271" s="175"/>
      <c r="Q271" s="175"/>
      <c r="R271" s="175"/>
      <c r="S271" s="175"/>
      <c r="T271" s="176"/>
      <c r="AT271" s="170" t="s">
        <v>212</v>
      </c>
      <c r="AU271" s="170" t="s">
        <v>221</v>
      </c>
      <c r="AV271" s="13" t="s">
        <v>91</v>
      </c>
      <c r="AW271" s="13" t="s">
        <v>36</v>
      </c>
      <c r="AX271" s="13" t="s">
        <v>81</v>
      </c>
      <c r="AY271" s="170" t="s">
        <v>199</v>
      </c>
    </row>
    <row r="272" spans="2:51" s="14" customFormat="1" ht="11.25">
      <c r="B272" s="177"/>
      <c r="D272" s="163" t="s">
        <v>212</v>
      </c>
      <c r="E272" s="178" t="s">
        <v>1</v>
      </c>
      <c r="F272" s="179" t="s">
        <v>2637</v>
      </c>
      <c r="H272" s="178" t="s">
        <v>1</v>
      </c>
      <c r="I272" s="180"/>
      <c r="L272" s="177"/>
      <c r="M272" s="181"/>
      <c r="N272" s="182"/>
      <c r="O272" s="182"/>
      <c r="P272" s="182"/>
      <c r="Q272" s="182"/>
      <c r="R272" s="182"/>
      <c r="S272" s="182"/>
      <c r="T272" s="183"/>
      <c r="AT272" s="178" t="s">
        <v>212</v>
      </c>
      <c r="AU272" s="178" t="s">
        <v>221</v>
      </c>
      <c r="AV272" s="14" t="s">
        <v>89</v>
      </c>
      <c r="AW272" s="14" t="s">
        <v>36</v>
      </c>
      <c r="AX272" s="14" t="s">
        <v>81</v>
      </c>
      <c r="AY272" s="178" t="s">
        <v>199</v>
      </c>
    </row>
    <row r="273" spans="2:51" s="13" customFormat="1" ht="11.25">
      <c r="B273" s="169"/>
      <c r="D273" s="163" t="s">
        <v>212</v>
      </c>
      <c r="E273" s="170" t="s">
        <v>1</v>
      </c>
      <c r="F273" s="171" t="s">
        <v>2702</v>
      </c>
      <c r="H273" s="172">
        <v>72.364</v>
      </c>
      <c r="I273" s="173"/>
      <c r="L273" s="169"/>
      <c r="M273" s="174"/>
      <c r="N273" s="175"/>
      <c r="O273" s="175"/>
      <c r="P273" s="175"/>
      <c r="Q273" s="175"/>
      <c r="R273" s="175"/>
      <c r="S273" s="175"/>
      <c r="T273" s="176"/>
      <c r="AT273" s="170" t="s">
        <v>212</v>
      </c>
      <c r="AU273" s="170" t="s">
        <v>221</v>
      </c>
      <c r="AV273" s="13" t="s">
        <v>91</v>
      </c>
      <c r="AW273" s="13" t="s">
        <v>36</v>
      </c>
      <c r="AX273" s="13" t="s">
        <v>81</v>
      </c>
      <c r="AY273" s="170" t="s">
        <v>199</v>
      </c>
    </row>
    <row r="274" spans="2:51" s="15" customFormat="1" ht="11.25">
      <c r="B274" s="184"/>
      <c r="D274" s="163" t="s">
        <v>212</v>
      </c>
      <c r="E274" s="185" t="s">
        <v>1</v>
      </c>
      <c r="F274" s="186" t="s">
        <v>234</v>
      </c>
      <c r="H274" s="187">
        <v>703.688</v>
      </c>
      <c r="I274" s="188"/>
      <c r="L274" s="184"/>
      <c r="M274" s="189"/>
      <c r="N274" s="190"/>
      <c r="O274" s="190"/>
      <c r="P274" s="190"/>
      <c r="Q274" s="190"/>
      <c r="R274" s="190"/>
      <c r="S274" s="190"/>
      <c r="T274" s="191"/>
      <c r="AT274" s="185" t="s">
        <v>212</v>
      </c>
      <c r="AU274" s="185" t="s">
        <v>221</v>
      </c>
      <c r="AV274" s="15" t="s">
        <v>206</v>
      </c>
      <c r="AW274" s="15" t="s">
        <v>36</v>
      </c>
      <c r="AX274" s="15" t="s">
        <v>89</v>
      </c>
      <c r="AY274" s="185" t="s">
        <v>199</v>
      </c>
    </row>
    <row r="275" spans="1:65" s="2" customFormat="1" ht="24.2" customHeight="1">
      <c r="A275" s="33"/>
      <c r="B275" s="149"/>
      <c r="C275" s="150" t="s">
        <v>364</v>
      </c>
      <c r="D275" s="150" t="s">
        <v>201</v>
      </c>
      <c r="E275" s="151" t="s">
        <v>2704</v>
      </c>
      <c r="F275" s="152" t="s">
        <v>2705</v>
      </c>
      <c r="G275" s="153" t="s">
        <v>204</v>
      </c>
      <c r="H275" s="154">
        <v>351.844</v>
      </c>
      <c r="I275" s="155"/>
      <c r="J275" s="156">
        <f>ROUND(I275*H275,2)</f>
        <v>0</v>
      </c>
      <c r="K275" s="152" t="s">
        <v>205</v>
      </c>
      <c r="L275" s="34"/>
      <c r="M275" s="157" t="s">
        <v>1</v>
      </c>
      <c r="N275" s="158" t="s">
        <v>46</v>
      </c>
      <c r="O275" s="59"/>
      <c r="P275" s="159">
        <f>O275*H275</f>
        <v>0</v>
      </c>
      <c r="Q275" s="159">
        <v>0</v>
      </c>
      <c r="R275" s="159">
        <f>Q275*H275</f>
        <v>0</v>
      </c>
      <c r="S275" s="159">
        <v>0.0045</v>
      </c>
      <c r="T275" s="160">
        <f>S275*H275</f>
        <v>1.5832979999999999</v>
      </c>
      <c r="U275" s="33"/>
      <c r="V275" s="33"/>
      <c r="W275" s="33"/>
      <c r="X275" s="33"/>
      <c r="Y275" s="33"/>
      <c r="Z275" s="33"/>
      <c r="AA275" s="33"/>
      <c r="AB275" s="33"/>
      <c r="AC275" s="33"/>
      <c r="AD275" s="33"/>
      <c r="AE275" s="33"/>
      <c r="AR275" s="161" t="s">
        <v>206</v>
      </c>
      <c r="AT275" s="161" t="s">
        <v>201</v>
      </c>
      <c r="AU275" s="161" t="s">
        <v>221</v>
      </c>
      <c r="AY275" s="18" t="s">
        <v>199</v>
      </c>
      <c r="BE275" s="162">
        <f>IF(N275="základní",J275,0)</f>
        <v>0</v>
      </c>
      <c r="BF275" s="162">
        <f>IF(N275="snížená",J275,0)</f>
        <v>0</v>
      </c>
      <c r="BG275" s="162">
        <f>IF(N275="zákl. přenesená",J275,0)</f>
        <v>0</v>
      </c>
      <c r="BH275" s="162">
        <f>IF(N275="sníž. přenesená",J275,0)</f>
        <v>0</v>
      </c>
      <c r="BI275" s="162">
        <f>IF(N275="nulová",J275,0)</f>
        <v>0</v>
      </c>
      <c r="BJ275" s="18" t="s">
        <v>89</v>
      </c>
      <c r="BK275" s="162">
        <f>ROUND(I275*H275,2)</f>
        <v>0</v>
      </c>
      <c r="BL275" s="18" t="s">
        <v>206</v>
      </c>
      <c r="BM275" s="161" t="s">
        <v>2706</v>
      </c>
    </row>
    <row r="276" spans="1:47" s="2" customFormat="1" ht="19.5">
      <c r="A276" s="33"/>
      <c r="B276" s="34"/>
      <c r="C276" s="33"/>
      <c r="D276" s="163" t="s">
        <v>208</v>
      </c>
      <c r="E276" s="33"/>
      <c r="F276" s="164" t="s">
        <v>2707</v>
      </c>
      <c r="G276" s="33"/>
      <c r="H276" s="33"/>
      <c r="I276" s="165"/>
      <c r="J276" s="33"/>
      <c r="K276" s="33"/>
      <c r="L276" s="34"/>
      <c r="M276" s="166"/>
      <c r="N276" s="167"/>
      <c r="O276" s="59"/>
      <c r="P276" s="59"/>
      <c r="Q276" s="59"/>
      <c r="R276" s="59"/>
      <c r="S276" s="59"/>
      <c r="T276" s="60"/>
      <c r="U276" s="33"/>
      <c r="V276" s="33"/>
      <c r="W276" s="33"/>
      <c r="X276" s="33"/>
      <c r="Y276" s="33"/>
      <c r="Z276" s="33"/>
      <c r="AA276" s="33"/>
      <c r="AB276" s="33"/>
      <c r="AC276" s="33"/>
      <c r="AD276" s="33"/>
      <c r="AE276" s="33"/>
      <c r="AT276" s="18" t="s">
        <v>208</v>
      </c>
      <c r="AU276" s="18" t="s">
        <v>221</v>
      </c>
    </row>
    <row r="277" spans="1:47" s="2" customFormat="1" ht="156">
      <c r="A277" s="33"/>
      <c r="B277" s="34"/>
      <c r="C277" s="33"/>
      <c r="D277" s="163" t="s">
        <v>210</v>
      </c>
      <c r="E277" s="33"/>
      <c r="F277" s="168" t="s">
        <v>2699</v>
      </c>
      <c r="G277" s="33"/>
      <c r="H277" s="33"/>
      <c r="I277" s="165"/>
      <c r="J277" s="33"/>
      <c r="K277" s="33"/>
      <c r="L277" s="34"/>
      <c r="M277" s="166"/>
      <c r="N277" s="167"/>
      <c r="O277" s="59"/>
      <c r="P277" s="59"/>
      <c r="Q277" s="59"/>
      <c r="R277" s="59"/>
      <c r="S277" s="59"/>
      <c r="T277" s="60"/>
      <c r="U277" s="33"/>
      <c r="V277" s="33"/>
      <c r="W277" s="33"/>
      <c r="X277" s="33"/>
      <c r="Y277" s="33"/>
      <c r="Z277" s="33"/>
      <c r="AA277" s="33"/>
      <c r="AB277" s="33"/>
      <c r="AC277" s="33"/>
      <c r="AD277" s="33"/>
      <c r="AE277" s="33"/>
      <c r="AT277" s="18" t="s">
        <v>210</v>
      </c>
      <c r="AU277" s="18" t="s">
        <v>221</v>
      </c>
    </row>
    <row r="278" spans="2:51" s="14" customFormat="1" ht="22.5">
      <c r="B278" s="177"/>
      <c r="D278" s="163" t="s">
        <v>212</v>
      </c>
      <c r="E278" s="178" t="s">
        <v>1</v>
      </c>
      <c r="F278" s="179" t="s">
        <v>2701</v>
      </c>
      <c r="H278" s="178" t="s">
        <v>1</v>
      </c>
      <c r="I278" s="180"/>
      <c r="L278" s="177"/>
      <c r="M278" s="181"/>
      <c r="N278" s="182"/>
      <c r="O278" s="182"/>
      <c r="P278" s="182"/>
      <c r="Q278" s="182"/>
      <c r="R278" s="182"/>
      <c r="S278" s="182"/>
      <c r="T278" s="183"/>
      <c r="AT278" s="178" t="s">
        <v>212</v>
      </c>
      <c r="AU278" s="178" t="s">
        <v>221</v>
      </c>
      <c r="AV278" s="14" t="s">
        <v>89</v>
      </c>
      <c r="AW278" s="14" t="s">
        <v>36</v>
      </c>
      <c r="AX278" s="14" t="s">
        <v>81</v>
      </c>
      <c r="AY278" s="178" t="s">
        <v>199</v>
      </c>
    </row>
    <row r="279" spans="2:51" s="14" customFormat="1" ht="11.25">
      <c r="B279" s="177"/>
      <c r="D279" s="163" t="s">
        <v>212</v>
      </c>
      <c r="E279" s="178" t="s">
        <v>1</v>
      </c>
      <c r="F279" s="179" t="s">
        <v>2635</v>
      </c>
      <c r="H279" s="178" t="s">
        <v>1</v>
      </c>
      <c r="I279" s="180"/>
      <c r="L279" s="177"/>
      <c r="M279" s="181"/>
      <c r="N279" s="182"/>
      <c r="O279" s="182"/>
      <c r="P279" s="182"/>
      <c r="Q279" s="182"/>
      <c r="R279" s="182"/>
      <c r="S279" s="182"/>
      <c r="T279" s="183"/>
      <c r="AT279" s="178" t="s">
        <v>212</v>
      </c>
      <c r="AU279" s="178" t="s">
        <v>221</v>
      </c>
      <c r="AV279" s="14" t="s">
        <v>89</v>
      </c>
      <c r="AW279" s="14" t="s">
        <v>36</v>
      </c>
      <c r="AX279" s="14" t="s">
        <v>81</v>
      </c>
      <c r="AY279" s="178" t="s">
        <v>199</v>
      </c>
    </row>
    <row r="280" spans="2:51" s="13" customFormat="1" ht="11.25">
      <c r="B280" s="169"/>
      <c r="D280" s="163" t="s">
        <v>212</v>
      </c>
      <c r="E280" s="170" t="s">
        <v>1</v>
      </c>
      <c r="F280" s="171" t="s">
        <v>2636</v>
      </c>
      <c r="H280" s="172">
        <v>279.48</v>
      </c>
      <c r="I280" s="173"/>
      <c r="L280" s="169"/>
      <c r="M280" s="174"/>
      <c r="N280" s="175"/>
      <c r="O280" s="175"/>
      <c r="P280" s="175"/>
      <c r="Q280" s="175"/>
      <c r="R280" s="175"/>
      <c r="S280" s="175"/>
      <c r="T280" s="176"/>
      <c r="AT280" s="170" t="s">
        <v>212</v>
      </c>
      <c r="AU280" s="170" t="s">
        <v>221</v>
      </c>
      <c r="AV280" s="13" t="s">
        <v>91</v>
      </c>
      <c r="AW280" s="13" t="s">
        <v>36</v>
      </c>
      <c r="AX280" s="13" t="s">
        <v>81</v>
      </c>
      <c r="AY280" s="170" t="s">
        <v>199</v>
      </c>
    </row>
    <row r="281" spans="2:51" s="14" customFormat="1" ht="11.25">
      <c r="B281" s="177"/>
      <c r="D281" s="163" t="s">
        <v>212</v>
      </c>
      <c r="E281" s="178" t="s">
        <v>1</v>
      </c>
      <c r="F281" s="179" t="s">
        <v>2637</v>
      </c>
      <c r="H281" s="178" t="s">
        <v>1</v>
      </c>
      <c r="I281" s="180"/>
      <c r="L281" s="177"/>
      <c r="M281" s="181"/>
      <c r="N281" s="182"/>
      <c r="O281" s="182"/>
      <c r="P281" s="182"/>
      <c r="Q281" s="182"/>
      <c r="R281" s="182"/>
      <c r="S281" s="182"/>
      <c r="T281" s="183"/>
      <c r="AT281" s="178" t="s">
        <v>212</v>
      </c>
      <c r="AU281" s="178" t="s">
        <v>221</v>
      </c>
      <c r="AV281" s="14" t="s">
        <v>89</v>
      </c>
      <c r="AW281" s="14" t="s">
        <v>36</v>
      </c>
      <c r="AX281" s="14" t="s">
        <v>81</v>
      </c>
      <c r="AY281" s="178" t="s">
        <v>199</v>
      </c>
    </row>
    <row r="282" spans="2:51" s="13" customFormat="1" ht="11.25">
      <c r="B282" s="169"/>
      <c r="D282" s="163" t="s">
        <v>212</v>
      </c>
      <c r="E282" s="170" t="s">
        <v>1</v>
      </c>
      <c r="F282" s="171" t="s">
        <v>2658</v>
      </c>
      <c r="H282" s="172">
        <v>72.364</v>
      </c>
      <c r="I282" s="173"/>
      <c r="L282" s="169"/>
      <c r="M282" s="174"/>
      <c r="N282" s="175"/>
      <c r="O282" s="175"/>
      <c r="P282" s="175"/>
      <c r="Q282" s="175"/>
      <c r="R282" s="175"/>
      <c r="S282" s="175"/>
      <c r="T282" s="176"/>
      <c r="AT282" s="170" t="s">
        <v>212</v>
      </c>
      <c r="AU282" s="170" t="s">
        <v>221</v>
      </c>
      <c r="AV282" s="13" t="s">
        <v>91</v>
      </c>
      <c r="AW282" s="13" t="s">
        <v>36</v>
      </c>
      <c r="AX282" s="13" t="s">
        <v>81</v>
      </c>
      <c r="AY282" s="170" t="s">
        <v>199</v>
      </c>
    </row>
    <row r="283" spans="2:51" s="15" customFormat="1" ht="11.25">
      <c r="B283" s="184"/>
      <c r="D283" s="163" t="s">
        <v>212</v>
      </c>
      <c r="E283" s="185" t="s">
        <v>1</v>
      </c>
      <c r="F283" s="186" t="s">
        <v>234</v>
      </c>
      <c r="H283" s="187">
        <v>351.844</v>
      </c>
      <c r="I283" s="188"/>
      <c r="L283" s="184"/>
      <c r="M283" s="189"/>
      <c r="N283" s="190"/>
      <c r="O283" s="190"/>
      <c r="P283" s="190"/>
      <c r="Q283" s="190"/>
      <c r="R283" s="190"/>
      <c r="S283" s="190"/>
      <c r="T283" s="191"/>
      <c r="AT283" s="185" t="s">
        <v>212</v>
      </c>
      <c r="AU283" s="185" t="s">
        <v>221</v>
      </c>
      <c r="AV283" s="15" t="s">
        <v>206</v>
      </c>
      <c r="AW283" s="15" t="s">
        <v>36</v>
      </c>
      <c r="AX283" s="15" t="s">
        <v>89</v>
      </c>
      <c r="AY283" s="185" t="s">
        <v>199</v>
      </c>
    </row>
    <row r="284" spans="1:65" s="2" customFormat="1" ht="24.2" customHeight="1">
      <c r="A284" s="33"/>
      <c r="B284" s="149"/>
      <c r="C284" s="150" t="s">
        <v>372</v>
      </c>
      <c r="D284" s="150" t="s">
        <v>201</v>
      </c>
      <c r="E284" s="151" t="s">
        <v>2708</v>
      </c>
      <c r="F284" s="152" t="s">
        <v>2709</v>
      </c>
      <c r="G284" s="153" t="s">
        <v>204</v>
      </c>
      <c r="H284" s="154">
        <v>351.844</v>
      </c>
      <c r="I284" s="155"/>
      <c r="J284" s="156">
        <f>ROUND(I284*H284,2)</f>
        <v>0</v>
      </c>
      <c r="K284" s="152" t="s">
        <v>246</v>
      </c>
      <c r="L284" s="34"/>
      <c r="M284" s="157" t="s">
        <v>1</v>
      </c>
      <c r="N284" s="158" t="s">
        <v>46</v>
      </c>
      <c r="O284" s="59"/>
      <c r="P284" s="159">
        <f>O284*H284</f>
        <v>0</v>
      </c>
      <c r="Q284" s="159">
        <v>0.002573</v>
      </c>
      <c r="R284" s="159">
        <f>Q284*H284</f>
        <v>0.905294612</v>
      </c>
      <c r="S284" s="159">
        <v>0</v>
      </c>
      <c r="T284" s="160">
        <f>S284*H284</f>
        <v>0</v>
      </c>
      <c r="U284" s="33"/>
      <c r="V284" s="33"/>
      <c r="W284" s="33"/>
      <c r="X284" s="33"/>
      <c r="Y284" s="33"/>
      <c r="Z284" s="33"/>
      <c r="AA284" s="33"/>
      <c r="AB284" s="33"/>
      <c r="AC284" s="33"/>
      <c r="AD284" s="33"/>
      <c r="AE284" s="33"/>
      <c r="AR284" s="161" t="s">
        <v>206</v>
      </c>
      <c r="AT284" s="161" t="s">
        <v>201</v>
      </c>
      <c r="AU284" s="161" t="s">
        <v>221</v>
      </c>
      <c r="AY284" s="18" t="s">
        <v>199</v>
      </c>
      <c r="BE284" s="162">
        <f>IF(N284="základní",J284,0)</f>
        <v>0</v>
      </c>
      <c r="BF284" s="162">
        <f>IF(N284="snížená",J284,0)</f>
        <v>0</v>
      </c>
      <c r="BG284" s="162">
        <f>IF(N284="zákl. přenesená",J284,0)</f>
        <v>0</v>
      </c>
      <c r="BH284" s="162">
        <f>IF(N284="sníž. přenesená",J284,0)</f>
        <v>0</v>
      </c>
      <c r="BI284" s="162">
        <f>IF(N284="nulová",J284,0)</f>
        <v>0</v>
      </c>
      <c r="BJ284" s="18" t="s">
        <v>89</v>
      </c>
      <c r="BK284" s="162">
        <f>ROUND(I284*H284,2)</f>
        <v>0</v>
      </c>
      <c r="BL284" s="18" t="s">
        <v>206</v>
      </c>
      <c r="BM284" s="161" t="s">
        <v>2710</v>
      </c>
    </row>
    <row r="285" spans="1:47" s="2" customFormat="1" ht="29.25">
      <c r="A285" s="33"/>
      <c r="B285" s="34"/>
      <c r="C285" s="33"/>
      <c r="D285" s="163" t="s">
        <v>248</v>
      </c>
      <c r="E285" s="33"/>
      <c r="F285" s="168" t="s">
        <v>2711</v>
      </c>
      <c r="G285" s="33"/>
      <c r="H285" s="33"/>
      <c r="I285" s="165"/>
      <c r="J285" s="33"/>
      <c r="K285" s="33"/>
      <c r="L285" s="34"/>
      <c r="M285" s="166"/>
      <c r="N285" s="167"/>
      <c r="O285" s="59"/>
      <c r="P285" s="59"/>
      <c r="Q285" s="59"/>
      <c r="R285" s="59"/>
      <c r="S285" s="59"/>
      <c r="T285" s="60"/>
      <c r="U285" s="33"/>
      <c r="V285" s="33"/>
      <c r="W285" s="33"/>
      <c r="X285" s="33"/>
      <c r="Y285" s="33"/>
      <c r="Z285" s="33"/>
      <c r="AA285" s="33"/>
      <c r="AB285" s="33"/>
      <c r="AC285" s="33"/>
      <c r="AD285" s="33"/>
      <c r="AE285" s="33"/>
      <c r="AT285" s="18" t="s">
        <v>248</v>
      </c>
      <c r="AU285" s="18" t="s">
        <v>221</v>
      </c>
    </row>
    <row r="286" spans="2:51" s="14" customFormat="1" ht="11.25">
      <c r="B286" s="177"/>
      <c r="D286" s="163" t="s">
        <v>212</v>
      </c>
      <c r="E286" s="178" t="s">
        <v>1</v>
      </c>
      <c r="F286" s="179" t="s">
        <v>2635</v>
      </c>
      <c r="H286" s="178" t="s">
        <v>1</v>
      </c>
      <c r="I286" s="180"/>
      <c r="L286" s="177"/>
      <c r="M286" s="181"/>
      <c r="N286" s="182"/>
      <c r="O286" s="182"/>
      <c r="P286" s="182"/>
      <c r="Q286" s="182"/>
      <c r="R286" s="182"/>
      <c r="S286" s="182"/>
      <c r="T286" s="183"/>
      <c r="AT286" s="178" t="s">
        <v>212</v>
      </c>
      <c r="AU286" s="178" t="s">
        <v>221</v>
      </c>
      <c r="AV286" s="14" t="s">
        <v>89</v>
      </c>
      <c r="AW286" s="14" t="s">
        <v>36</v>
      </c>
      <c r="AX286" s="14" t="s">
        <v>81</v>
      </c>
      <c r="AY286" s="178" t="s">
        <v>199</v>
      </c>
    </row>
    <row r="287" spans="2:51" s="13" customFormat="1" ht="11.25">
      <c r="B287" s="169"/>
      <c r="D287" s="163" t="s">
        <v>212</v>
      </c>
      <c r="E287" s="170" t="s">
        <v>1</v>
      </c>
      <c r="F287" s="171" t="s">
        <v>2636</v>
      </c>
      <c r="H287" s="172">
        <v>279.48</v>
      </c>
      <c r="I287" s="173"/>
      <c r="L287" s="169"/>
      <c r="M287" s="174"/>
      <c r="N287" s="175"/>
      <c r="O287" s="175"/>
      <c r="P287" s="175"/>
      <c r="Q287" s="175"/>
      <c r="R287" s="175"/>
      <c r="S287" s="175"/>
      <c r="T287" s="176"/>
      <c r="AT287" s="170" t="s">
        <v>212</v>
      </c>
      <c r="AU287" s="170" t="s">
        <v>221</v>
      </c>
      <c r="AV287" s="13" t="s">
        <v>91</v>
      </c>
      <c r="AW287" s="13" t="s">
        <v>36</v>
      </c>
      <c r="AX287" s="13" t="s">
        <v>81</v>
      </c>
      <c r="AY287" s="170" t="s">
        <v>199</v>
      </c>
    </row>
    <row r="288" spans="2:51" s="14" customFormat="1" ht="11.25">
      <c r="B288" s="177"/>
      <c r="D288" s="163" t="s">
        <v>212</v>
      </c>
      <c r="E288" s="178" t="s">
        <v>1</v>
      </c>
      <c r="F288" s="179" t="s">
        <v>2637</v>
      </c>
      <c r="H288" s="178" t="s">
        <v>1</v>
      </c>
      <c r="I288" s="180"/>
      <c r="L288" s="177"/>
      <c r="M288" s="181"/>
      <c r="N288" s="182"/>
      <c r="O288" s="182"/>
      <c r="P288" s="182"/>
      <c r="Q288" s="182"/>
      <c r="R288" s="182"/>
      <c r="S288" s="182"/>
      <c r="T288" s="183"/>
      <c r="AT288" s="178" t="s">
        <v>212</v>
      </c>
      <c r="AU288" s="178" t="s">
        <v>221</v>
      </c>
      <c r="AV288" s="14" t="s">
        <v>89</v>
      </c>
      <c r="AW288" s="14" t="s">
        <v>36</v>
      </c>
      <c r="AX288" s="14" t="s">
        <v>81</v>
      </c>
      <c r="AY288" s="178" t="s">
        <v>199</v>
      </c>
    </row>
    <row r="289" spans="2:51" s="13" customFormat="1" ht="11.25">
      <c r="B289" s="169"/>
      <c r="D289" s="163" t="s">
        <v>212</v>
      </c>
      <c r="E289" s="170" t="s">
        <v>1</v>
      </c>
      <c r="F289" s="171" t="s">
        <v>2658</v>
      </c>
      <c r="H289" s="172">
        <v>72.364</v>
      </c>
      <c r="I289" s="173"/>
      <c r="L289" s="169"/>
      <c r="M289" s="174"/>
      <c r="N289" s="175"/>
      <c r="O289" s="175"/>
      <c r="P289" s="175"/>
      <c r="Q289" s="175"/>
      <c r="R289" s="175"/>
      <c r="S289" s="175"/>
      <c r="T289" s="176"/>
      <c r="AT289" s="170" t="s">
        <v>212</v>
      </c>
      <c r="AU289" s="170" t="s">
        <v>221</v>
      </c>
      <c r="AV289" s="13" t="s">
        <v>91</v>
      </c>
      <c r="AW289" s="13" t="s">
        <v>36</v>
      </c>
      <c r="AX289" s="13" t="s">
        <v>81</v>
      </c>
      <c r="AY289" s="170" t="s">
        <v>199</v>
      </c>
    </row>
    <row r="290" spans="2:51" s="15" customFormat="1" ht="11.25">
      <c r="B290" s="184"/>
      <c r="D290" s="163" t="s">
        <v>212</v>
      </c>
      <c r="E290" s="185" t="s">
        <v>1</v>
      </c>
      <c r="F290" s="186" t="s">
        <v>234</v>
      </c>
      <c r="H290" s="187">
        <v>351.844</v>
      </c>
      <c r="I290" s="188"/>
      <c r="L290" s="184"/>
      <c r="M290" s="189"/>
      <c r="N290" s="190"/>
      <c r="O290" s="190"/>
      <c r="P290" s="190"/>
      <c r="Q290" s="190"/>
      <c r="R290" s="190"/>
      <c r="S290" s="190"/>
      <c r="T290" s="191"/>
      <c r="AT290" s="185" t="s">
        <v>212</v>
      </c>
      <c r="AU290" s="185" t="s">
        <v>221</v>
      </c>
      <c r="AV290" s="15" t="s">
        <v>206</v>
      </c>
      <c r="AW290" s="15" t="s">
        <v>36</v>
      </c>
      <c r="AX290" s="15" t="s">
        <v>89</v>
      </c>
      <c r="AY290" s="185" t="s">
        <v>199</v>
      </c>
    </row>
    <row r="291" spans="1:65" s="2" customFormat="1" ht="24.2" customHeight="1">
      <c r="A291" s="33"/>
      <c r="B291" s="149"/>
      <c r="C291" s="150" t="s">
        <v>378</v>
      </c>
      <c r="D291" s="150" t="s">
        <v>201</v>
      </c>
      <c r="E291" s="151" t="s">
        <v>2712</v>
      </c>
      <c r="F291" s="152" t="s">
        <v>2713</v>
      </c>
      <c r="G291" s="153" t="s">
        <v>400</v>
      </c>
      <c r="H291" s="154">
        <v>2156.473</v>
      </c>
      <c r="I291" s="155"/>
      <c r="J291" s="156">
        <f>ROUND(I291*H291,2)</f>
        <v>0</v>
      </c>
      <c r="K291" s="152" t="s">
        <v>246</v>
      </c>
      <c r="L291" s="34"/>
      <c r="M291" s="157" t="s">
        <v>1</v>
      </c>
      <c r="N291" s="158" t="s">
        <v>46</v>
      </c>
      <c r="O291" s="59"/>
      <c r="P291" s="159">
        <f>O291*H291</f>
        <v>0</v>
      </c>
      <c r="Q291" s="159">
        <v>0.017</v>
      </c>
      <c r="R291" s="159">
        <f>Q291*H291</f>
        <v>36.660041</v>
      </c>
      <c r="S291" s="159">
        <v>0</v>
      </c>
      <c r="T291" s="160">
        <f>S291*H291</f>
        <v>0</v>
      </c>
      <c r="U291" s="33"/>
      <c r="V291" s="33"/>
      <c r="W291" s="33"/>
      <c r="X291" s="33"/>
      <c r="Y291" s="33"/>
      <c r="Z291" s="33"/>
      <c r="AA291" s="33"/>
      <c r="AB291" s="33"/>
      <c r="AC291" s="33"/>
      <c r="AD291" s="33"/>
      <c r="AE291" s="33"/>
      <c r="AR291" s="161" t="s">
        <v>206</v>
      </c>
      <c r="AT291" s="161" t="s">
        <v>201</v>
      </c>
      <c r="AU291" s="161" t="s">
        <v>221</v>
      </c>
      <c r="AY291" s="18" t="s">
        <v>199</v>
      </c>
      <c r="BE291" s="162">
        <f>IF(N291="základní",J291,0)</f>
        <v>0</v>
      </c>
      <c r="BF291" s="162">
        <f>IF(N291="snížená",J291,0)</f>
        <v>0</v>
      </c>
      <c r="BG291" s="162">
        <f>IF(N291="zákl. přenesená",J291,0)</f>
        <v>0</v>
      </c>
      <c r="BH291" s="162">
        <f>IF(N291="sníž. přenesená",J291,0)</f>
        <v>0</v>
      </c>
      <c r="BI291" s="162">
        <f>IF(N291="nulová",J291,0)</f>
        <v>0</v>
      </c>
      <c r="BJ291" s="18" t="s">
        <v>89</v>
      </c>
      <c r="BK291" s="162">
        <f>ROUND(I291*H291,2)</f>
        <v>0</v>
      </c>
      <c r="BL291" s="18" t="s">
        <v>206</v>
      </c>
      <c r="BM291" s="161" t="s">
        <v>2714</v>
      </c>
    </row>
    <row r="292" spans="1:47" s="2" customFormat="1" ht="19.5">
      <c r="A292" s="33"/>
      <c r="B292" s="34"/>
      <c r="C292" s="33"/>
      <c r="D292" s="163" t="s">
        <v>208</v>
      </c>
      <c r="E292" s="33"/>
      <c r="F292" s="164" t="s">
        <v>2715</v>
      </c>
      <c r="G292" s="33"/>
      <c r="H292" s="33"/>
      <c r="I292" s="165"/>
      <c r="J292" s="33"/>
      <c r="K292" s="33"/>
      <c r="L292" s="34"/>
      <c r="M292" s="166"/>
      <c r="N292" s="167"/>
      <c r="O292" s="59"/>
      <c r="P292" s="59"/>
      <c r="Q292" s="59"/>
      <c r="R292" s="59"/>
      <c r="S292" s="59"/>
      <c r="T292" s="60"/>
      <c r="U292" s="33"/>
      <c r="V292" s="33"/>
      <c r="W292" s="33"/>
      <c r="X292" s="33"/>
      <c r="Y292" s="33"/>
      <c r="Z292" s="33"/>
      <c r="AA292" s="33"/>
      <c r="AB292" s="33"/>
      <c r="AC292" s="33"/>
      <c r="AD292" s="33"/>
      <c r="AE292" s="33"/>
      <c r="AT292" s="18" t="s">
        <v>208</v>
      </c>
      <c r="AU292" s="18" t="s">
        <v>221</v>
      </c>
    </row>
    <row r="293" spans="1:47" s="2" customFormat="1" ht="39">
      <c r="A293" s="33"/>
      <c r="B293" s="34"/>
      <c r="C293" s="33"/>
      <c r="D293" s="163" t="s">
        <v>210</v>
      </c>
      <c r="E293" s="33"/>
      <c r="F293" s="168" t="s">
        <v>2716</v>
      </c>
      <c r="G293" s="33"/>
      <c r="H293" s="33"/>
      <c r="I293" s="165"/>
      <c r="J293" s="33"/>
      <c r="K293" s="33"/>
      <c r="L293" s="34"/>
      <c r="M293" s="166"/>
      <c r="N293" s="167"/>
      <c r="O293" s="59"/>
      <c r="P293" s="59"/>
      <c r="Q293" s="59"/>
      <c r="R293" s="59"/>
      <c r="S293" s="59"/>
      <c r="T293" s="60"/>
      <c r="U293" s="33"/>
      <c r="V293" s="33"/>
      <c r="W293" s="33"/>
      <c r="X293" s="33"/>
      <c r="Y293" s="33"/>
      <c r="Z293" s="33"/>
      <c r="AA293" s="33"/>
      <c r="AB293" s="33"/>
      <c r="AC293" s="33"/>
      <c r="AD293" s="33"/>
      <c r="AE293" s="33"/>
      <c r="AT293" s="18" t="s">
        <v>210</v>
      </c>
      <c r="AU293" s="18" t="s">
        <v>221</v>
      </c>
    </row>
    <row r="294" spans="2:51" s="14" customFormat="1" ht="11.25">
      <c r="B294" s="177"/>
      <c r="D294" s="163" t="s">
        <v>212</v>
      </c>
      <c r="E294" s="178" t="s">
        <v>1</v>
      </c>
      <c r="F294" s="179" t="s">
        <v>2717</v>
      </c>
      <c r="H294" s="178" t="s">
        <v>1</v>
      </c>
      <c r="I294" s="180"/>
      <c r="L294" s="177"/>
      <c r="M294" s="181"/>
      <c r="N294" s="182"/>
      <c r="O294" s="182"/>
      <c r="P294" s="182"/>
      <c r="Q294" s="182"/>
      <c r="R294" s="182"/>
      <c r="S294" s="182"/>
      <c r="T294" s="183"/>
      <c r="AT294" s="178" t="s">
        <v>212</v>
      </c>
      <c r="AU294" s="178" t="s">
        <v>221</v>
      </c>
      <c r="AV294" s="14" t="s">
        <v>89</v>
      </c>
      <c r="AW294" s="14" t="s">
        <v>36</v>
      </c>
      <c r="AX294" s="14" t="s">
        <v>81</v>
      </c>
      <c r="AY294" s="178" t="s">
        <v>199</v>
      </c>
    </row>
    <row r="295" spans="2:51" s="14" customFormat="1" ht="11.25">
      <c r="B295" s="177"/>
      <c r="D295" s="163" t="s">
        <v>212</v>
      </c>
      <c r="E295" s="178" t="s">
        <v>1</v>
      </c>
      <c r="F295" s="179" t="s">
        <v>2635</v>
      </c>
      <c r="H295" s="178" t="s">
        <v>1</v>
      </c>
      <c r="I295" s="180"/>
      <c r="L295" s="177"/>
      <c r="M295" s="181"/>
      <c r="N295" s="182"/>
      <c r="O295" s="182"/>
      <c r="P295" s="182"/>
      <c r="Q295" s="182"/>
      <c r="R295" s="182"/>
      <c r="S295" s="182"/>
      <c r="T295" s="183"/>
      <c r="AT295" s="178" t="s">
        <v>212</v>
      </c>
      <c r="AU295" s="178" t="s">
        <v>221</v>
      </c>
      <c r="AV295" s="14" t="s">
        <v>89</v>
      </c>
      <c r="AW295" s="14" t="s">
        <v>36</v>
      </c>
      <c r="AX295" s="14" t="s">
        <v>81</v>
      </c>
      <c r="AY295" s="178" t="s">
        <v>199</v>
      </c>
    </row>
    <row r="296" spans="2:51" s="13" customFormat="1" ht="11.25">
      <c r="B296" s="169"/>
      <c r="D296" s="163" t="s">
        <v>212</v>
      </c>
      <c r="E296" s="170" t="s">
        <v>1</v>
      </c>
      <c r="F296" s="171" t="s">
        <v>2718</v>
      </c>
      <c r="H296" s="172">
        <v>1676.88</v>
      </c>
      <c r="I296" s="173"/>
      <c r="L296" s="169"/>
      <c r="M296" s="174"/>
      <c r="N296" s="175"/>
      <c r="O296" s="175"/>
      <c r="P296" s="175"/>
      <c r="Q296" s="175"/>
      <c r="R296" s="175"/>
      <c r="S296" s="175"/>
      <c r="T296" s="176"/>
      <c r="AT296" s="170" t="s">
        <v>212</v>
      </c>
      <c r="AU296" s="170" t="s">
        <v>221</v>
      </c>
      <c r="AV296" s="13" t="s">
        <v>91</v>
      </c>
      <c r="AW296" s="13" t="s">
        <v>36</v>
      </c>
      <c r="AX296" s="13" t="s">
        <v>81</v>
      </c>
      <c r="AY296" s="170" t="s">
        <v>199</v>
      </c>
    </row>
    <row r="297" spans="2:51" s="14" customFormat="1" ht="11.25">
      <c r="B297" s="177"/>
      <c r="D297" s="163" t="s">
        <v>212</v>
      </c>
      <c r="E297" s="178" t="s">
        <v>1</v>
      </c>
      <c r="F297" s="179" t="s">
        <v>2637</v>
      </c>
      <c r="H297" s="178" t="s">
        <v>1</v>
      </c>
      <c r="I297" s="180"/>
      <c r="L297" s="177"/>
      <c r="M297" s="181"/>
      <c r="N297" s="182"/>
      <c r="O297" s="182"/>
      <c r="P297" s="182"/>
      <c r="Q297" s="182"/>
      <c r="R297" s="182"/>
      <c r="S297" s="182"/>
      <c r="T297" s="183"/>
      <c r="AT297" s="178" t="s">
        <v>212</v>
      </c>
      <c r="AU297" s="178" t="s">
        <v>221</v>
      </c>
      <c r="AV297" s="14" t="s">
        <v>89</v>
      </c>
      <c r="AW297" s="14" t="s">
        <v>36</v>
      </c>
      <c r="AX297" s="14" t="s">
        <v>81</v>
      </c>
      <c r="AY297" s="178" t="s">
        <v>199</v>
      </c>
    </row>
    <row r="298" spans="2:51" s="13" customFormat="1" ht="11.25">
      <c r="B298" s="169"/>
      <c r="D298" s="163" t="s">
        <v>212</v>
      </c>
      <c r="E298" s="170" t="s">
        <v>1</v>
      </c>
      <c r="F298" s="171" t="s">
        <v>2719</v>
      </c>
      <c r="H298" s="172">
        <v>434.184</v>
      </c>
      <c r="I298" s="173"/>
      <c r="L298" s="169"/>
      <c r="M298" s="174"/>
      <c r="N298" s="175"/>
      <c r="O298" s="175"/>
      <c r="P298" s="175"/>
      <c r="Q298" s="175"/>
      <c r="R298" s="175"/>
      <c r="S298" s="175"/>
      <c r="T298" s="176"/>
      <c r="AT298" s="170" t="s">
        <v>212</v>
      </c>
      <c r="AU298" s="170" t="s">
        <v>221</v>
      </c>
      <c r="AV298" s="13" t="s">
        <v>91</v>
      </c>
      <c r="AW298" s="13" t="s">
        <v>36</v>
      </c>
      <c r="AX298" s="13" t="s">
        <v>81</v>
      </c>
      <c r="AY298" s="170" t="s">
        <v>199</v>
      </c>
    </row>
    <row r="299" spans="2:51" s="15" customFormat="1" ht="11.25">
      <c r="B299" s="184"/>
      <c r="D299" s="163" t="s">
        <v>212</v>
      </c>
      <c r="E299" s="185" t="s">
        <v>1</v>
      </c>
      <c r="F299" s="186" t="s">
        <v>234</v>
      </c>
      <c r="H299" s="187">
        <v>2111.064</v>
      </c>
      <c r="I299" s="188"/>
      <c r="L299" s="184"/>
      <c r="M299" s="189"/>
      <c r="N299" s="190"/>
      <c r="O299" s="190"/>
      <c r="P299" s="190"/>
      <c r="Q299" s="190"/>
      <c r="R299" s="190"/>
      <c r="S299" s="190"/>
      <c r="T299" s="191"/>
      <c r="AT299" s="185" t="s">
        <v>212</v>
      </c>
      <c r="AU299" s="185" t="s">
        <v>221</v>
      </c>
      <c r="AV299" s="15" t="s">
        <v>206</v>
      </c>
      <c r="AW299" s="15" t="s">
        <v>36</v>
      </c>
      <c r="AX299" s="15" t="s">
        <v>89</v>
      </c>
      <c r="AY299" s="185" t="s">
        <v>199</v>
      </c>
    </row>
    <row r="300" spans="2:51" s="13" customFormat="1" ht="11.25">
      <c r="B300" s="169"/>
      <c r="D300" s="163" t="s">
        <v>212</v>
      </c>
      <c r="F300" s="171" t="s">
        <v>2720</v>
      </c>
      <c r="H300" s="172">
        <v>2156.473</v>
      </c>
      <c r="I300" s="173"/>
      <c r="L300" s="169"/>
      <c r="M300" s="174"/>
      <c r="N300" s="175"/>
      <c r="O300" s="175"/>
      <c r="P300" s="175"/>
      <c r="Q300" s="175"/>
      <c r="R300" s="175"/>
      <c r="S300" s="175"/>
      <c r="T300" s="176"/>
      <c r="AT300" s="170" t="s">
        <v>212</v>
      </c>
      <c r="AU300" s="170" t="s">
        <v>221</v>
      </c>
      <c r="AV300" s="13" t="s">
        <v>91</v>
      </c>
      <c r="AW300" s="13" t="s">
        <v>3</v>
      </c>
      <c r="AX300" s="13" t="s">
        <v>89</v>
      </c>
      <c r="AY300" s="170" t="s">
        <v>199</v>
      </c>
    </row>
    <row r="301" spans="2:63" s="12" customFormat="1" ht="22.9" customHeight="1">
      <c r="B301" s="136"/>
      <c r="D301" s="137" t="s">
        <v>80</v>
      </c>
      <c r="E301" s="147" t="s">
        <v>609</v>
      </c>
      <c r="F301" s="147" t="s">
        <v>610</v>
      </c>
      <c r="I301" s="139"/>
      <c r="J301" s="148">
        <f>BK301</f>
        <v>0</v>
      </c>
      <c r="L301" s="136"/>
      <c r="M301" s="141"/>
      <c r="N301" s="142"/>
      <c r="O301" s="142"/>
      <c r="P301" s="143">
        <f>SUM(P302:P316)</f>
        <v>0</v>
      </c>
      <c r="Q301" s="142"/>
      <c r="R301" s="143">
        <f>SUM(R302:R316)</f>
        <v>0</v>
      </c>
      <c r="S301" s="142"/>
      <c r="T301" s="144">
        <f>SUM(T302:T316)</f>
        <v>0</v>
      </c>
      <c r="AR301" s="137" t="s">
        <v>89</v>
      </c>
      <c r="AT301" s="145" t="s">
        <v>80</v>
      </c>
      <c r="AU301" s="145" t="s">
        <v>89</v>
      </c>
      <c r="AY301" s="137" t="s">
        <v>199</v>
      </c>
      <c r="BK301" s="146">
        <f>SUM(BK302:BK316)</f>
        <v>0</v>
      </c>
    </row>
    <row r="302" spans="1:65" s="2" customFormat="1" ht="24.2" customHeight="1">
      <c r="A302" s="33"/>
      <c r="B302" s="149"/>
      <c r="C302" s="150" t="s">
        <v>386</v>
      </c>
      <c r="D302" s="150" t="s">
        <v>201</v>
      </c>
      <c r="E302" s="151" t="s">
        <v>612</v>
      </c>
      <c r="F302" s="152" t="s">
        <v>613</v>
      </c>
      <c r="G302" s="153" t="s">
        <v>275</v>
      </c>
      <c r="H302" s="154">
        <v>132.399</v>
      </c>
      <c r="I302" s="155"/>
      <c r="J302" s="156">
        <f>ROUND(I302*H302,2)</f>
        <v>0</v>
      </c>
      <c r="K302" s="152" t="s">
        <v>246</v>
      </c>
      <c r="L302" s="34"/>
      <c r="M302" s="157" t="s">
        <v>1</v>
      </c>
      <c r="N302" s="158" t="s">
        <v>46</v>
      </c>
      <c r="O302" s="59"/>
      <c r="P302" s="159">
        <f>O302*H302</f>
        <v>0</v>
      </c>
      <c r="Q302" s="159">
        <v>0</v>
      </c>
      <c r="R302" s="159">
        <f>Q302*H302</f>
        <v>0</v>
      </c>
      <c r="S302" s="159">
        <v>0</v>
      </c>
      <c r="T302" s="160">
        <f>S302*H302</f>
        <v>0</v>
      </c>
      <c r="U302" s="33"/>
      <c r="V302" s="33"/>
      <c r="W302" s="33"/>
      <c r="X302" s="33"/>
      <c r="Y302" s="33"/>
      <c r="Z302" s="33"/>
      <c r="AA302" s="33"/>
      <c r="AB302" s="33"/>
      <c r="AC302" s="33"/>
      <c r="AD302" s="33"/>
      <c r="AE302" s="33"/>
      <c r="AR302" s="161" t="s">
        <v>206</v>
      </c>
      <c r="AT302" s="161" t="s">
        <v>201</v>
      </c>
      <c r="AU302" s="161" t="s">
        <v>91</v>
      </c>
      <c r="AY302" s="18" t="s">
        <v>199</v>
      </c>
      <c r="BE302" s="162">
        <f>IF(N302="základní",J302,0)</f>
        <v>0</v>
      </c>
      <c r="BF302" s="162">
        <f>IF(N302="snížená",J302,0)</f>
        <v>0</v>
      </c>
      <c r="BG302" s="162">
        <f>IF(N302="zákl. přenesená",J302,0)</f>
        <v>0</v>
      </c>
      <c r="BH302" s="162">
        <f>IF(N302="sníž. přenesená",J302,0)</f>
        <v>0</v>
      </c>
      <c r="BI302" s="162">
        <f>IF(N302="nulová",J302,0)</f>
        <v>0</v>
      </c>
      <c r="BJ302" s="18" t="s">
        <v>89</v>
      </c>
      <c r="BK302" s="162">
        <f>ROUND(I302*H302,2)</f>
        <v>0</v>
      </c>
      <c r="BL302" s="18" t="s">
        <v>206</v>
      </c>
      <c r="BM302" s="161" t="s">
        <v>2721</v>
      </c>
    </row>
    <row r="303" spans="2:51" s="13" customFormat="1" ht="11.25">
      <c r="B303" s="169"/>
      <c r="D303" s="163" t="s">
        <v>212</v>
      </c>
      <c r="E303" s="170" t="s">
        <v>1</v>
      </c>
      <c r="F303" s="171" t="s">
        <v>2722</v>
      </c>
      <c r="H303" s="172">
        <v>15.4</v>
      </c>
      <c r="I303" s="173"/>
      <c r="L303" s="169"/>
      <c r="M303" s="174"/>
      <c r="N303" s="175"/>
      <c r="O303" s="175"/>
      <c r="P303" s="175"/>
      <c r="Q303" s="175"/>
      <c r="R303" s="175"/>
      <c r="S303" s="175"/>
      <c r="T303" s="176"/>
      <c r="AT303" s="170" t="s">
        <v>212</v>
      </c>
      <c r="AU303" s="170" t="s">
        <v>91</v>
      </c>
      <c r="AV303" s="13" t="s">
        <v>91</v>
      </c>
      <c r="AW303" s="13" t="s">
        <v>36</v>
      </c>
      <c r="AX303" s="13" t="s">
        <v>81</v>
      </c>
      <c r="AY303" s="170" t="s">
        <v>199</v>
      </c>
    </row>
    <row r="304" spans="2:51" s="13" customFormat="1" ht="11.25">
      <c r="B304" s="169"/>
      <c r="D304" s="163" t="s">
        <v>212</v>
      </c>
      <c r="E304" s="170" t="s">
        <v>1</v>
      </c>
      <c r="F304" s="171" t="s">
        <v>2723</v>
      </c>
      <c r="H304" s="172">
        <v>0.133</v>
      </c>
      <c r="I304" s="173"/>
      <c r="L304" s="169"/>
      <c r="M304" s="174"/>
      <c r="N304" s="175"/>
      <c r="O304" s="175"/>
      <c r="P304" s="175"/>
      <c r="Q304" s="175"/>
      <c r="R304" s="175"/>
      <c r="S304" s="175"/>
      <c r="T304" s="176"/>
      <c r="AT304" s="170" t="s">
        <v>212</v>
      </c>
      <c r="AU304" s="170" t="s">
        <v>91</v>
      </c>
      <c r="AV304" s="13" t="s">
        <v>91</v>
      </c>
      <c r="AW304" s="13" t="s">
        <v>36</v>
      </c>
      <c r="AX304" s="13" t="s">
        <v>81</v>
      </c>
      <c r="AY304" s="170" t="s">
        <v>199</v>
      </c>
    </row>
    <row r="305" spans="2:51" s="13" customFormat="1" ht="11.25">
      <c r="B305" s="169"/>
      <c r="D305" s="163" t="s">
        <v>212</v>
      </c>
      <c r="E305" s="170" t="s">
        <v>1</v>
      </c>
      <c r="F305" s="171" t="s">
        <v>2724</v>
      </c>
      <c r="H305" s="172">
        <v>36.118</v>
      </c>
      <c r="I305" s="173"/>
      <c r="L305" s="169"/>
      <c r="M305" s="174"/>
      <c r="N305" s="175"/>
      <c r="O305" s="175"/>
      <c r="P305" s="175"/>
      <c r="Q305" s="175"/>
      <c r="R305" s="175"/>
      <c r="S305" s="175"/>
      <c r="T305" s="176"/>
      <c r="AT305" s="170" t="s">
        <v>212</v>
      </c>
      <c r="AU305" s="170" t="s">
        <v>91</v>
      </c>
      <c r="AV305" s="13" t="s">
        <v>91</v>
      </c>
      <c r="AW305" s="13" t="s">
        <v>36</v>
      </c>
      <c r="AX305" s="13" t="s">
        <v>81</v>
      </c>
      <c r="AY305" s="170" t="s">
        <v>199</v>
      </c>
    </row>
    <row r="306" spans="2:51" s="13" customFormat="1" ht="11.25">
      <c r="B306" s="169"/>
      <c r="D306" s="163" t="s">
        <v>212</v>
      </c>
      <c r="E306" s="170" t="s">
        <v>1</v>
      </c>
      <c r="F306" s="171" t="s">
        <v>2725</v>
      </c>
      <c r="H306" s="172">
        <v>63.332</v>
      </c>
      <c r="I306" s="173"/>
      <c r="L306" s="169"/>
      <c r="M306" s="174"/>
      <c r="N306" s="175"/>
      <c r="O306" s="175"/>
      <c r="P306" s="175"/>
      <c r="Q306" s="175"/>
      <c r="R306" s="175"/>
      <c r="S306" s="175"/>
      <c r="T306" s="176"/>
      <c r="AT306" s="170" t="s">
        <v>212</v>
      </c>
      <c r="AU306" s="170" t="s">
        <v>91</v>
      </c>
      <c r="AV306" s="13" t="s">
        <v>91</v>
      </c>
      <c r="AW306" s="13" t="s">
        <v>36</v>
      </c>
      <c r="AX306" s="13" t="s">
        <v>81</v>
      </c>
      <c r="AY306" s="170" t="s">
        <v>199</v>
      </c>
    </row>
    <row r="307" spans="2:51" s="13" customFormat="1" ht="11.25">
      <c r="B307" s="169"/>
      <c r="D307" s="163" t="s">
        <v>212</v>
      </c>
      <c r="E307" s="170" t="s">
        <v>1</v>
      </c>
      <c r="F307" s="171" t="s">
        <v>2726</v>
      </c>
      <c r="H307" s="172">
        <v>17.416</v>
      </c>
      <c r="I307" s="173"/>
      <c r="L307" s="169"/>
      <c r="M307" s="174"/>
      <c r="N307" s="175"/>
      <c r="O307" s="175"/>
      <c r="P307" s="175"/>
      <c r="Q307" s="175"/>
      <c r="R307" s="175"/>
      <c r="S307" s="175"/>
      <c r="T307" s="176"/>
      <c r="AT307" s="170" t="s">
        <v>212</v>
      </c>
      <c r="AU307" s="170" t="s">
        <v>91</v>
      </c>
      <c r="AV307" s="13" t="s">
        <v>91</v>
      </c>
      <c r="AW307" s="13" t="s">
        <v>36</v>
      </c>
      <c r="AX307" s="13" t="s">
        <v>81</v>
      </c>
      <c r="AY307" s="170" t="s">
        <v>199</v>
      </c>
    </row>
    <row r="308" spans="2:51" s="15" customFormat="1" ht="11.25">
      <c r="B308" s="184"/>
      <c r="D308" s="163" t="s">
        <v>212</v>
      </c>
      <c r="E308" s="185" t="s">
        <v>1</v>
      </c>
      <c r="F308" s="186" t="s">
        <v>234</v>
      </c>
      <c r="H308" s="187">
        <v>132.399</v>
      </c>
      <c r="I308" s="188"/>
      <c r="L308" s="184"/>
      <c r="M308" s="189"/>
      <c r="N308" s="190"/>
      <c r="O308" s="190"/>
      <c r="P308" s="190"/>
      <c r="Q308" s="190"/>
      <c r="R308" s="190"/>
      <c r="S308" s="190"/>
      <c r="T308" s="191"/>
      <c r="AT308" s="185" t="s">
        <v>212</v>
      </c>
      <c r="AU308" s="185" t="s">
        <v>91</v>
      </c>
      <c r="AV308" s="15" t="s">
        <v>206</v>
      </c>
      <c r="AW308" s="15" t="s">
        <v>36</v>
      </c>
      <c r="AX308" s="15" t="s">
        <v>89</v>
      </c>
      <c r="AY308" s="185" t="s">
        <v>199</v>
      </c>
    </row>
    <row r="309" spans="1:65" s="2" customFormat="1" ht="24.2" customHeight="1">
      <c r="A309" s="33"/>
      <c r="B309" s="149"/>
      <c r="C309" s="150" t="s">
        <v>397</v>
      </c>
      <c r="D309" s="150" t="s">
        <v>201</v>
      </c>
      <c r="E309" s="151" t="s">
        <v>1060</v>
      </c>
      <c r="F309" s="152" t="s">
        <v>1061</v>
      </c>
      <c r="G309" s="153" t="s">
        <v>275</v>
      </c>
      <c r="H309" s="154">
        <v>2.141</v>
      </c>
      <c r="I309" s="155"/>
      <c r="J309" s="156">
        <f>ROUND(I309*H309,2)</f>
        <v>0</v>
      </c>
      <c r="K309" s="152" t="s">
        <v>246</v>
      </c>
      <c r="L309" s="34"/>
      <c r="M309" s="157" t="s">
        <v>1</v>
      </c>
      <c r="N309" s="158" t="s">
        <v>46</v>
      </c>
      <c r="O309" s="59"/>
      <c r="P309" s="159">
        <f>O309*H309</f>
        <v>0</v>
      </c>
      <c r="Q309" s="159">
        <v>0</v>
      </c>
      <c r="R309" s="159">
        <f>Q309*H309</f>
        <v>0</v>
      </c>
      <c r="S309" s="159">
        <v>0</v>
      </c>
      <c r="T309" s="160">
        <f>S309*H309</f>
        <v>0</v>
      </c>
      <c r="U309" s="33"/>
      <c r="V309" s="33"/>
      <c r="W309" s="33"/>
      <c r="X309" s="33"/>
      <c r="Y309" s="33"/>
      <c r="Z309" s="33"/>
      <c r="AA309" s="33"/>
      <c r="AB309" s="33"/>
      <c r="AC309" s="33"/>
      <c r="AD309" s="33"/>
      <c r="AE309" s="33"/>
      <c r="AR309" s="161" t="s">
        <v>206</v>
      </c>
      <c r="AT309" s="161" t="s">
        <v>201</v>
      </c>
      <c r="AU309" s="161" t="s">
        <v>91</v>
      </c>
      <c r="AY309" s="18" t="s">
        <v>199</v>
      </c>
      <c r="BE309" s="162">
        <f>IF(N309="základní",J309,0)</f>
        <v>0</v>
      </c>
      <c r="BF309" s="162">
        <f>IF(N309="snížená",J309,0)</f>
        <v>0</v>
      </c>
      <c r="BG309" s="162">
        <f>IF(N309="zákl. přenesená",J309,0)</f>
        <v>0</v>
      </c>
      <c r="BH309" s="162">
        <f>IF(N309="sníž. přenesená",J309,0)</f>
        <v>0</v>
      </c>
      <c r="BI309" s="162">
        <f>IF(N309="nulová",J309,0)</f>
        <v>0</v>
      </c>
      <c r="BJ309" s="18" t="s">
        <v>89</v>
      </c>
      <c r="BK309" s="162">
        <f>ROUND(I309*H309,2)</f>
        <v>0</v>
      </c>
      <c r="BL309" s="18" t="s">
        <v>206</v>
      </c>
      <c r="BM309" s="161" t="s">
        <v>2727</v>
      </c>
    </row>
    <row r="310" spans="2:51" s="14" customFormat="1" ht="11.25">
      <c r="B310" s="177"/>
      <c r="D310" s="163" t="s">
        <v>212</v>
      </c>
      <c r="E310" s="178" t="s">
        <v>1</v>
      </c>
      <c r="F310" s="179" t="s">
        <v>2728</v>
      </c>
      <c r="H310" s="178" t="s">
        <v>1</v>
      </c>
      <c r="I310" s="180"/>
      <c r="L310" s="177"/>
      <c r="M310" s="181"/>
      <c r="N310" s="182"/>
      <c r="O310" s="182"/>
      <c r="P310" s="182"/>
      <c r="Q310" s="182"/>
      <c r="R310" s="182"/>
      <c r="S310" s="182"/>
      <c r="T310" s="183"/>
      <c r="AT310" s="178" t="s">
        <v>212</v>
      </c>
      <c r="AU310" s="178" t="s">
        <v>91</v>
      </c>
      <c r="AV310" s="14" t="s">
        <v>89</v>
      </c>
      <c r="AW310" s="14" t="s">
        <v>36</v>
      </c>
      <c r="AX310" s="14" t="s">
        <v>81</v>
      </c>
      <c r="AY310" s="178" t="s">
        <v>199</v>
      </c>
    </row>
    <row r="311" spans="2:51" s="13" customFormat="1" ht="11.25">
      <c r="B311" s="169"/>
      <c r="D311" s="163" t="s">
        <v>212</v>
      </c>
      <c r="E311" s="170" t="s">
        <v>1</v>
      </c>
      <c r="F311" s="171" t="s">
        <v>2729</v>
      </c>
      <c r="H311" s="172">
        <v>0.183</v>
      </c>
      <c r="I311" s="173"/>
      <c r="L311" s="169"/>
      <c r="M311" s="174"/>
      <c r="N311" s="175"/>
      <c r="O311" s="175"/>
      <c r="P311" s="175"/>
      <c r="Q311" s="175"/>
      <c r="R311" s="175"/>
      <c r="S311" s="175"/>
      <c r="T311" s="176"/>
      <c r="AT311" s="170" t="s">
        <v>212</v>
      </c>
      <c r="AU311" s="170" t="s">
        <v>91</v>
      </c>
      <c r="AV311" s="13" t="s">
        <v>91</v>
      </c>
      <c r="AW311" s="13" t="s">
        <v>36</v>
      </c>
      <c r="AX311" s="13" t="s">
        <v>81</v>
      </c>
      <c r="AY311" s="170" t="s">
        <v>199</v>
      </c>
    </row>
    <row r="312" spans="2:51" s="14" customFormat="1" ht="11.25">
      <c r="B312" s="177"/>
      <c r="D312" s="163" t="s">
        <v>212</v>
      </c>
      <c r="E312" s="178" t="s">
        <v>1</v>
      </c>
      <c r="F312" s="179" t="s">
        <v>2730</v>
      </c>
      <c r="H312" s="178" t="s">
        <v>1</v>
      </c>
      <c r="I312" s="180"/>
      <c r="L312" s="177"/>
      <c r="M312" s="181"/>
      <c r="N312" s="182"/>
      <c r="O312" s="182"/>
      <c r="P312" s="182"/>
      <c r="Q312" s="182"/>
      <c r="R312" s="182"/>
      <c r="S312" s="182"/>
      <c r="T312" s="183"/>
      <c r="AT312" s="178" t="s">
        <v>212</v>
      </c>
      <c r="AU312" s="178" t="s">
        <v>91</v>
      </c>
      <c r="AV312" s="14" t="s">
        <v>89</v>
      </c>
      <c r="AW312" s="14" t="s">
        <v>36</v>
      </c>
      <c r="AX312" s="14" t="s">
        <v>81</v>
      </c>
      <c r="AY312" s="178" t="s">
        <v>199</v>
      </c>
    </row>
    <row r="313" spans="2:51" s="13" customFormat="1" ht="11.25">
      <c r="B313" s="169"/>
      <c r="D313" s="163" t="s">
        <v>212</v>
      </c>
      <c r="E313" s="170" t="s">
        <v>1</v>
      </c>
      <c r="F313" s="171" t="s">
        <v>2731</v>
      </c>
      <c r="H313" s="172">
        <v>1.039</v>
      </c>
      <c r="I313" s="173"/>
      <c r="L313" s="169"/>
      <c r="M313" s="174"/>
      <c r="N313" s="175"/>
      <c r="O313" s="175"/>
      <c r="P313" s="175"/>
      <c r="Q313" s="175"/>
      <c r="R313" s="175"/>
      <c r="S313" s="175"/>
      <c r="T313" s="176"/>
      <c r="AT313" s="170" t="s">
        <v>212</v>
      </c>
      <c r="AU313" s="170" t="s">
        <v>91</v>
      </c>
      <c r="AV313" s="13" t="s">
        <v>91</v>
      </c>
      <c r="AW313" s="13" t="s">
        <v>36</v>
      </c>
      <c r="AX313" s="13" t="s">
        <v>81</v>
      </c>
      <c r="AY313" s="170" t="s">
        <v>199</v>
      </c>
    </row>
    <row r="314" spans="2:51" s="14" customFormat="1" ht="11.25">
      <c r="B314" s="177"/>
      <c r="D314" s="163" t="s">
        <v>212</v>
      </c>
      <c r="E314" s="178" t="s">
        <v>1</v>
      </c>
      <c r="F314" s="179" t="s">
        <v>2732</v>
      </c>
      <c r="H314" s="178" t="s">
        <v>1</v>
      </c>
      <c r="I314" s="180"/>
      <c r="L314" s="177"/>
      <c r="M314" s="181"/>
      <c r="N314" s="182"/>
      <c r="O314" s="182"/>
      <c r="P314" s="182"/>
      <c r="Q314" s="182"/>
      <c r="R314" s="182"/>
      <c r="S314" s="182"/>
      <c r="T314" s="183"/>
      <c r="AT314" s="178" t="s">
        <v>212</v>
      </c>
      <c r="AU314" s="178" t="s">
        <v>91</v>
      </c>
      <c r="AV314" s="14" t="s">
        <v>89</v>
      </c>
      <c r="AW314" s="14" t="s">
        <v>36</v>
      </c>
      <c r="AX314" s="14" t="s">
        <v>81</v>
      </c>
      <c r="AY314" s="178" t="s">
        <v>199</v>
      </c>
    </row>
    <row r="315" spans="2:51" s="13" customFormat="1" ht="11.25">
      <c r="B315" s="169"/>
      <c r="D315" s="163" t="s">
        <v>212</v>
      </c>
      <c r="E315" s="170" t="s">
        <v>1</v>
      </c>
      <c r="F315" s="171" t="s">
        <v>2733</v>
      </c>
      <c r="H315" s="172">
        <v>0.919</v>
      </c>
      <c r="I315" s="173"/>
      <c r="L315" s="169"/>
      <c r="M315" s="174"/>
      <c r="N315" s="175"/>
      <c r="O315" s="175"/>
      <c r="P315" s="175"/>
      <c r="Q315" s="175"/>
      <c r="R315" s="175"/>
      <c r="S315" s="175"/>
      <c r="T315" s="176"/>
      <c r="AT315" s="170" t="s">
        <v>212</v>
      </c>
      <c r="AU315" s="170" t="s">
        <v>91</v>
      </c>
      <c r="AV315" s="13" t="s">
        <v>91</v>
      </c>
      <c r="AW315" s="13" t="s">
        <v>36</v>
      </c>
      <c r="AX315" s="13" t="s">
        <v>81</v>
      </c>
      <c r="AY315" s="170" t="s">
        <v>199</v>
      </c>
    </row>
    <row r="316" spans="2:51" s="15" customFormat="1" ht="11.25">
      <c r="B316" s="184"/>
      <c r="D316" s="163" t="s">
        <v>212</v>
      </c>
      <c r="E316" s="185" t="s">
        <v>1</v>
      </c>
      <c r="F316" s="186" t="s">
        <v>234</v>
      </c>
      <c r="H316" s="187">
        <v>2.141</v>
      </c>
      <c r="I316" s="188"/>
      <c r="L316" s="184"/>
      <c r="M316" s="189"/>
      <c r="N316" s="190"/>
      <c r="O316" s="190"/>
      <c r="P316" s="190"/>
      <c r="Q316" s="190"/>
      <c r="R316" s="190"/>
      <c r="S316" s="190"/>
      <c r="T316" s="191"/>
      <c r="AT316" s="185" t="s">
        <v>212</v>
      </c>
      <c r="AU316" s="185" t="s">
        <v>91</v>
      </c>
      <c r="AV316" s="15" t="s">
        <v>206</v>
      </c>
      <c r="AW316" s="15" t="s">
        <v>36</v>
      </c>
      <c r="AX316" s="15" t="s">
        <v>89</v>
      </c>
      <c r="AY316" s="185" t="s">
        <v>199</v>
      </c>
    </row>
    <row r="317" spans="2:63" s="12" customFormat="1" ht="22.9" customHeight="1">
      <c r="B317" s="136"/>
      <c r="D317" s="137" t="s">
        <v>80</v>
      </c>
      <c r="E317" s="147" t="s">
        <v>623</v>
      </c>
      <c r="F317" s="147" t="s">
        <v>624</v>
      </c>
      <c r="I317" s="139"/>
      <c r="J317" s="148">
        <f>BK317</f>
        <v>0</v>
      </c>
      <c r="L317" s="136"/>
      <c r="M317" s="141"/>
      <c r="N317" s="142"/>
      <c r="O317" s="142"/>
      <c r="P317" s="143">
        <f>SUM(P318:P321)</f>
        <v>0</v>
      </c>
      <c r="Q317" s="142"/>
      <c r="R317" s="143">
        <f>SUM(R318:R321)</f>
        <v>0</v>
      </c>
      <c r="S317" s="142"/>
      <c r="T317" s="144">
        <f>SUM(T318:T321)</f>
        <v>0</v>
      </c>
      <c r="AR317" s="137" t="s">
        <v>89</v>
      </c>
      <c r="AT317" s="145" t="s">
        <v>80</v>
      </c>
      <c r="AU317" s="145" t="s">
        <v>89</v>
      </c>
      <c r="AY317" s="137" t="s">
        <v>199</v>
      </c>
      <c r="BK317" s="146">
        <f>SUM(BK318:BK321)</f>
        <v>0</v>
      </c>
    </row>
    <row r="318" spans="1:65" s="2" customFormat="1" ht="14.45" customHeight="1">
      <c r="A318" s="33"/>
      <c r="B318" s="149"/>
      <c r="C318" s="150" t="s">
        <v>402</v>
      </c>
      <c r="D318" s="150" t="s">
        <v>201</v>
      </c>
      <c r="E318" s="151" t="s">
        <v>626</v>
      </c>
      <c r="F318" s="152" t="s">
        <v>627</v>
      </c>
      <c r="G318" s="153" t="s">
        <v>275</v>
      </c>
      <c r="H318" s="154">
        <v>75.512</v>
      </c>
      <c r="I318" s="155"/>
      <c r="J318" s="156">
        <f>ROUND(I318*H318,2)</f>
        <v>0</v>
      </c>
      <c r="K318" s="152" t="s">
        <v>205</v>
      </c>
      <c r="L318" s="34"/>
      <c r="M318" s="157" t="s">
        <v>1</v>
      </c>
      <c r="N318" s="158" t="s">
        <v>46</v>
      </c>
      <c r="O318" s="59"/>
      <c r="P318" s="159">
        <f>O318*H318</f>
        <v>0</v>
      </c>
      <c r="Q318" s="159">
        <v>0</v>
      </c>
      <c r="R318" s="159">
        <f>Q318*H318</f>
        <v>0</v>
      </c>
      <c r="S318" s="159">
        <v>0</v>
      </c>
      <c r="T318" s="160">
        <f>S318*H318</f>
        <v>0</v>
      </c>
      <c r="U318" s="33"/>
      <c r="V318" s="33"/>
      <c r="W318" s="33"/>
      <c r="X318" s="33"/>
      <c r="Y318" s="33"/>
      <c r="Z318" s="33"/>
      <c r="AA318" s="33"/>
      <c r="AB318" s="33"/>
      <c r="AC318" s="33"/>
      <c r="AD318" s="33"/>
      <c r="AE318" s="33"/>
      <c r="AR318" s="161" t="s">
        <v>206</v>
      </c>
      <c r="AT318" s="161" t="s">
        <v>201</v>
      </c>
      <c r="AU318" s="161" t="s">
        <v>91</v>
      </c>
      <c r="AY318" s="18" t="s">
        <v>199</v>
      </c>
      <c r="BE318" s="162">
        <f>IF(N318="základní",J318,0)</f>
        <v>0</v>
      </c>
      <c r="BF318" s="162">
        <f>IF(N318="snížená",J318,0)</f>
        <v>0</v>
      </c>
      <c r="BG318" s="162">
        <f>IF(N318="zákl. přenesená",J318,0)</f>
        <v>0</v>
      </c>
      <c r="BH318" s="162">
        <f>IF(N318="sníž. přenesená",J318,0)</f>
        <v>0</v>
      </c>
      <c r="BI318" s="162">
        <f>IF(N318="nulová",J318,0)</f>
        <v>0</v>
      </c>
      <c r="BJ318" s="18" t="s">
        <v>89</v>
      </c>
      <c r="BK318" s="162">
        <f>ROUND(I318*H318,2)</f>
        <v>0</v>
      </c>
      <c r="BL318" s="18" t="s">
        <v>206</v>
      </c>
      <c r="BM318" s="161" t="s">
        <v>2734</v>
      </c>
    </row>
    <row r="319" spans="1:47" s="2" customFormat="1" ht="19.5">
      <c r="A319" s="33"/>
      <c r="B319" s="34"/>
      <c r="C319" s="33"/>
      <c r="D319" s="163" t="s">
        <v>208</v>
      </c>
      <c r="E319" s="33"/>
      <c r="F319" s="164" t="s">
        <v>629</v>
      </c>
      <c r="G319" s="33"/>
      <c r="H319" s="33"/>
      <c r="I319" s="165"/>
      <c r="J319" s="33"/>
      <c r="K319" s="33"/>
      <c r="L319" s="34"/>
      <c r="M319" s="166"/>
      <c r="N319" s="167"/>
      <c r="O319" s="59"/>
      <c r="P319" s="59"/>
      <c r="Q319" s="59"/>
      <c r="R319" s="59"/>
      <c r="S319" s="59"/>
      <c r="T319" s="60"/>
      <c r="U319" s="33"/>
      <c r="V319" s="33"/>
      <c r="W319" s="33"/>
      <c r="X319" s="33"/>
      <c r="Y319" s="33"/>
      <c r="Z319" s="33"/>
      <c r="AA319" s="33"/>
      <c r="AB319" s="33"/>
      <c r="AC319" s="33"/>
      <c r="AD319" s="33"/>
      <c r="AE319" s="33"/>
      <c r="AT319" s="18" t="s">
        <v>208</v>
      </c>
      <c r="AU319" s="18" t="s">
        <v>91</v>
      </c>
    </row>
    <row r="320" spans="1:65" s="2" customFormat="1" ht="24.2" customHeight="1">
      <c r="A320" s="33"/>
      <c r="B320" s="149"/>
      <c r="C320" s="150" t="s">
        <v>410</v>
      </c>
      <c r="D320" s="150" t="s">
        <v>201</v>
      </c>
      <c r="E320" s="151" t="s">
        <v>631</v>
      </c>
      <c r="F320" s="152" t="s">
        <v>632</v>
      </c>
      <c r="G320" s="153" t="s">
        <v>275</v>
      </c>
      <c r="H320" s="154">
        <v>75.512</v>
      </c>
      <c r="I320" s="155"/>
      <c r="J320" s="156">
        <f>ROUND(I320*H320,2)</f>
        <v>0</v>
      </c>
      <c r="K320" s="152" t="s">
        <v>205</v>
      </c>
      <c r="L320" s="34"/>
      <c r="M320" s="157" t="s">
        <v>1</v>
      </c>
      <c r="N320" s="158" t="s">
        <v>46</v>
      </c>
      <c r="O320" s="59"/>
      <c r="P320" s="159">
        <f>O320*H320</f>
        <v>0</v>
      </c>
      <c r="Q320" s="159">
        <v>0</v>
      </c>
      <c r="R320" s="159">
        <f>Q320*H320</f>
        <v>0</v>
      </c>
      <c r="S320" s="159">
        <v>0</v>
      </c>
      <c r="T320" s="160">
        <f>S320*H320</f>
        <v>0</v>
      </c>
      <c r="U320" s="33"/>
      <c r="V320" s="33"/>
      <c r="W320" s="33"/>
      <c r="X320" s="33"/>
      <c r="Y320" s="33"/>
      <c r="Z320" s="33"/>
      <c r="AA320" s="33"/>
      <c r="AB320" s="33"/>
      <c r="AC320" s="33"/>
      <c r="AD320" s="33"/>
      <c r="AE320" s="33"/>
      <c r="AR320" s="161" t="s">
        <v>206</v>
      </c>
      <c r="AT320" s="161" t="s">
        <v>201</v>
      </c>
      <c r="AU320" s="161" t="s">
        <v>91</v>
      </c>
      <c r="AY320" s="18" t="s">
        <v>199</v>
      </c>
      <c r="BE320" s="162">
        <f>IF(N320="základní",J320,0)</f>
        <v>0</v>
      </c>
      <c r="BF320" s="162">
        <f>IF(N320="snížená",J320,0)</f>
        <v>0</v>
      </c>
      <c r="BG320" s="162">
        <f>IF(N320="zákl. přenesená",J320,0)</f>
        <v>0</v>
      </c>
      <c r="BH320" s="162">
        <f>IF(N320="sníž. přenesená",J320,0)</f>
        <v>0</v>
      </c>
      <c r="BI320" s="162">
        <f>IF(N320="nulová",J320,0)</f>
        <v>0</v>
      </c>
      <c r="BJ320" s="18" t="s">
        <v>89</v>
      </c>
      <c r="BK320" s="162">
        <f>ROUND(I320*H320,2)</f>
        <v>0</v>
      </c>
      <c r="BL320" s="18" t="s">
        <v>206</v>
      </c>
      <c r="BM320" s="161" t="s">
        <v>2735</v>
      </c>
    </row>
    <row r="321" spans="1:47" s="2" customFormat="1" ht="29.25">
      <c r="A321" s="33"/>
      <c r="B321" s="34"/>
      <c r="C321" s="33"/>
      <c r="D321" s="163" t="s">
        <v>208</v>
      </c>
      <c r="E321" s="33"/>
      <c r="F321" s="164" t="s">
        <v>634</v>
      </c>
      <c r="G321" s="33"/>
      <c r="H321" s="33"/>
      <c r="I321" s="165"/>
      <c r="J321" s="33"/>
      <c r="K321" s="33"/>
      <c r="L321" s="34"/>
      <c r="M321" s="166"/>
      <c r="N321" s="167"/>
      <c r="O321" s="59"/>
      <c r="P321" s="59"/>
      <c r="Q321" s="59"/>
      <c r="R321" s="59"/>
      <c r="S321" s="59"/>
      <c r="T321" s="60"/>
      <c r="U321" s="33"/>
      <c r="V321" s="33"/>
      <c r="W321" s="33"/>
      <c r="X321" s="33"/>
      <c r="Y321" s="33"/>
      <c r="Z321" s="33"/>
      <c r="AA321" s="33"/>
      <c r="AB321" s="33"/>
      <c r="AC321" s="33"/>
      <c r="AD321" s="33"/>
      <c r="AE321" s="33"/>
      <c r="AT321" s="18" t="s">
        <v>208</v>
      </c>
      <c r="AU321" s="18" t="s">
        <v>91</v>
      </c>
    </row>
    <row r="322" spans="2:63" s="12" customFormat="1" ht="25.9" customHeight="1">
      <c r="B322" s="136"/>
      <c r="D322" s="137" t="s">
        <v>80</v>
      </c>
      <c r="E322" s="138" t="s">
        <v>635</v>
      </c>
      <c r="F322" s="138" t="s">
        <v>636</v>
      </c>
      <c r="I322" s="139"/>
      <c r="J322" s="140">
        <f>BK322</f>
        <v>0</v>
      </c>
      <c r="L322" s="136"/>
      <c r="M322" s="141"/>
      <c r="N322" s="142"/>
      <c r="O322" s="142"/>
      <c r="P322" s="143">
        <f>P323+P335+P366</f>
        <v>0</v>
      </c>
      <c r="Q322" s="142"/>
      <c r="R322" s="143">
        <f>R323+R335+R366</f>
        <v>2.449213</v>
      </c>
      <c r="S322" s="142"/>
      <c r="T322" s="144">
        <f>T323+T335+T366</f>
        <v>0.18259999999999998</v>
      </c>
      <c r="AR322" s="137" t="s">
        <v>91</v>
      </c>
      <c r="AT322" s="145" t="s">
        <v>80</v>
      </c>
      <c r="AU322" s="145" t="s">
        <v>81</v>
      </c>
      <c r="AY322" s="137" t="s">
        <v>199</v>
      </c>
      <c r="BK322" s="146">
        <f>BK323+BK335+BK366</f>
        <v>0</v>
      </c>
    </row>
    <row r="323" spans="2:63" s="12" customFormat="1" ht="22.9" customHeight="1">
      <c r="B323" s="136"/>
      <c r="D323" s="137" t="s">
        <v>80</v>
      </c>
      <c r="E323" s="147" t="s">
        <v>637</v>
      </c>
      <c r="F323" s="147" t="s">
        <v>638</v>
      </c>
      <c r="I323" s="139"/>
      <c r="J323" s="148">
        <f>BK323</f>
        <v>0</v>
      </c>
      <c r="L323" s="136"/>
      <c r="M323" s="141"/>
      <c r="N323" s="142"/>
      <c r="O323" s="142"/>
      <c r="P323" s="143">
        <f>SUM(P324:P334)</f>
        <v>0</v>
      </c>
      <c r="Q323" s="142"/>
      <c r="R323" s="143">
        <f>SUM(R324:R334)</f>
        <v>0.041518</v>
      </c>
      <c r="S323" s="142"/>
      <c r="T323" s="144">
        <f>SUM(T324:T334)</f>
        <v>0</v>
      </c>
      <c r="AR323" s="137" t="s">
        <v>91</v>
      </c>
      <c r="AT323" s="145" t="s">
        <v>80</v>
      </c>
      <c r="AU323" s="145" t="s">
        <v>89</v>
      </c>
      <c r="AY323" s="137" t="s">
        <v>199</v>
      </c>
      <c r="BK323" s="146">
        <f>SUM(BK324:BK334)</f>
        <v>0</v>
      </c>
    </row>
    <row r="324" spans="1:65" s="2" customFormat="1" ht="14.45" customHeight="1">
      <c r="A324" s="33"/>
      <c r="B324" s="149"/>
      <c r="C324" s="150" t="s">
        <v>418</v>
      </c>
      <c r="D324" s="150" t="s">
        <v>201</v>
      </c>
      <c r="E324" s="151" t="s">
        <v>2736</v>
      </c>
      <c r="F324" s="152" t="s">
        <v>2737</v>
      </c>
      <c r="G324" s="153" t="s">
        <v>204</v>
      </c>
      <c r="H324" s="154">
        <v>351.844</v>
      </c>
      <c r="I324" s="155"/>
      <c r="J324" s="156">
        <f>ROUND(I324*H324,2)</f>
        <v>0</v>
      </c>
      <c r="K324" s="152" t="s">
        <v>205</v>
      </c>
      <c r="L324" s="34"/>
      <c r="M324" s="157" t="s">
        <v>1</v>
      </c>
      <c r="N324" s="158" t="s">
        <v>46</v>
      </c>
      <c r="O324" s="59"/>
      <c r="P324" s="159">
        <f>O324*H324</f>
        <v>0</v>
      </c>
      <c r="Q324" s="159">
        <v>0</v>
      </c>
      <c r="R324" s="159">
        <f>Q324*H324</f>
        <v>0</v>
      </c>
      <c r="S324" s="159">
        <v>0</v>
      </c>
      <c r="T324" s="160">
        <f>S324*H324</f>
        <v>0</v>
      </c>
      <c r="U324" s="33"/>
      <c r="V324" s="33"/>
      <c r="W324" s="33"/>
      <c r="X324" s="33"/>
      <c r="Y324" s="33"/>
      <c r="Z324" s="33"/>
      <c r="AA324" s="33"/>
      <c r="AB324" s="33"/>
      <c r="AC324" s="33"/>
      <c r="AD324" s="33"/>
      <c r="AE324" s="33"/>
      <c r="AR324" s="161" t="s">
        <v>318</v>
      </c>
      <c r="AT324" s="161" t="s">
        <v>201</v>
      </c>
      <c r="AU324" s="161" t="s">
        <v>91</v>
      </c>
      <c r="AY324" s="18" t="s">
        <v>199</v>
      </c>
      <c r="BE324" s="162">
        <f>IF(N324="základní",J324,0)</f>
        <v>0</v>
      </c>
      <c r="BF324" s="162">
        <f>IF(N324="snížená",J324,0)</f>
        <v>0</v>
      </c>
      <c r="BG324" s="162">
        <f>IF(N324="zákl. přenesená",J324,0)</f>
        <v>0</v>
      </c>
      <c r="BH324" s="162">
        <f>IF(N324="sníž. přenesená",J324,0)</f>
        <v>0</v>
      </c>
      <c r="BI324" s="162">
        <f>IF(N324="nulová",J324,0)</f>
        <v>0</v>
      </c>
      <c r="BJ324" s="18" t="s">
        <v>89</v>
      </c>
      <c r="BK324" s="162">
        <f>ROUND(I324*H324,2)</f>
        <v>0</v>
      </c>
      <c r="BL324" s="18" t="s">
        <v>318</v>
      </c>
      <c r="BM324" s="161" t="s">
        <v>2738</v>
      </c>
    </row>
    <row r="325" spans="1:47" s="2" customFormat="1" ht="11.25">
      <c r="A325" s="33"/>
      <c r="B325" s="34"/>
      <c r="C325" s="33"/>
      <c r="D325" s="163" t="s">
        <v>208</v>
      </c>
      <c r="E325" s="33"/>
      <c r="F325" s="164" t="s">
        <v>2739</v>
      </c>
      <c r="G325" s="33"/>
      <c r="H325" s="33"/>
      <c r="I325" s="165"/>
      <c r="J325" s="33"/>
      <c r="K325" s="33"/>
      <c r="L325" s="34"/>
      <c r="M325" s="166"/>
      <c r="N325" s="167"/>
      <c r="O325" s="59"/>
      <c r="P325" s="59"/>
      <c r="Q325" s="59"/>
      <c r="R325" s="59"/>
      <c r="S325" s="59"/>
      <c r="T325" s="60"/>
      <c r="U325" s="33"/>
      <c r="V325" s="33"/>
      <c r="W325" s="33"/>
      <c r="X325" s="33"/>
      <c r="Y325" s="33"/>
      <c r="Z325" s="33"/>
      <c r="AA325" s="33"/>
      <c r="AB325" s="33"/>
      <c r="AC325" s="33"/>
      <c r="AD325" s="33"/>
      <c r="AE325" s="33"/>
      <c r="AT325" s="18" t="s">
        <v>208</v>
      </c>
      <c r="AU325" s="18" t="s">
        <v>91</v>
      </c>
    </row>
    <row r="326" spans="2:51" s="14" customFormat="1" ht="11.25">
      <c r="B326" s="177"/>
      <c r="D326" s="163" t="s">
        <v>212</v>
      </c>
      <c r="E326" s="178" t="s">
        <v>1</v>
      </c>
      <c r="F326" s="179" t="s">
        <v>2657</v>
      </c>
      <c r="H326" s="178" t="s">
        <v>1</v>
      </c>
      <c r="I326" s="180"/>
      <c r="L326" s="177"/>
      <c r="M326" s="181"/>
      <c r="N326" s="182"/>
      <c r="O326" s="182"/>
      <c r="P326" s="182"/>
      <c r="Q326" s="182"/>
      <c r="R326" s="182"/>
      <c r="S326" s="182"/>
      <c r="T326" s="183"/>
      <c r="AT326" s="178" t="s">
        <v>212</v>
      </c>
      <c r="AU326" s="178" t="s">
        <v>91</v>
      </c>
      <c r="AV326" s="14" t="s">
        <v>89</v>
      </c>
      <c r="AW326" s="14" t="s">
        <v>36</v>
      </c>
      <c r="AX326" s="14" t="s">
        <v>81</v>
      </c>
      <c r="AY326" s="178" t="s">
        <v>199</v>
      </c>
    </row>
    <row r="327" spans="2:51" s="14" customFormat="1" ht="11.25">
      <c r="B327" s="177"/>
      <c r="D327" s="163" t="s">
        <v>212</v>
      </c>
      <c r="E327" s="178" t="s">
        <v>1</v>
      </c>
      <c r="F327" s="179" t="s">
        <v>2635</v>
      </c>
      <c r="H327" s="178" t="s">
        <v>1</v>
      </c>
      <c r="I327" s="180"/>
      <c r="L327" s="177"/>
      <c r="M327" s="181"/>
      <c r="N327" s="182"/>
      <c r="O327" s="182"/>
      <c r="P327" s="182"/>
      <c r="Q327" s="182"/>
      <c r="R327" s="182"/>
      <c r="S327" s="182"/>
      <c r="T327" s="183"/>
      <c r="AT327" s="178" t="s">
        <v>212</v>
      </c>
      <c r="AU327" s="178" t="s">
        <v>91</v>
      </c>
      <c r="AV327" s="14" t="s">
        <v>89</v>
      </c>
      <c r="AW327" s="14" t="s">
        <v>36</v>
      </c>
      <c r="AX327" s="14" t="s">
        <v>81</v>
      </c>
      <c r="AY327" s="178" t="s">
        <v>199</v>
      </c>
    </row>
    <row r="328" spans="2:51" s="13" customFormat="1" ht="11.25">
      <c r="B328" s="169"/>
      <c r="D328" s="163" t="s">
        <v>212</v>
      </c>
      <c r="E328" s="170" t="s">
        <v>1</v>
      </c>
      <c r="F328" s="171" t="s">
        <v>2636</v>
      </c>
      <c r="H328" s="172">
        <v>279.48</v>
      </c>
      <c r="I328" s="173"/>
      <c r="L328" s="169"/>
      <c r="M328" s="174"/>
      <c r="N328" s="175"/>
      <c r="O328" s="175"/>
      <c r="P328" s="175"/>
      <c r="Q328" s="175"/>
      <c r="R328" s="175"/>
      <c r="S328" s="175"/>
      <c r="T328" s="176"/>
      <c r="AT328" s="170" t="s">
        <v>212</v>
      </c>
      <c r="AU328" s="170" t="s">
        <v>91</v>
      </c>
      <c r="AV328" s="13" t="s">
        <v>91</v>
      </c>
      <c r="AW328" s="13" t="s">
        <v>36</v>
      </c>
      <c r="AX328" s="13" t="s">
        <v>81</v>
      </c>
      <c r="AY328" s="170" t="s">
        <v>199</v>
      </c>
    </row>
    <row r="329" spans="2:51" s="14" customFormat="1" ht="11.25">
      <c r="B329" s="177"/>
      <c r="D329" s="163" t="s">
        <v>212</v>
      </c>
      <c r="E329" s="178" t="s">
        <v>1</v>
      </c>
      <c r="F329" s="179" t="s">
        <v>2637</v>
      </c>
      <c r="H329" s="178" t="s">
        <v>1</v>
      </c>
      <c r="I329" s="180"/>
      <c r="L329" s="177"/>
      <c r="M329" s="181"/>
      <c r="N329" s="182"/>
      <c r="O329" s="182"/>
      <c r="P329" s="182"/>
      <c r="Q329" s="182"/>
      <c r="R329" s="182"/>
      <c r="S329" s="182"/>
      <c r="T329" s="183"/>
      <c r="AT329" s="178" t="s">
        <v>212</v>
      </c>
      <c r="AU329" s="178" t="s">
        <v>91</v>
      </c>
      <c r="AV329" s="14" t="s">
        <v>89</v>
      </c>
      <c r="AW329" s="14" t="s">
        <v>36</v>
      </c>
      <c r="AX329" s="14" t="s">
        <v>81</v>
      </c>
      <c r="AY329" s="178" t="s">
        <v>199</v>
      </c>
    </row>
    <row r="330" spans="2:51" s="13" customFormat="1" ht="11.25">
      <c r="B330" s="169"/>
      <c r="D330" s="163" t="s">
        <v>212</v>
      </c>
      <c r="E330" s="170" t="s">
        <v>1</v>
      </c>
      <c r="F330" s="171" t="s">
        <v>2658</v>
      </c>
      <c r="H330" s="172">
        <v>72.364</v>
      </c>
      <c r="I330" s="173"/>
      <c r="L330" s="169"/>
      <c r="M330" s="174"/>
      <c r="N330" s="175"/>
      <c r="O330" s="175"/>
      <c r="P330" s="175"/>
      <c r="Q330" s="175"/>
      <c r="R330" s="175"/>
      <c r="S330" s="175"/>
      <c r="T330" s="176"/>
      <c r="AT330" s="170" t="s">
        <v>212</v>
      </c>
      <c r="AU330" s="170" t="s">
        <v>91</v>
      </c>
      <c r="AV330" s="13" t="s">
        <v>91</v>
      </c>
      <c r="AW330" s="13" t="s">
        <v>36</v>
      </c>
      <c r="AX330" s="13" t="s">
        <v>81</v>
      </c>
      <c r="AY330" s="170" t="s">
        <v>199</v>
      </c>
    </row>
    <row r="331" spans="2:51" s="15" customFormat="1" ht="11.25">
      <c r="B331" s="184"/>
      <c r="D331" s="163" t="s">
        <v>212</v>
      </c>
      <c r="E331" s="185" t="s">
        <v>1</v>
      </c>
      <c r="F331" s="186" t="s">
        <v>234</v>
      </c>
      <c r="H331" s="187">
        <v>351.844</v>
      </c>
      <c r="I331" s="188"/>
      <c r="L331" s="184"/>
      <c r="M331" s="189"/>
      <c r="N331" s="190"/>
      <c r="O331" s="190"/>
      <c r="P331" s="190"/>
      <c r="Q331" s="190"/>
      <c r="R331" s="190"/>
      <c r="S331" s="190"/>
      <c r="T331" s="191"/>
      <c r="AT331" s="185" t="s">
        <v>212</v>
      </c>
      <c r="AU331" s="185" t="s">
        <v>91</v>
      </c>
      <c r="AV331" s="15" t="s">
        <v>206</v>
      </c>
      <c r="AW331" s="15" t="s">
        <v>36</v>
      </c>
      <c r="AX331" s="15" t="s">
        <v>89</v>
      </c>
      <c r="AY331" s="185" t="s">
        <v>199</v>
      </c>
    </row>
    <row r="332" spans="1:65" s="2" customFormat="1" ht="14.45" customHeight="1">
      <c r="A332" s="33"/>
      <c r="B332" s="149"/>
      <c r="C332" s="192" t="s">
        <v>423</v>
      </c>
      <c r="D332" s="192" t="s">
        <v>272</v>
      </c>
      <c r="E332" s="193" t="s">
        <v>2740</v>
      </c>
      <c r="F332" s="194" t="s">
        <v>2741</v>
      </c>
      <c r="G332" s="195" t="s">
        <v>309</v>
      </c>
      <c r="H332" s="196">
        <v>41.518</v>
      </c>
      <c r="I332" s="197"/>
      <c r="J332" s="198">
        <f>ROUND(I332*H332,2)</f>
        <v>0</v>
      </c>
      <c r="K332" s="194" t="s">
        <v>205</v>
      </c>
      <c r="L332" s="199"/>
      <c r="M332" s="200" t="s">
        <v>1</v>
      </c>
      <c r="N332" s="201" t="s">
        <v>46</v>
      </c>
      <c r="O332" s="59"/>
      <c r="P332" s="159">
        <f>O332*H332</f>
        <v>0</v>
      </c>
      <c r="Q332" s="159">
        <v>0.001</v>
      </c>
      <c r="R332" s="159">
        <f>Q332*H332</f>
        <v>0.041518</v>
      </c>
      <c r="S332" s="159">
        <v>0</v>
      </c>
      <c r="T332" s="160">
        <f>S332*H332</f>
        <v>0</v>
      </c>
      <c r="U332" s="33"/>
      <c r="V332" s="33"/>
      <c r="W332" s="33"/>
      <c r="X332" s="33"/>
      <c r="Y332" s="33"/>
      <c r="Z332" s="33"/>
      <c r="AA332" s="33"/>
      <c r="AB332" s="33"/>
      <c r="AC332" s="33"/>
      <c r="AD332" s="33"/>
      <c r="AE332" s="33"/>
      <c r="AR332" s="161" t="s">
        <v>431</v>
      </c>
      <c r="AT332" s="161" t="s">
        <v>272</v>
      </c>
      <c r="AU332" s="161" t="s">
        <v>91</v>
      </c>
      <c r="AY332" s="18" t="s">
        <v>199</v>
      </c>
      <c r="BE332" s="162">
        <f>IF(N332="základní",J332,0)</f>
        <v>0</v>
      </c>
      <c r="BF332" s="162">
        <f>IF(N332="snížená",J332,0)</f>
        <v>0</v>
      </c>
      <c r="BG332" s="162">
        <f>IF(N332="zákl. přenesená",J332,0)</f>
        <v>0</v>
      </c>
      <c r="BH332" s="162">
        <f>IF(N332="sníž. přenesená",J332,0)</f>
        <v>0</v>
      </c>
      <c r="BI332" s="162">
        <f>IF(N332="nulová",J332,0)</f>
        <v>0</v>
      </c>
      <c r="BJ332" s="18" t="s">
        <v>89</v>
      </c>
      <c r="BK332" s="162">
        <f>ROUND(I332*H332,2)</f>
        <v>0</v>
      </c>
      <c r="BL332" s="18" t="s">
        <v>318</v>
      </c>
      <c r="BM332" s="161" t="s">
        <v>2742</v>
      </c>
    </row>
    <row r="333" spans="1:47" s="2" customFormat="1" ht="11.25">
      <c r="A333" s="33"/>
      <c r="B333" s="34"/>
      <c r="C333" s="33"/>
      <c r="D333" s="163" t="s">
        <v>208</v>
      </c>
      <c r="E333" s="33"/>
      <c r="F333" s="164" t="s">
        <v>2741</v>
      </c>
      <c r="G333" s="33"/>
      <c r="H333" s="33"/>
      <c r="I333" s="165"/>
      <c r="J333" s="33"/>
      <c r="K333" s="33"/>
      <c r="L333" s="34"/>
      <c r="M333" s="166"/>
      <c r="N333" s="167"/>
      <c r="O333" s="59"/>
      <c r="P333" s="59"/>
      <c r="Q333" s="59"/>
      <c r="R333" s="59"/>
      <c r="S333" s="59"/>
      <c r="T333" s="60"/>
      <c r="U333" s="33"/>
      <c r="V333" s="33"/>
      <c r="W333" s="33"/>
      <c r="X333" s="33"/>
      <c r="Y333" s="33"/>
      <c r="Z333" s="33"/>
      <c r="AA333" s="33"/>
      <c r="AB333" s="33"/>
      <c r="AC333" s="33"/>
      <c r="AD333" s="33"/>
      <c r="AE333" s="33"/>
      <c r="AT333" s="18" t="s">
        <v>208</v>
      </c>
      <c r="AU333" s="18" t="s">
        <v>91</v>
      </c>
    </row>
    <row r="334" spans="2:51" s="13" customFormat="1" ht="11.25">
      <c r="B334" s="169"/>
      <c r="D334" s="163" t="s">
        <v>212</v>
      </c>
      <c r="F334" s="171" t="s">
        <v>2743</v>
      </c>
      <c r="H334" s="172">
        <v>41.518</v>
      </c>
      <c r="I334" s="173"/>
      <c r="L334" s="169"/>
      <c r="M334" s="174"/>
      <c r="N334" s="175"/>
      <c r="O334" s="175"/>
      <c r="P334" s="175"/>
      <c r="Q334" s="175"/>
      <c r="R334" s="175"/>
      <c r="S334" s="175"/>
      <c r="T334" s="176"/>
      <c r="AT334" s="170" t="s">
        <v>212</v>
      </c>
      <c r="AU334" s="170" t="s">
        <v>91</v>
      </c>
      <c r="AV334" s="13" t="s">
        <v>91</v>
      </c>
      <c r="AW334" s="13" t="s">
        <v>3</v>
      </c>
      <c r="AX334" s="13" t="s">
        <v>89</v>
      </c>
      <c r="AY334" s="170" t="s">
        <v>199</v>
      </c>
    </row>
    <row r="335" spans="2:63" s="12" customFormat="1" ht="22.9" customHeight="1">
      <c r="B335" s="136"/>
      <c r="D335" s="137" t="s">
        <v>80</v>
      </c>
      <c r="E335" s="147" t="s">
        <v>1080</v>
      </c>
      <c r="F335" s="147" t="s">
        <v>1081</v>
      </c>
      <c r="I335" s="139"/>
      <c r="J335" s="148">
        <f>BK335</f>
        <v>0</v>
      </c>
      <c r="L335" s="136"/>
      <c r="M335" s="141"/>
      <c r="N335" s="142"/>
      <c r="O335" s="142"/>
      <c r="P335" s="143">
        <f>SUM(P336:P365)</f>
        <v>0</v>
      </c>
      <c r="Q335" s="142"/>
      <c r="R335" s="143">
        <f>SUM(R336:R365)</f>
        <v>2.407695</v>
      </c>
      <c r="S335" s="142"/>
      <c r="T335" s="144">
        <f>SUM(T336:T365)</f>
        <v>0.18259999999999998</v>
      </c>
      <c r="AR335" s="137" t="s">
        <v>91</v>
      </c>
      <c r="AT335" s="145" t="s">
        <v>80</v>
      </c>
      <c r="AU335" s="145" t="s">
        <v>89</v>
      </c>
      <c r="AY335" s="137" t="s">
        <v>199</v>
      </c>
      <c r="BK335" s="146">
        <f>SUM(BK336:BK365)</f>
        <v>0</v>
      </c>
    </row>
    <row r="336" spans="1:65" s="2" customFormat="1" ht="24.2" customHeight="1">
      <c r="A336" s="33"/>
      <c r="B336" s="149"/>
      <c r="C336" s="150" t="s">
        <v>431</v>
      </c>
      <c r="D336" s="150" t="s">
        <v>201</v>
      </c>
      <c r="E336" s="151" t="s">
        <v>2744</v>
      </c>
      <c r="F336" s="152" t="s">
        <v>2745</v>
      </c>
      <c r="G336" s="153" t="s">
        <v>309</v>
      </c>
      <c r="H336" s="154">
        <v>267.7</v>
      </c>
      <c r="I336" s="155"/>
      <c r="J336" s="156">
        <f>ROUND(I336*H336,2)</f>
        <v>0</v>
      </c>
      <c r="K336" s="152" t="s">
        <v>246</v>
      </c>
      <c r="L336" s="34"/>
      <c r="M336" s="157" t="s">
        <v>1</v>
      </c>
      <c r="N336" s="158" t="s">
        <v>46</v>
      </c>
      <c r="O336" s="59"/>
      <c r="P336" s="159">
        <f>O336*H336</f>
        <v>0</v>
      </c>
      <c r="Q336" s="159">
        <v>0.001</v>
      </c>
      <c r="R336" s="159">
        <f>Q336*H336</f>
        <v>0.2677</v>
      </c>
      <c r="S336" s="159">
        <v>0</v>
      </c>
      <c r="T336" s="160">
        <f>S336*H336</f>
        <v>0</v>
      </c>
      <c r="U336" s="33"/>
      <c r="V336" s="33"/>
      <c r="W336" s="33"/>
      <c r="X336" s="33"/>
      <c r="Y336" s="33"/>
      <c r="Z336" s="33"/>
      <c r="AA336" s="33"/>
      <c r="AB336" s="33"/>
      <c r="AC336" s="33"/>
      <c r="AD336" s="33"/>
      <c r="AE336" s="33"/>
      <c r="AR336" s="161" t="s">
        <v>318</v>
      </c>
      <c r="AT336" s="161" t="s">
        <v>201</v>
      </c>
      <c r="AU336" s="161" t="s">
        <v>91</v>
      </c>
      <c r="AY336" s="18" t="s">
        <v>199</v>
      </c>
      <c r="BE336" s="162">
        <f>IF(N336="základní",J336,0)</f>
        <v>0</v>
      </c>
      <c r="BF336" s="162">
        <f>IF(N336="snížená",J336,0)</f>
        <v>0</v>
      </c>
      <c r="BG336" s="162">
        <f>IF(N336="zákl. přenesená",J336,0)</f>
        <v>0</v>
      </c>
      <c r="BH336" s="162">
        <f>IF(N336="sníž. přenesená",J336,0)</f>
        <v>0</v>
      </c>
      <c r="BI336" s="162">
        <f>IF(N336="nulová",J336,0)</f>
        <v>0</v>
      </c>
      <c r="BJ336" s="18" t="s">
        <v>89</v>
      </c>
      <c r="BK336" s="162">
        <f>ROUND(I336*H336,2)</f>
        <v>0</v>
      </c>
      <c r="BL336" s="18" t="s">
        <v>318</v>
      </c>
      <c r="BM336" s="161" t="s">
        <v>2746</v>
      </c>
    </row>
    <row r="337" spans="1:47" s="2" customFormat="1" ht="19.5">
      <c r="A337" s="33"/>
      <c r="B337" s="34"/>
      <c r="C337" s="33"/>
      <c r="D337" s="163" t="s">
        <v>208</v>
      </c>
      <c r="E337" s="33"/>
      <c r="F337" s="164" t="s">
        <v>2747</v>
      </c>
      <c r="G337" s="33"/>
      <c r="H337" s="33"/>
      <c r="I337" s="165"/>
      <c r="J337" s="33"/>
      <c r="K337" s="33"/>
      <c r="L337" s="34"/>
      <c r="M337" s="166"/>
      <c r="N337" s="167"/>
      <c r="O337" s="59"/>
      <c r="P337" s="59"/>
      <c r="Q337" s="59"/>
      <c r="R337" s="59"/>
      <c r="S337" s="59"/>
      <c r="T337" s="60"/>
      <c r="U337" s="33"/>
      <c r="V337" s="33"/>
      <c r="W337" s="33"/>
      <c r="X337" s="33"/>
      <c r="Y337" s="33"/>
      <c r="Z337" s="33"/>
      <c r="AA337" s="33"/>
      <c r="AB337" s="33"/>
      <c r="AC337" s="33"/>
      <c r="AD337" s="33"/>
      <c r="AE337" s="33"/>
      <c r="AT337" s="18" t="s">
        <v>208</v>
      </c>
      <c r="AU337" s="18" t="s">
        <v>91</v>
      </c>
    </row>
    <row r="338" spans="2:51" s="13" customFormat="1" ht="11.25">
      <c r="B338" s="169"/>
      <c r="D338" s="163" t="s">
        <v>212</v>
      </c>
      <c r="E338" s="170" t="s">
        <v>1</v>
      </c>
      <c r="F338" s="171" t="s">
        <v>2748</v>
      </c>
      <c r="H338" s="172">
        <v>267.7</v>
      </c>
      <c r="I338" s="173"/>
      <c r="L338" s="169"/>
      <c r="M338" s="174"/>
      <c r="N338" s="175"/>
      <c r="O338" s="175"/>
      <c r="P338" s="175"/>
      <c r="Q338" s="175"/>
      <c r="R338" s="175"/>
      <c r="S338" s="175"/>
      <c r="T338" s="176"/>
      <c r="AT338" s="170" t="s">
        <v>212</v>
      </c>
      <c r="AU338" s="170" t="s">
        <v>91</v>
      </c>
      <c r="AV338" s="13" t="s">
        <v>91</v>
      </c>
      <c r="AW338" s="13" t="s">
        <v>36</v>
      </c>
      <c r="AX338" s="13" t="s">
        <v>81</v>
      </c>
      <c r="AY338" s="170" t="s">
        <v>199</v>
      </c>
    </row>
    <row r="339" spans="2:51" s="15" customFormat="1" ht="11.25">
      <c r="B339" s="184"/>
      <c r="D339" s="163" t="s">
        <v>212</v>
      </c>
      <c r="E339" s="185" t="s">
        <v>1</v>
      </c>
      <c r="F339" s="186" t="s">
        <v>234</v>
      </c>
      <c r="H339" s="187">
        <v>267.7</v>
      </c>
      <c r="I339" s="188"/>
      <c r="L339" s="184"/>
      <c r="M339" s="189"/>
      <c r="N339" s="190"/>
      <c r="O339" s="190"/>
      <c r="P339" s="190"/>
      <c r="Q339" s="190"/>
      <c r="R339" s="190"/>
      <c r="S339" s="190"/>
      <c r="T339" s="191"/>
      <c r="AT339" s="185" t="s">
        <v>212</v>
      </c>
      <c r="AU339" s="185" t="s">
        <v>91</v>
      </c>
      <c r="AV339" s="15" t="s">
        <v>206</v>
      </c>
      <c r="AW339" s="15" t="s">
        <v>36</v>
      </c>
      <c r="AX339" s="15" t="s">
        <v>89</v>
      </c>
      <c r="AY339" s="185" t="s">
        <v>199</v>
      </c>
    </row>
    <row r="340" spans="1:65" s="2" customFormat="1" ht="14.45" customHeight="1">
      <c r="A340" s="33"/>
      <c r="B340" s="149"/>
      <c r="C340" s="150" t="s">
        <v>440</v>
      </c>
      <c r="D340" s="150" t="s">
        <v>201</v>
      </c>
      <c r="E340" s="151" t="s">
        <v>2749</v>
      </c>
      <c r="F340" s="152" t="s">
        <v>2750</v>
      </c>
      <c r="G340" s="153" t="s">
        <v>309</v>
      </c>
      <c r="H340" s="154">
        <v>1957.395</v>
      </c>
      <c r="I340" s="155"/>
      <c r="J340" s="156">
        <f>ROUND(I340*H340,2)</f>
        <v>0</v>
      </c>
      <c r="K340" s="152" t="s">
        <v>246</v>
      </c>
      <c r="L340" s="34"/>
      <c r="M340" s="157" t="s">
        <v>1</v>
      </c>
      <c r="N340" s="158" t="s">
        <v>46</v>
      </c>
      <c r="O340" s="59"/>
      <c r="P340" s="159">
        <f>O340*H340</f>
        <v>0</v>
      </c>
      <c r="Q340" s="159">
        <v>0.001</v>
      </c>
      <c r="R340" s="159">
        <f>Q340*H340</f>
        <v>1.957395</v>
      </c>
      <c r="S340" s="159">
        <v>0</v>
      </c>
      <c r="T340" s="160">
        <f>S340*H340</f>
        <v>0</v>
      </c>
      <c r="U340" s="33"/>
      <c r="V340" s="33"/>
      <c r="W340" s="33"/>
      <c r="X340" s="33"/>
      <c r="Y340" s="33"/>
      <c r="Z340" s="33"/>
      <c r="AA340" s="33"/>
      <c r="AB340" s="33"/>
      <c r="AC340" s="33"/>
      <c r="AD340" s="33"/>
      <c r="AE340" s="33"/>
      <c r="AR340" s="161" t="s">
        <v>318</v>
      </c>
      <c r="AT340" s="161" t="s">
        <v>201</v>
      </c>
      <c r="AU340" s="161" t="s">
        <v>91</v>
      </c>
      <c r="AY340" s="18" t="s">
        <v>199</v>
      </c>
      <c r="BE340" s="162">
        <f>IF(N340="základní",J340,0)</f>
        <v>0</v>
      </c>
      <c r="BF340" s="162">
        <f>IF(N340="snížená",J340,0)</f>
        <v>0</v>
      </c>
      <c r="BG340" s="162">
        <f>IF(N340="zákl. přenesená",J340,0)</f>
        <v>0</v>
      </c>
      <c r="BH340" s="162">
        <f>IF(N340="sníž. přenesená",J340,0)</f>
        <v>0</v>
      </c>
      <c r="BI340" s="162">
        <f>IF(N340="nulová",J340,0)</f>
        <v>0</v>
      </c>
      <c r="BJ340" s="18" t="s">
        <v>89</v>
      </c>
      <c r="BK340" s="162">
        <f>ROUND(I340*H340,2)</f>
        <v>0</v>
      </c>
      <c r="BL340" s="18" t="s">
        <v>318</v>
      </c>
      <c r="BM340" s="161" t="s">
        <v>2751</v>
      </c>
    </row>
    <row r="341" spans="1:47" s="2" customFormat="1" ht="165.75">
      <c r="A341" s="33"/>
      <c r="B341" s="34"/>
      <c r="C341" s="33"/>
      <c r="D341" s="163" t="s">
        <v>248</v>
      </c>
      <c r="E341" s="33"/>
      <c r="F341" s="168" t="s">
        <v>2752</v>
      </c>
      <c r="G341" s="33"/>
      <c r="H341" s="33"/>
      <c r="I341" s="165"/>
      <c r="J341" s="33"/>
      <c r="K341" s="33"/>
      <c r="L341" s="34"/>
      <c r="M341" s="166"/>
      <c r="N341" s="167"/>
      <c r="O341" s="59"/>
      <c r="P341" s="59"/>
      <c r="Q341" s="59"/>
      <c r="R341" s="59"/>
      <c r="S341" s="59"/>
      <c r="T341" s="60"/>
      <c r="U341" s="33"/>
      <c r="V341" s="33"/>
      <c r="W341" s="33"/>
      <c r="X341" s="33"/>
      <c r="Y341" s="33"/>
      <c r="Z341" s="33"/>
      <c r="AA341" s="33"/>
      <c r="AB341" s="33"/>
      <c r="AC341" s="33"/>
      <c r="AD341" s="33"/>
      <c r="AE341" s="33"/>
      <c r="AT341" s="18" t="s">
        <v>248</v>
      </c>
      <c r="AU341" s="18" t="s">
        <v>91</v>
      </c>
    </row>
    <row r="342" spans="2:51" s="14" customFormat="1" ht="11.25">
      <c r="B342" s="177"/>
      <c r="D342" s="163" t="s">
        <v>212</v>
      </c>
      <c r="E342" s="178" t="s">
        <v>1</v>
      </c>
      <c r="F342" s="179" t="s">
        <v>2753</v>
      </c>
      <c r="H342" s="178" t="s">
        <v>1</v>
      </c>
      <c r="I342" s="180"/>
      <c r="L342" s="177"/>
      <c r="M342" s="181"/>
      <c r="N342" s="182"/>
      <c r="O342" s="182"/>
      <c r="P342" s="182"/>
      <c r="Q342" s="182"/>
      <c r="R342" s="182"/>
      <c r="S342" s="182"/>
      <c r="T342" s="183"/>
      <c r="AT342" s="178" t="s">
        <v>212</v>
      </c>
      <c r="AU342" s="178" t="s">
        <v>91</v>
      </c>
      <c r="AV342" s="14" t="s">
        <v>89</v>
      </c>
      <c r="AW342" s="14" t="s">
        <v>36</v>
      </c>
      <c r="AX342" s="14" t="s">
        <v>81</v>
      </c>
      <c r="AY342" s="178" t="s">
        <v>199</v>
      </c>
    </row>
    <row r="343" spans="2:51" s="13" customFormat="1" ht="11.25">
      <c r="B343" s="169"/>
      <c r="D343" s="163" t="s">
        <v>212</v>
      </c>
      <c r="E343" s="170" t="s">
        <v>1</v>
      </c>
      <c r="F343" s="171" t="s">
        <v>2754</v>
      </c>
      <c r="H343" s="172">
        <v>1038.555</v>
      </c>
      <c r="I343" s="173"/>
      <c r="L343" s="169"/>
      <c r="M343" s="174"/>
      <c r="N343" s="175"/>
      <c r="O343" s="175"/>
      <c r="P343" s="175"/>
      <c r="Q343" s="175"/>
      <c r="R343" s="175"/>
      <c r="S343" s="175"/>
      <c r="T343" s="176"/>
      <c r="AT343" s="170" t="s">
        <v>212</v>
      </c>
      <c r="AU343" s="170" t="s">
        <v>91</v>
      </c>
      <c r="AV343" s="13" t="s">
        <v>91</v>
      </c>
      <c r="AW343" s="13" t="s">
        <v>36</v>
      </c>
      <c r="AX343" s="13" t="s">
        <v>81</v>
      </c>
      <c r="AY343" s="170" t="s">
        <v>199</v>
      </c>
    </row>
    <row r="344" spans="2:51" s="14" customFormat="1" ht="11.25">
      <c r="B344" s="177"/>
      <c r="D344" s="163" t="s">
        <v>212</v>
      </c>
      <c r="E344" s="178" t="s">
        <v>1</v>
      </c>
      <c r="F344" s="179" t="s">
        <v>2755</v>
      </c>
      <c r="H344" s="178" t="s">
        <v>1</v>
      </c>
      <c r="I344" s="180"/>
      <c r="L344" s="177"/>
      <c r="M344" s="181"/>
      <c r="N344" s="182"/>
      <c r="O344" s="182"/>
      <c r="P344" s="182"/>
      <c r="Q344" s="182"/>
      <c r="R344" s="182"/>
      <c r="S344" s="182"/>
      <c r="T344" s="183"/>
      <c r="AT344" s="178" t="s">
        <v>212</v>
      </c>
      <c r="AU344" s="178" t="s">
        <v>91</v>
      </c>
      <c r="AV344" s="14" t="s">
        <v>89</v>
      </c>
      <c r="AW344" s="14" t="s">
        <v>36</v>
      </c>
      <c r="AX344" s="14" t="s">
        <v>81</v>
      </c>
      <c r="AY344" s="178" t="s">
        <v>199</v>
      </c>
    </row>
    <row r="345" spans="2:51" s="13" customFormat="1" ht="11.25">
      <c r="B345" s="169"/>
      <c r="D345" s="163" t="s">
        <v>212</v>
      </c>
      <c r="E345" s="170" t="s">
        <v>1</v>
      </c>
      <c r="F345" s="171" t="s">
        <v>2756</v>
      </c>
      <c r="H345" s="172">
        <v>918.84</v>
      </c>
      <c r="I345" s="173"/>
      <c r="L345" s="169"/>
      <c r="M345" s="174"/>
      <c r="N345" s="175"/>
      <c r="O345" s="175"/>
      <c r="P345" s="175"/>
      <c r="Q345" s="175"/>
      <c r="R345" s="175"/>
      <c r="S345" s="175"/>
      <c r="T345" s="176"/>
      <c r="AT345" s="170" t="s">
        <v>212</v>
      </c>
      <c r="AU345" s="170" t="s">
        <v>91</v>
      </c>
      <c r="AV345" s="13" t="s">
        <v>91</v>
      </c>
      <c r="AW345" s="13" t="s">
        <v>36</v>
      </c>
      <c r="AX345" s="13" t="s">
        <v>81</v>
      </c>
      <c r="AY345" s="170" t="s">
        <v>199</v>
      </c>
    </row>
    <row r="346" spans="2:51" s="15" customFormat="1" ht="11.25">
      <c r="B346" s="184"/>
      <c r="D346" s="163" t="s">
        <v>212</v>
      </c>
      <c r="E346" s="185" t="s">
        <v>1</v>
      </c>
      <c r="F346" s="186" t="s">
        <v>234</v>
      </c>
      <c r="H346" s="187">
        <v>1957.395</v>
      </c>
      <c r="I346" s="188"/>
      <c r="L346" s="184"/>
      <c r="M346" s="189"/>
      <c r="N346" s="190"/>
      <c r="O346" s="190"/>
      <c r="P346" s="190"/>
      <c r="Q346" s="190"/>
      <c r="R346" s="190"/>
      <c r="S346" s="190"/>
      <c r="T346" s="191"/>
      <c r="AT346" s="185" t="s">
        <v>212</v>
      </c>
      <c r="AU346" s="185" t="s">
        <v>91</v>
      </c>
      <c r="AV346" s="15" t="s">
        <v>206</v>
      </c>
      <c r="AW346" s="15" t="s">
        <v>36</v>
      </c>
      <c r="AX346" s="15" t="s">
        <v>89</v>
      </c>
      <c r="AY346" s="185" t="s">
        <v>199</v>
      </c>
    </row>
    <row r="347" spans="1:65" s="2" customFormat="1" ht="14.45" customHeight="1">
      <c r="A347" s="33"/>
      <c r="B347" s="149"/>
      <c r="C347" s="150" t="s">
        <v>448</v>
      </c>
      <c r="D347" s="150" t="s">
        <v>201</v>
      </c>
      <c r="E347" s="151" t="s">
        <v>2757</v>
      </c>
      <c r="F347" s="152" t="s">
        <v>2758</v>
      </c>
      <c r="G347" s="153" t="s">
        <v>309</v>
      </c>
      <c r="H347" s="154">
        <v>182.6</v>
      </c>
      <c r="I347" s="155"/>
      <c r="J347" s="156">
        <f>ROUND(I347*H347,2)</f>
        <v>0</v>
      </c>
      <c r="K347" s="152" t="s">
        <v>246</v>
      </c>
      <c r="L347" s="34"/>
      <c r="M347" s="157" t="s">
        <v>1</v>
      </c>
      <c r="N347" s="158" t="s">
        <v>46</v>
      </c>
      <c r="O347" s="59"/>
      <c r="P347" s="159">
        <f>O347*H347</f>
        <v>0</v>
      </c>
      <c r="Q347" s="159">
        <v>0.001</v>
      </c>
      <c r="R347" s="159">
        <f>Q347*H347</f>
        <v>0.18259999999999998</v>
      </c>
      <c r="S347" s="159">
        <v>0.001</v>
      </c>
      <c r="T347" s="160">
        <f>S347*H347</f>
        <v>0.18259999999999998</v>
      </c>
      <c r="U347" s="33"/>
      <c r="V347" s="33"/>
      <c r="W347" s="33"/>
      <c r="X347" s="33"/>
      <c r="Y347" s="33"/>
      <c r="Z347" s="33"/>
      <c r="AA347" s="33"/>
      <c r="AB347" s="33"/>
      <c r="AC347" s="33"/>
      <c r="AD347" s="33"/>
      <c r="AE347" s="33"/>
      <c r="AR347" s="161" t="s">
        <v>318</v>
      </c>
      <c r="AT347" s="161" t="s">
        <v>201</v>
      </c>
      <c r="AU347" s="161" t="s">
        <v>91</v>
      </c>
      <c r="AY347" s="18" t="s">
        <v>199</v>
      </c>
      <c r="BE347" s="162">
        <f>IF(N347="základní",J347,0)</f>
        <v>0</v>
      </c>
      <c r="BF347" s="162">
        <f>IF(N347="snížená",J347,0)</f>
        <v>0</v>
      </c>
      <c r="BG347" s="162">
        <f>IF(N347="zákl. přenesená",J347,0)</f>
        <v>0</v>
      </c>
      <c r="BH347" s="162">
        <f>IF(N347="sníž. přenesená",J347,0)</f>
        <v>0</v>
      </c>
      <c r="BI347" s="162">
        <f>IF(N347="nulová",J347,0)</f>
        <v>0</v>
      </c>
      <c r="BJ347" s="18" t="s">
        <v>89</v>
      </c>
      <c r="BK347" s="162">
        <f>ROUND(I347*H347,2)</f>
        <v>0</v>
      </c>
      <c r="BL347" s="18" t="s">
        <v>318</v>
      </c>
      <c r="BM347" s="161" t="s">
        <v>2759</v>
      </c>
    </row>
    <row r="348" spans="1:47" s="2" customFormat="1" ht="58.5">
      <c r="A348" s="33"/>
      <c r="B348" s="34"/>
      <c r="C348" s="33"/>
      <c r="D348" s="163" t="s">
        <v>248</v>
      </c>
      <c r="E348" s="33"/>
      <c r="F348" s="168" t="s">
        <v>2760</v>
      </c>
      <c r="G348" s="33"/>
      <c r="H348" s="33"/>
      <c r="I348" s="165"/>
      <c r="J348" s="33"/>
      <c r="K348" s="33"/>
      <c r="L348" s="34"/>
      <c r="M348" s="166"/>
      <c r="N348" s="167"/>
      <c r="O348" s="59"/>
      <c r="P348" s="59"/>
      <c r="Q348" s="59"/>
      <c r="R348" s="59"/>
      <c r="S348" s="59"/>
      <c r="T348" s="60"/>
      <c r="U348" s="33"/>
      <c r="V348" s="33"/>
      <c r="W348" s="33"/>
      <c r="X348" s="33"/>
      <c r="Y348" s="33"/>
      <c r="Z348" s="33"/>
      <c r="AA348" s="33"/>
      <c r="AB348" s="33"/>
      <c r="AC348" s="33"/>
      <c r="AD348" s="33"/>
      <c r="AE348" s="33"/>
      <c r="AT348" s="18" t="s">
        <v>248</v>
      </c>
      <c r="AU348" s="18" t="s">
        <v>91</v>
      </c>
    </row>
    <row r="349" spans="2:51" s="14" customFormat="1" ht="11.25">
      <c r="B349" s="177"/>
      <c r="D349" s="163" t="s">
        <v>212</v>
      </c>
      <c r="E349" s="178" t="s">
        <v>1</v>
      </c>
      <c r="F349" s="179" t="s">
        <v>2761</v>
      </c>
      <c r="H349" s="178" t="s">
        <v>1</v>
      </c>
      <c r="I349" s="180"/>
      <c r="L349" s="177"/>
      <c r="M349" s="181"/>
      <c r="N349" s="182"/>
      <c r="O349" s="182"/>
      <c r="P349" s="182"/>
      <c r="Q349" s="182"/>
      <c r="R349" s="182"/>
      <c r="S349" s="182"/>
      <c r="T349" s="183"/>
      <c r="AT349" s="178" t="s">
        <v>212</v>
      </c>
      <c r="AU349" s="178" t="s">
        <v>91</v>
      </c>
      <c r="AV349" s="14" t="s">
        <v>89</v>
      </c>
      <c r="AW349" s="14" t="s">
        <v>36</v>
      </c>
      <c r="AX349" s="14" t="s">
        <v>81</v>
      </c>
      <c r="AY349" s="178" t="s">
        <v>199</v>
      </c>
    </row>
    <row r="350" spans="2:51" s="13" customFormat="1" ht="11.25">
      <c r="B350" s="169"/>
      <c r="D350" s="163" t="s">
        <v>212</v>
      </c>
      <c r="E350" s="170" t="s">
        <v>1</v>
      </c>
      <c r="F350" s="171" t="s">
        <v>2762</v>
      </c>
      <c r="H350" s="172">
        <v>182.6</v>
      </c>
      <c r="I350" s="173"/>
      <c r="L350" s="169"/>
      <c r="M350" s="174"/>
      <c r="N350" s="175"/>
      <c r="O350" s="175"/>
      <c r="P350" s="175"/>
      <c r="Q350" s="175"/>
      <c r="R350" s="175"/>
      <c r="S350" s="175"/>
      <c r="T350" s="176"/>
      <c r="AT350" s="170" t="s">
        <v>212</v>
      </c>
      <c r="AU350" s="170" t="s">
        <v>91</v>
      </c>
      <c r="AV350" s="13" t="s">
        <v>91</v>
      </c>
      <c r="AW350" s="13" t="s">
        <v>36</v>
      </c>
      <c r="AX350" s="13" t="s">
        <v>89</v>
      </c>
      <c r="AY350" s="170" t="s">
        <v>199</v>
      </c>
    </row>
    <row r="351" spans="1:65" s="2" customFormat="1" ht="14.45" customHeight="1">
      <c r="A351" s="33"/>
      <c r="B351" s="149"/>
      <c r="C351" s="150" t="s">
        <v>456</v>
      </c>
      <c r="D351" s="150" t="s">
        <v>201</v>
      </c>
      <c r="E351" s="151" t="s">
        <v>2763</v>
      </c>
      <c r="F351" s="152" t="s">
        <v>2764</v>
      </c>
      <c r="G351" s="153" t="s">
        <v>309</v>
      </c>
      <c r="H351" s="154">
        <v>182.6</v>
      </c>
      <c r="I351" s="155"/>
      <c r="J351" s="156">
        <f>ROUND(I351*H351,2)</f>
        <v>0</v>
      </c>
      <c r="K351" s="152" t="s">
        <v>246</v>
      </c>
      <c r="L351" s="34"/>
      <c r="M351" s="157" t="s">
        <v>1</v>
      </c>
      <c r="N351" s="158" t="s">
        <v>46</v>
      </c>
      <c r="O351" s="59"/>
      <c r="P351" s="159">
        <f>O351*H351</f>
        <v>0</v>
      </c>
      <c r="Q351" s="159">
        <v>0</v>
      </c>
      <c r="R351" s="159">
        <f>Q351*H351</f>
        <v>0</v>
      </c>
      <c r="S351" s="159">
        <v>0</v>
      </c>
      <c r="T351" s="160">
        <f>S351*H351</f>
        <v>0</v>
      </c>
      <c r="U351" s="33"/>
      <c r="V351" s="33"/>
      <c r="W351" s="33"/>
      <c r="X351" s="33"/>
      <c r="Y351" s="33"/>
      <c r="Z351" s="33"/>
      <c r="AA351" s="33"/>
      <c r="AB351" s="33"/>
      <c r="AC351" s="33"/>
      <c r="AD351" s="33"/>
      <c r="AE351" s="33"/>
      <c r="AR351" s="161" t="s">
        <v>318</v>
      </c>
      <c r="AT351" s="161" t="s">
        <v>201</v>
      </c>
      <c r="AU351" s="161" t="s">
        <v>91</v>
      </c>
      <c r="AY351" s="18" t="s">
        <v>199</v>
      </c>
      <c r="BE351" s="162">
        <f>IF(N351="základní",J351,0)</f>
        <v>0</v>
      </c>
      <c r="BF351" s="162">
        <f>IF(N351="snížená",J351,0)</f>
        <v>0</v>
      </c>
      <c r="BG351" s="162">
        <f>IF(N351="zákl. přenesená",J351,0)</f>
        <v>0</v>
      </c>
      <c r="BH351" s="162">
        <f>IF(N351="sníž. přenesená",J351,0)</f>
        <v>0</v>
      </c>
      <c r="BI351" s="162">
        <f>IF(N351="nulová",J351,0)</f>
        <v>0</v>
      </c>
      <c r="BJ351" s="18" t="s">
        <v>89</v>
      </c>
      <c r="BK351" s="162">
        <f>ROUND(I351*H351,2)</f>
        <v>0</v>
      </c>
      <c r="BL351" s="18" t="s">
        <v>318</v>
      </c>
      <c r="BM351" s="161" t="s">
        <v>2765</v>
      </c>
    </row>
    <row r="352" spans="2:51" s="13" customFormat="1" ht="11.25">
      <c r="B352" s="169"/>
      <c r="D352" s="163" t="s">
        <v>212</v>
      </c>
      <c r="E352" s="170" t="s">
        <v>1</v>
      </c>
      <c r="F352" s="171" t="s">
        <v>2762</v>
      </c>
      <c r="H352" s="172">
        <v>182.6</v>
      </c>
      <c r="I352" s="173"/>
      <c r="L352" s="169"/>
      <c r="M352" s="174"/>
      <c r="N352" s="175"/>
      <c r="O352" s="175"/>
      <c r="P352" s="175"/>
      <c r="Q352" s="175"/>
      <c r="R352" s="175"/>
      <c r="S352" s="175"/>
      <c r="T352" s="176"/>
      <c r="AT352" s="170" t="s">
        <v>212</v>
      </c>
      <c r="AU352" s="170" t="s">
        <v>91</v>
      </c>
      <c r="AV352" s="13" t="s">
        <v>91</v>
      </c>
      <c r="AW352" s="13" t="s">
        <v>36</v>
      </c>
      <c r="AX352" s="13" t="s">
        <v>81</v>
      </c>
      <c r="AY352" s="170" t="s">
        <v>199</v>
      </c>
    </row>
    <row r="353" spans="2:51" s="15" customFormat="1" ht="11.25">
      <c r="B353" s="184"/>
      <c r="D353" s="163" t="s">
        <v>212</v>
      </c>
      <c r="E353" s="185" t="s">
        <v>1</v>
      </c>
      <c r="F353" s="186" t="s">
        <v>234</v>
      </c>
      <c r="H353" s="187">
        <v>182.6</v>
      </c>
      <c r="I353" s="188"/>
      <c r="L353" s="184"/>
      <c r="M353" s="189"/>
      <c r="N353" s="190"/>
      <c r="O353" s="190"/>
      <c r="P353" s="190"/>
      <c r="Q353" s="190"/>
      <c r="R353" s="190"/>
      <c r="S353" s="190"/>
      <c r="T353" s="191"/>
      <c r="AT353" s="185" t="s">
        <v>212</v>
      </c>
      <c r="AU353" s="185" t="s">
        <v>91</v>
      </c>
      <c r="AV353" s="15" t="s">
        <v>206</v>
      </c>
      <c r="AW353" s="15" t="s">
        <v>36</v>
      </c>
      <c r="AX353" s="15" t="s">
        <v>89</v>
      </c>
      <c r="AY353" s="185" t="s">
        <v>199</v>
      </c>
    </row>
    <row r="354" spans="1:65" s="2" customFormat="1" ht="24.2" customHeight="1">
      <c r="A354" s="33"/>
      <c r="B354" s="149"/>
      <c r="C354" s="150" t="s">
        <v>464</v>
      </c>
      <c r="D354" s="150" t="s">
        <v>201</v>
      </c>
      <c r="E354" s="151" t="s">
        <v>2766</v>
      </c>
      <c r="F354" s="152" t="s">
        <v>2767</v>
      </c>
      <c r="G354" s="153" t="s">
        <v>309</v>
      </c>
      <c r="H354" s="154">
        <v>1957.395</v>
      </c>
      <c r="I354" s="155"/>
      <c r="J354" s="156">
        <f>ROUND(I354*H354,2)</f>
        <v>0</v>
      </c>
      <c r="K354" s="152" t="s">
        <v>205</v>
      </c>
      <c r="L354" s="34"/>
      <c r="M354" s="157" t="s">
        <v>1</v>
      </c>
      <c r="N354" s="158" t="s">
        <v>46</v>
      </c>
      <c r="O354" s="59"/>
      <c r="P354" s="159">
        <f>O354*H354</f>
        <v>0</v>
      </c>
      <c r="Q354" s="159">
        <v>0</v>
      </c>
      <c r="R354" s="159">
        <f>Q354*H354</f>
        <v>0</v>
      </c>
      <c r="S354" s="159">
        <v>0</v>
      </c>
      <c r="T354" s="160">
        <f>S354*H354</f>
        <v>0</v>
      </c>
      <c r="U354" s="33"/>
      <c r="V354" s="33"/>
      <c r="W354" s="33"/>
      <c r="X354" s="33"/>
      <c r="Y354" s="33"/>
      <c r="Z354" s="33"/>
      <c r="AA354" s="33"/>
      <c r="AB354" s="33"/>
      <c r="AC354" s="33"/>
      <c r="AD354" s="33"/>
      <c r="AE354" s="33"/>
      <c r="AR354" s="161" t="s">
        <v>318</v>
      </c>
      <c r="AT354" s="161" t="s">
        <v>201</v>
      </c>
      <c r="AU354" s="161" t="s">
        <v>91</v>
      </c>
      <c r="AY354" s="18" t="s">
        <v>199</v>
      </c>
      <c r="BE354" s="162">
        <f>IF(N354="základní",J354,0)</f>
        <v>0</v>
      </c>
      <c r="BF354" s="162">
        <f>IF(N354="snížená",J354,0)</f>
        <v>0</v>
      </c>
      <c r="BG354" s="162">
        <f>IF(N354="zákl. přenesená",J354,0)</f>
        <v>0</v>
      </c>
      <c r="BH354" s="162">
        <f>IF(N354="sníž. přenesená",J354,0)</f>
        <v>0</v>
      </c>
      <c r="BI354" s="162">
        <f>IF(N354="nulová",J354,0)</f>
        <v>0</v>
      </c>
      <c r="BJ354" s="18" t="s">
        <v>89</v>
      </c>
      <c r="BK354" s="162">
        <f>ROUND(I354*H354,2)</f>
        <v>0</v>
      </c>
      <c r="BL354" s="18" t="s">
        <v>318</v>
      </c>
      <c r="BM354" s="161" t="s">
        <v>2768</v>
      </c>
    </row>
    <row r="355" spans="1:47" s="2" customFormat="1" ht="19.5">
      <c r="A355" s="33"/>
      <c r="B355" s="34"/>
      <c r="C355" s="33"/>
      <c r="D355" s="163" t="s">
        <v>208</v>
      </c>
      <c r="E355" s="33"/>
      <c r="F355" s="164" t="s">
        <v>2769</v>
      </c>
      <c r="G355" s="33"/>
      <c r="H355" s="33"/>
      <c r="I355" s="165"/>
      <c r="J355" s="33"/>
      <c r="K355" s="33"/>
      <c r="L355" s="34"/>
      <c r="M355" s="166"/>
      <c r="N355" s="167"/>
      <c r="O355" s="59"/>
      <c r="P355" s="59"/>
      <c r="Q355" s="59"/>
      <c r="R355" s="59"/>
      <c r="S355" s="59"/>
      <c r="T355" s="60"/>
      <c r="U355" s="33"/>
      <c r="V355" s="33"/>
      <c r="W355" s="33"/>
      <c r="X355" s="33"/>
      <c r="Y355" s="33"/>
      <c r="Z355" s="33"/>
      <c r="AA355" s="33"/>
      <c r="AB355" s="33"/>
      <c r="AC355" s="33"/>
      <c r="AD355" s="33"/>
      <c r="AE355" s="33"/>
      <c r="AT355" s="18" t="s">
        <v>208</v>
      </c>
      <c r="AU355" s="18" t="s">
        <v>91</v>
      </c>
    </row>
    <row r="356" spans="1:47" s="2" customFormat="1" ht="58.5">
      <c r="A356" s="33"/>
      <c r="B356" s="34"/>
      <c r="C356" s="33"/>
      <c r="D356" s="163" t="s">
        <v>210</v>
      </c>
      <c r="E356" s="33"/>
      <c r="F356" s="168" t="s">
        <v>2770</v>
      </c>
      <c r="G356" s="33"/>
      <c r="H356" s="33"/>
      <c r="I356" s="165"/>
      <c r="J356" s="33"/>
      <c r="K356" s="33"/>
      <c r="L356" s="34"/>
      <c r="M356" s="166"/>
      <c r="N356" s="167"/>
      <c r="O356" s="59"/>
      <c r="P356" s="59"/>
      <c r="Q356" s="59"/>
      <c r="R356" s="59"/>
      <c r="S356" s="59"/>
      <c r="T356" s="60"/>
      <c r="U356" s="33"/>
      <c r="V356" s="33"/>
      <c r="W356" s="33"/>
      <c r="X356" s="33"/>
      <c r="Y356" s="33"/>
      <c r="Z356" s="33"/>
      <c r="AA356" s="33"/>
      <c r="AB356" s="33"/>
      <c r="AC356" s="33"/>
      <c r="AD356" s="33"/>
      <c r="AE356" s="33"/>
      <c r="AT356" s="18" t="s">
        <v>210</v>
      </c>
      <c r="AU356" s="18" t="s">
        <v>91</v>
      </c>
    </row>
    <row r="357" spans="1:47" s="2" customFormat="1" ht="78">
      <c r="A357" s="33"/>
      <c r="B357" s="34"/>
      <c r="C357" s="33"/>
      <c r="D357" s="163" t="s">
        <v>248</v>
      </c>
      <c r="E357" s="33"/>
      <c r="F357" s="168" t="s">
        <v>2771</v>
      </c>
      <c r="G357" s="33"/>
      <c r="H357" s="33"/>
      <c r="I357" s="165"/>
      <c r="J357" s="33"/>
      <c r="K357" s="33"/>
      <c r="L357" s="34"/>
      <c r="M357" s="166"/>
      <c r="N357" s="167"/>
      <c r="O357" s="59"/>
      <c r="P357" s="59"/>
      <c r="Q357" s="59"/>
      <c r="R357" s="59"/>
      <c r="S357" s="59"/>
      <c r="T357" s="60"/>
      <c r="U357" s="33"/>
      <c r="V357" s="33"/>
      <c r="W357" s="33"/>
      <c r="X357" s="33"/>
      <c r="Y357" s="33"/>
      <c r="Z357" s="33"/>
      <c r="AA357" s="33"/>
      <c r="AB357" s="33"/>
      <c r="AC357" s="33"/>
      <c r="AD357" s="33"/>
      <c r="AE357" s="33"/>
      <c r="AT357" s="18" t="s">
        <v>248</v>
      </c>
      <c r="AU357" s="18" t="s">
        <v>91</v>
      </c>
    </row>
    <row r="358" spans="2:51" s="14" customFormat="1" ht="11.25">
      <c r="B358" s="177"/>
      <c r="D358" s="163" t="s">
        <v>212</v>
      </c>
      <c r="E358" s="178" t="s">
        <v>1</v>
      </c>
      <c r="F358" s="179" t="s">
        <v>2730</v>
      </c>
      <c r="H358" s="178" t="s">
        <v>1</v>
      </c>
      <c r="I358" s="180"/>
      <c r="L358" s="177"/>
      <c r="M358" s="181"/>
      <c r="N358" s="182"/>
      <c r="O358" s="182"/>
      <c r="P358" s="182"/>
      <c r="Q358" s="182"/>
      <c r="R358" s="182"/>
      <c r="S358" s="182"/>
      <c r="T358" s="183"/>
      <c r="AT358" s="178" t="s">
        <v>212</v>
      </c>
      <c r="AU358" s="178" t="s">
        <v>91</v>
      </c>
      <c r="AV358" s="14" t="s">
        <v>89</v>
      </c>
      <c r="AW358" s="14" t="s">
        <v>36</v>
      </c>
      <c r="AX358" s="14" t="s">
        <v>81</v>
      </c>
      <c r="AY358" s="178" t="s">
        <v>199</v>
      </c>
    </row>
    <row r="359" spans="2:51" s="13" customFormat="1" ht="11.25">
      <c r="B359" s="169"/>
      <c r="D359" s="163" t="s">
        <v>212</v>
      </c>
      <c r="E359" s="170" t="s">
        <v>1</v>
      </c>
      <c r="F359" s="171" t="s">
        <v>2754</v>
      </c>
      <c r="H359" s="172">
        <v>1038.555</v>
      </c>
      <c r="I359" s="173"/>
      <c r="L359" s="169"/>
      <c r="M359" s="174"/>
      <c r="N359" s="175"/>
      <c r="O359" s="175"/>
      <c r="P359" s="175"/>
      <c r="Q359" s="175"/>
      <c r="R359" s="175"/>
      <c r="S359" s="175"/>
      <c r="T359" s="176"/>
      <c r="AT359" s="170" t="s">
        <v>212</v>
      </c>
      <c r="AU359" s="170" t="s">
        <v>91</v>
      </c>
      <c r="AV359" s="13" t="s">
        <v>91</v>
      </c>
      <c r="AW359" s="13" t="s">
        <v>36</v>
      </c>
      <c r="AX359" s="13" t="s">
        <v>81</v>
      </c>
      <c r="AY359" s="170" t="s">
        <v>199</v>
      </c>
    </row>
    <row r="360" spans="2:51" s="14" customFormat="1" ht="11.25">
      <c r="B360" s="177"/>
      <c r="D360" s="163" t="s">
        <v>212</v>
      </c>
      <c r="E360" s="178" t="s">
        <v>1</v>
      </c>
      <c r="F360" s="179" t="s">
        <v>2732</v>
      </c>
      <c r="H360" s="178" t="s">
        <v>1</v>
      </c>
      <c r="I360" s="180"/>
      <c r="L360" s="177"/>
      <c r="M360" s="181"/>
      <c r="N360" s="182"/>
      <c r="O360" s="182"/>
      <c r="P360" s="182"/>
      <c r="Q360" s="182"/>
      <c r="R360" s="182"/>
      <c r="S360" s="182"/>
      <c r="T360" s="183"/>
      <c r="AT360" s="178" t="s">
        <v>212</v>
      </c>
      <c r="AU360" s="178" t="s">
        <v>91</v>
      </c>
      <c r="AV360" s="14" t="s">
        <v>89</v>
      </c>
      <c r="AW360" s="14" t="s">
        <v>36</v>
      </c>
      <c r="AX360" s="14" t="s">
        <v>81</v>
      </c>
      <c r="AY360" s="178" t="s">
        <v>199</v>
      </c>
    </row>
    <row r="361" spans="2:51" s="13" customFormat="1" ht="11.25">
      <c r="B361" s="169"/>
      <c r="D361" s="163" t="s">
        <v>212</v>
      </c>
      <c r="E361" s="170" t="s">
        <v>1</v>
      </c>
      <c r="F361" s="171" t="s">
        <v>2756</v>
      </c>
      <c r="H361" s="172">
        <v>918.84</v>
      </c>
      <c r="I361" s="173"/>
      <c r="L361" s="169"/>
      <c r="M361" s="174"/>
      <c r="N361" s="175"/>
      <c r="O361" s="175"/>
      <c r="P361" s="175"/>
      <c r="Q361" s="175"/>
      <c r="R361" s="175"/>
      <c r="S361" s="175"/>
      <c r="T361" s="176"/>
      <c r="AT361" s="170" t="s">
        <v>212</v>
      </c>
      <c r="AU361" s="170" t="s">
        <v>91</v>
      </c>
      <c r="AV361" s="13" t="s">
        <v>91</v>
      </c>
      <c r="AW361" s="13" t="s">
        <v>36</v>
      </c>
      <c r="AX361" s="13" t="s">
        <v>81</v>
      </c>
      <c r="AY361" s="170" t="s">
        <v>199</v>
      </c>
    </row>
    <row r="362" spans="2:51" s="15" customFormat="1" ht="11.25">
      <c r="B362" s="184"/>
      <c r="D362" s="163" t="s">
        <v>212</v>
      </c>
      <c r="E362" s="185" t="s">
        <v>1</v>
      </c>
      <c r="F362" s="186" t="s">
        <v>234</v>
      </c>
      <c r="H362" s="187">
        <v>1957.395</v>
      </c>
      <c r="I362" s="188"/>
      <c r="L362" s="184"/>
      <c r="M362" s="189"/>
      <c r="N362" s="190"/>
      <c r="O362" s="190"/>
      <c r="P362" s="190"/>
      <c r="Q362" s="190"/>
      <c r="R362" s="190"/>
      <c r="S362" s="190"/>
      <c r="T362" s="191"/>
      <c r="AT362" s="185" t="s">
        <v>212</v>
      </c>
      <c r="AU362" s="185" t="s">
        <v>91</v>
      </c>
      <c r="AV362" s="15" t="s">
        <v>206</v>
      </c>
      <c r="AW362" s="15" t="s">
        <v>36</v>
      </c>
      <c r="AX362" s="15" t="s">
        <v>89</v>
      </c>
      <c r="AY362" s="185" t="s">
        <v>199</v>
      </c>
    </row>
    <row r="363" spans="1:65" s="2" customFormat="1" ht="24.2" customHeight="1">
      <c r="A363" s="33"/>
      <c r="B363" s="149"/>
      <c r="C363" s="150" t="s">
        <v>471</v>
      </c>
      <c r="D363" s="150" t="s">
        <v>201</v>
      </c>
      <c r="E363" s="151" t="s">
        <v>1096</v>
      </c>
      <c r="F363" s="152" t="s">
        <v>1097</v>
      </c>
      <c r="G363" s="153" t="s">
        <v>275</v>
      </c>
      <c r="H363" s="154">
        <v>2.408</v>
      </c>
      <c r="I363" s="155"/>
      <c r="J363" s="156">
        <f>ROUND(I363*H363,2)</f>
        <v>0</v>
      </c>
      <c r="K363" s="152" t="s">
        <v>205</v>
      </c>
      <c r="L363" s="34"/>
      <c r="M363" s="157" t="s">
        <v>1</v>
      </c>
      <c r="N363" s="158" t="s">
        <v>46</v>
      </c>
      <c r="O363" s="59"/>
      <c r="P363" s="159">
        <f>O363*H363</f>
        <v>0</v>
      </c>
      <c r="Q363" s="159">
        <v>0</v>
      </c>
      <c r="R363" s="159">
        <f>Q363*H363</f>
        <v>0</v>
      </c>
      <c r="S363" s="159">
        <v>0</v>
      </c>
      <c r="T363" s="160">
        <f>S363*H363</f>
        <v>0</v>
      </c>
      <c r="U363" s="33"/>
      <c r="V363" s="33"/>
      <c r="W363" s="33"/>
      <c r="X363" s="33"/>
      <c r="Y363" s="33"/>
      <c r="Z363" s="33"/>
      <c r="AA363" s="33"/>
      <c r="AB363" s="33"/>
      <c r="AC363" s="33"/>
      <c r="AD363" s="33"/>
      <c r="AE363" s="33"/>
      <c r="AR363" s="161" t="s">
        <v>318</v>
      </c>
      <c r="AT363" s="161" t="s">
        <v>201</v>
      </c>
      <c r="AU363" s="161" t="s">
        <v>91</v>
      </c>
      <c r="AY363" s="18" t="s">
        <v>199</v>
      </c>
      <c r="BE363" s="162">
        <f>IF(N363="základní",J363,0)</f>
        <v>0</v>
      </c>
      <c r="BF363" s="162">
        <f>IF(N363="snížená",J363,0)</f>
        <v>0</v>
      </c>
      <c r="BG363" s="162">
        <f>IF(N363="zákl. přenesená",J363,0)</f>
        <v>0</v>
      </c>
      <c r="BH363" s="162">
        <f>IF(N363="sníž. přenesená",J363,0)</f>
        <v>0</v>
      </c>
      <c r="BI363" s="162">
        <f>IF(N363="nulová",J363,0)</f>
        <v>0</v>
      </c>
      <c r="BJ363" s="18" t="s">
        <v>89</v>
      </c>
      <c r="BK363" s="162">
        <f>ROUND(I363*H363,2)</f>
        <v>0</v>
      </c>
      <c r="BL363" s="18" t="s">
        <v>318</v>
      </c>
      <c r="BM363" s="161" t="s">
        <v>2772</v>
      </c>
    </row>
    <row r="364" spans="1:47" s="2" customFormat="1" ht="29.25">
      <c r="A364" s="33"/>
      <c r="B364" s="34"/>
      <c r="C364" s="33"/>
      <c r="D364" s="163" t="s">
        <v>208</v>
      </c>
      <c r="E364" s="33"/>
      <c r="F364" s="164" t="s">
        <v>1099</v>
      </c>
      <c r="G364" s="33"/>
      <c r="H364" s="33"/>
      <c r="I364" s="165"/>
      <c r="J364" s="33"/>
      <c r="K364" s="33"/>
      <c r="L364" s="34"/>
      <c r="M364" s="166"/>
      <c r="N364" s="167"/>
      <c r="O364" s="59"/>
      <c r="P364" s="59"/>
      <c r="Q364" s="59"/>
      <c r="R364" s="59"/>
      <c r="S364" s="59"/>
      <c r="T364" s="60"/>
      <c r="U364" s="33"/>
      <c r="V364" s="33"/>
      <c r="W364" s="33"/>
      <c r="X364" s="33"/>
      <c r="Y364" s="33"/>
      <c r="Z364" s="33"/>
      <c r="AA364" s="33"/>
      <c r="AB364" s="33"/>
      <c r="AC364" s="33"/>
      <c r="AD364" s="33"/>
      <c r="AE364" s="33"/>
      <c r="AT364" s="18" t="s">
        <v>208</v>
      </c>
      <c r="AU364" s="18" t="s">
        <v>91</v>
      </c>
    </row>
    <row r="365" spans="1:47" s="2" customFormat="1" ht="107.25">
      <c r="A365" s="33"/>
      <c r="B365" s="34"/>
      <c r="C365" s="33"/>
      <c r="D365" s="163" t="s">
        <v>210</v>
      </c>
      <c r="E365" s="33"/>
      <c r="F365" s="168" t="s">
        <v>1100</v>
      </c>
      <c r="G365" s="33"/>
      <c r="H365" s="33"/>
      <c r="I365" s="165"/>
      <c r="J365" s="33"/>
      <c r="K365" s="33"/>
      <c r="L365" s="34"/>
      <c r="M365" s="166"/>
      <c r="N365" s="167"/>
      <c r="O365" s="59"/>
      <c r="P365" s="59"/>
      <c r="Q365" s="59"/>
      <c r="R365" s="59"/>
      <c r="S365" s="59"/>
      <c r="T365" s="60"/>
      <c r="U365" s="33"/>
      <c r="V365" s="33"/>
      <c r="W365" s="33"/>
      <c r="X365" s="33"/>
      <c r="Y365" s="33"/>
      <c r="Z365" s="33"/>
      <c r="AA365" s="33"/>
      <c r="AB365" s="33"/>
      <c r="AC365" s="33"/>
      <c r="AD365" s="33"/>
      <c r="AE365" s="33"/>
      <c r="AT365" s="18" t="s">
        <v>210</v>
      </c>
      <c r="AU365" s="18" t="s">
        <v>91</v>
      </c>
    </row>
    <row r="366" spans="2:63" s="12" customFormat="1" ht="22.9" customHeight="1">
      <c r="B366" s="136"/>
      <c r="D366" s="137" t="s">
        <v>80</v>
      </c>
      <c r="E366" s="147" t="s">
        <v>1221</v>
      </c>
      <c r="F366" s="147" t="s">
        <v>1222</v>
      </c>
      <c r="I366" s="139"/>
      <c r="J366" s="148">
        <f>BK366</f>
        <v>0</v>
      </c>
      <c r="L366" s="136"/>
      <c r="M366" s="141"/>
      <c r="N366" s="142"/>
      <c r="O366" s="142"/>
      <c r="P366" s="143">
        <f>SUM(P367:P369)</f>
        <v>0</v>
      </c>
      <c r="Q366" s="142"/>
      <c r="R366" s="143">
        <f>SUM(R367:R369)</f>
        <v>0</v>
      </c>
      <c r="S366" s="142"/>
      <c r="T366" s="144">
        <f>SUM(T367:T369)</f>
        <v>0</v>
      </c>
      <c r="AR366" s="137" t="s">
        <v>91</v>
      </c>
      <c r="AT366" s="145" t="s">
        <v>80</v>
      </c>
      <c r="AU366" s="145" t="s">
        <v>89</v>
      </c>
      <c r="AY366" s="137" t="s">
        <v>199</v>
      </c>
      <c r="BK366" s="146">
        <f>SUM(BK367:BK369)</f>
        <v>0</v>
      </c>
    </row>
    <row r="367" spans="1:65" s="2" customFormat="1" ht="37.9" customHeight="1">
      <c r="A367" s="33"/>
      <c r="B367" s="149"/>
      <c r="C367" s="150" t="s">
        <v>477</v>
      </c>
      <c r="D367" s="150" t="s">
        <v>201</v>
      </c>
      <c r="E367" s="151" t="s">
        <v>2773</v>
      </c>
      <c r="F367" s="152" t="s">
        <v>2774</v>
      </c>
      <c r="G367" s="153" t="s">
        <v>204</v>
      </c>
      <c r="H367" s="154">
        <v>517</v>
      </c>
      <c r="I367" s="155"/>
      <c r="J367" s="156">
        <f>ROUND(I367*H367,2)</f>
        <v>0</v>
      </c>
      <c r="K367" s="152" t="s">
        <v>246</v>
      </c>
      <c r="L367" s="34"/>
      <c r="M367" s="157" t="s">
        <v>1</v>
      </c>
      <c r="N367" s="158" t="s">
        <v>46</v>
      </c>
      <c r="O367" s="59"/>
      <c r="P367" s="159">
        <f>O367*H367</f>
        <v>0</v>
      </c>
      <c r="Q367" s="159">
        <v>0</v>
      </c>
      <c r="R367" s="159">
        <f>Q367*H367</f>
        <v>0</v>
      </c>
      <c r="S367" s="159">
        <v>0</v>
      </c>
      <c r="T367" s="160">
        <f>S367*H367</f>
        <v>0</v>
      </c>
      <c r="U367" s="33"/>
      <c r="V367" s="33"/>
      <c r="W367" s="33"/>
      <c r="X367" s="33"/>
      <c r="Y367" s="33"/>
      <c r="Z367" s="33"/>
      <c r="AA367" s="33"/>
      <c r="AB367" s="33"/>
      <c r="AC367" s="33"/>
      <c r="AD367" s="33"/>
      <c r="AE367" s="33"/>
      <c r="AR367" s="161" t="s">
        <v>318</v>
      </c>
      <c r="AT367" s="161" t="s">
        <v>201</v>
      </c>
      <c r="AU367" s="161" t="s">
        <v>91</v>
      </c>
      <c r="AY367" s="18" t="s">
        <v>199</v>
      </c>
      <c r="BE367" s="162">
        <f>IF(N367="základní",J367,0)</f>
        <v>0</v>
      </c>
      <c r="BF367" s="162">
        <f>IF(N367="snížená",J367,0)</f>
        <v>0</v>
      </c>
      <c r="BG367" s="162">
        <f>IF(N367="zákl. přenesená",J367,0)</f>
        <v>0</v>
      </c>
      <c r="BH367" s="162">
        <f>IF(N367="sníž. přenesená",J367,0)</f>
        <v>0</v>
      </c>
      <c r="BI367" s="162">
        <f>IF(N367="nulová",J367,0)</f>
        <v>0</v>
      </c>
      <c r="BJ367" s="18" t="s">
        <v>89</v>
      </c>
      <c r="BK367" s="162">
        <f>ROUND(I367*H367,2)</f>
        <v>0</v>
      </c>
      <c r="BL367" s="18" t="s">
        <v>318</v>
      </c>
      <c r="BM367" s="161" t="s">
        <v>2775</v>
      </c>
    </row>
    <row r="368" spans="1:47" s="2" customFormat="1" ht="29.25">
      <c r="A368" s="33"/>
      <c r="B368" s="34"/>
      <c r="C368" s="33"/>
      <c r="D368" s="163" t="s">
        <v>208</v>
      </c>
      <c r="E368" s="33"/>
      <c r="F368" s="164" t="s">
        <v>2776</v>
      </c>
      <c r="G368" s="33"/>
      <c r="H368" s="33"/>
      <c r="I368" s="165"/>
      <c r="J368" s="33"/>
      <c r="K368" s="33"/>
      <c r="L368" s="34"/>
      <c r="M368" s="166"/>
      <c r="N368" s="167"/>
      <c r="O368" s="59"/>
      <c r="P368" s="59"/>
      <c r="Q368" s="59"/>
      <c r="R368" s="59"/>
      <c r="S368" s="59"/>
      <c r="T368" s="60"/>
      <c r="U368" s="33"/>
      <c r="V368" s="33"/>
      <c r="W368" s="33"/>
      <c r="X368" s="33"/>
      <c r="Y368" s="33"/>
      <c r="Z368" s="33"/>
      <c r="AA368" s="33"/>
      <c r="AB368" s="33"/>
      <c r="AC368" s="33"/>
      <c r="AD368" s="33"/>
      <c r="AE368" s="33"/>
      <c r="AT368" s="18" t="s">
        <v>208</v>
      </c>
      <c r="AU368" s="18" t="s">
        <v>91</v>
      </c>
    </row>
    <row r="369" spans="2:51" s="13" customFormat="1" ht="11.25">
      <c r="B369" s="169"/>
      <c r="D369" s="163" t="s">
        <v>212</v>
      </c>
      <c r="E369" s="170" t="s">
        <v>1</v>
      </c>
      <c r="F369" s="171" t="s">
        <v>2777</v>
      </c>
      <c r="H369" s="172">
        <v>517</v>
      </c>
      <c r="I369" s="173"/>
      <c r="L369" s="169"/>
      <c r="M369" s="174"/>
      <c r="N369" s="175"/>
      <c r="O369" s="175"/>
      <c r="P369" s="175"/>
      <c r="Q369" s="175"/>
      <c r="R369" s="175"/>
      <c r="S369" s="175"/>
      <c r="T369" s="176"/>
      <c r="AT369" s="170" t="s">
        <v>212</v>
      </c>
      <c r="AU369" s="170" t="s">
        <v>91</v>
      </c>
      <c r="AV369" s="13" t="s">
        <v>91</v>
      </c>
      <c r="AW369" s="13" t="s">
        <v>36</v>
      </c>
      <c r="AX369" s="13" t="s">
        <v>89</v>
      </c>
      <c r="AY369" s="170" t="s">
        <v>199</v>
      </c>
    </row>
    <row r="370" spans="2:63" s="12" customFormat="1" ht="25.9" customHeight="1">
      <c r="B370" s="136"/>
      <c r="D370" s="137" t="s">
        <v>80</v>
      </c>
      <c r="E370" s="138" t="s">
        <v>2312</v>
      </c>
      <c r="F370" s="138" t="s">
        <v>2313</v>
      </c>
      <c r="I370" s="139"/>
      <c r="J370" s="140">
        <f>BK370</f>
        <v>0</v>
      </c>
      <c r="L370" s="136"/>
      <c r="M370" s="141"/>
      <c r="N370" s="142"/>
      <c r="O370" s="142"/>
      <c r="P370" s="143">
        <f>SUM(P371:P381)</f>
        <v>0</v>
      </c>
      <c r="Q370" s="142"/>
      <c r="R370" s="143">
        <f>SUM(R371:R381)</f>
        <v>0</v>
      </c>
      <c r="S370" s="142"/>
      <c r="T370" s="144">
        <f>SUM(T371:T381)</f>
        <v>0</v>
      </c>
      <c r="AR370" s="137" t="s">
        <v>206</v>
      </c>
      <c r="AT370" s="145" t="s">
        <v>80</v>
      </c>
      <c r="AU370" s="145" t="s">
        <v>81</v>
      </c>
      <c r="AY370" s="137" t="s">
        <v>199</v>
      </c>
      <c r="BK370" s="146">
        <f>SUM(BK371:BK381)</f>
        <v>0</v>
      </c>
    </row>
    <row r="371" spans="1:65" s="2" customFormat="1" ht="14.45" customHeight="1">
      <c r="A371" s="33"/>
      <c r="B371" s="149"/>
      <c r="C371" s="150" t="s">
        <v>484</v>
      </c>
      <c r="D371" s="150" t="s">
        <v>201</v>
      </c>
      <c r="E371" s="151" t="s">
        <v>2778</v>
      </c>
      <c r="F371" s="152" t="s">
        <v>2779</v>
      </c>
      <c r="G371" s="153" t="s">
        <v>544</v>
      </c>
      <c r="H371" s="154">
        <v>1</v>
      </c>
      <c r="I371" s="155"/>
      <c r="J371" s="156">
        <f>ROUND(I371*H371,2)</f>
        <v>0</v>
      </c>
      <c r="K371" s="152" t="s">
        <v>246</v>
      </c>
      <c r="L371" s="34"/>
      <c r="M371" s="157" t="s">
        <v>1</v>
      </c>
      <c r="N371" s="158" t="s">
        <v>46</v>
      </c>
      <c r="O371" s="59"/>
      <c r="P371" s="159">
        <f>O371*H371</f>
        <v>0</v>
      </c>
      <c r="Q371" s="159">
        <v>0</v>
      </c>
      <c r="R371" s="159">
        <f>Q371*H371</f>
        <v>0</v>
      </c>
      <c r="S371" s="159">
        <v>0</v>
      </c>
      <c r="T371" s="160">
        <f>S371*H371</f>
        <v>0</v>
      </c>
      <c r="U371" s="33"/>
      <c r="V371" s="33"/>
      <c r="W371" s="33"/>
      <c r="X371" s="33"/>
      <c r="Y371" s="33"/>
      <c r="Z371" s="33"/>
      <c r="AA371" s="33"/>
      <c r="AB371" s="33"/>
      <c r="AC371" s="33"/>
      <c r="AD371" s="33"/>
      <c r="AE371" s="33"/>
      <c r="AR371" s="161" t="s">
        <v>206</v>
      </c>
      <c r="AT371" s="161" t="s">
        <v>201</v>
      </c>
      <c r="AU371" s="161" t="s">
        <v>89</v>
      </c>
      <c r="AY371" s="18" t="s">
        <v>199</v>
      </c>
      <c r="BE371" s="162">
        <f>IF(N371="základní",J371,0)</f>
        <v>0</v>
      </c>
      <c r="BF371" s="162">
        <f>IF(N371="snížená",J371,0)</f>
        <v>0</v>
      </c>
      <c r="BG371" s="162">
        <f>IF(N371="zákl. přenesená",J371,0)</f>
        <v>0</v>
      </c>
      <c r="BH371" s="162">
        <f>IF(N371="sníž. přenesená",J371,0)</f>
        <v>0</v>
      </c>
      <c r="BI371" s="162">
        <f>IF(N371="nulová",J371,0)</f>
        <v>0</v>
      </c>
      <c r="BJ371" s="18" t="s">
        <v>89</v>
      </c>
      <c r="BK371" s="162">
        <f>ROUND(I371*H371,2)</f>
        <v>0</v>
      </c>
      <c r="BL371" s="18" t="s">
        <v>206</v>
      </c>
      <c r="BM371" s="161" t="s">
        <v>2780</v>
      </c>
    </row>
    <row r="372" spans="1:65" s="2" customFormat="1" ht="14.45" customHeight="1">
      <c r="A372" s="33"/>
      <c r="B372" s="149"/>
      <c r="C372" s="150" t="s">
        <v>490</v>
      </c>
      <c r="D372" s="150" t="s">
        <v>201</v>
      </c>
      <c r="E372" s="151" t="s">
        <v>2781</v>
      </c>
      <c r="F372" s="152" t="s">
        <v>2782</v>
      </c>
      <c r="G372" s="153" t="s">
        <v>544</v>
      </c>
      <c r="H372" s="154">
        <v>1</v>
      </c>
      <c r="I372" s="155"/>
      <c r="J372" s="156">
        <f>ROUND(I372*H372,2)</f>
        <v>0</v>
      </c>
      <c r="K372" s="152" t="s">
        <v>246</v>
      </c>
      <c r="L372" s="34"/>
      <c r="M372" s="157" t="s">
        <v>1</v>
      </c>
      <c r="N372" s="158" t="s">
        <v>46</v>
      </c>
      <c r="O372" s="59"/>
      <c r="P372" s="159">
        <f>O372*H372</f>
        <v>0</v>
      </c>
      <c r="Q372" s="159">
        <v>0</v>
      </c>
      <c r="R372" s="159">
        <f>Q372*H372</f>
        <v>0</v>
      </c>
      <c r="S372" s="159">
        <v>0</v>
      </c>
      <c r="T372" s="160">
        <f>S372*H372</f>
        <v>0</v>
      </c>
      <c r="U372" s="33"/>
      <c r="V372" s="33"/>
      <c r="W372" s="33"/>
      <c r="X372" s="33"/>
      <c r="Y372" s="33"/>
      <c r="Z372" s="33"/>
      <c r="AA372" s="33"/>
      <c r="AB372" s="33"/>
      <c r="AC372" s="33"/>
      <c r="AD372" s="33"/>
      <c r="AE372" s="33"/>
      <c r="AR372" s="161" t="s">
        <v>206</v>
      </c>
      <c r="AT372" s="161" t="s">
        <v>201</v>
      </c>
      <c r="AU372" s="161" t="s">
        <v>89</v>
      </c>
      <c r="AY372" s="18" t="s">
        <v>199</v>
      </c>
      <c r="BE372" s="162">
        <f>IF(N372="základní",J372,0)</f>
        <v>0</v>
      </c>
      <c r="BF372" s="162">
        <f>IF(N372="snížená",J372,0)</f>
        <v>0</v>
      </c>
      <c r="BG372" s="162">
        <f>IF(N372="zákl. přenesená",J372,0)</f>
        <v>0</v>
      </c>
      <c r="BH372" s="162">
        <f>IF(N372="sníž. přenesená",J372,0)</f>
        <v>0</v>
      </c>
      <c r="BI372" s="162">
        <f>IF(N372="nulová",J372,0)</f>
        <v>0</v>
      </c>
      <c r="BJ372" s="18" t="s">
        <v>89</v>
      </c>
      <c r="BK372" s="162">
        <f>ROUND(I372*H372,2)</f>
        <v>0</v>
      </c>
      <c r="BL372" s="18" t="s">
        <v>206</v>
      </c>
      <c r="BM372" s="161" t="s">
        <v>2783</v>
      </c>
    </row>
    <row r="373" spans="1:65" s="2" customFormat="1" ht="37.9" customHeight="1">
      <c r="A373" s="33"/>
      <c r="B373" s="149"/>
      <c r="C373" s="150" t="s">
        <v>497</v>
      </c>
      <c r="D373" s="150" t="s">
        <v>201</v>
      </c>
      <c r="E373" s="151" t="s">
        <v>2784</v>
      </c>
      <c r="F373" s="152" t="s">
        <v>2785</v>
      </c>
      <c r="G373" s="153" t="s">
        <v>544</v>
      </c>
      <c r="H373" s="154">
        <v>1</v>
      </c>
      <c r="I373" s="155"/>
      <c r="J373" s="156">
        <f>ROUND(I373*H373,2)</f>
        <v>0</v>
      </c>
      <c r="K373" s="152" t="s">
        <v>246</v>
      </c>
      <c r="L373" s="34"/>
      <c r="M373" s="157" t="s">
        <v>1</v>
      </c>
      <c r="N373" s="158" t="s">
        <v>46</v>
      </c>
      <c r="O373" s="59"/>
      <c r="P373" s="159">
        <f>O373*H373</f>
        <v>0</v>
      </c>
      <c r="Q373" s="159">
        <v>0</v>
      </c>
      <c r="R373" s="159">
        <f>Q373*H373</f>
        <v>0</v>
      </c>
      <c r="S373" s="159">
        <v>0</v>
      </c>
      <c r="T373" s="160">
        <f>S373*H373</f>
        <v>0</v>
      </c>
      <c r="U373" s="33"/>
      <c r="V373" s="33"/>
      <c r="W373" s="33"/>
      <c r="X373" s="33"/>
      <c r="Y373" s="33"/>
      <c r="Z373" s="33"/>
      <c r="AA373" s="33"/>
      <c r="AB373" s="33"/>
      <c r="AC373" s="33"/>
      <c r="AD373" s="33"/>
      <c r="AE373" s="33"/>
      <c r="AR373" s="161" t="s">
        <v>206</v>
      </c>
      <c r="AT373" s="161" t="s">
        <v>201</v>
      </c>
      <c r="AU373" s="161" t="s">
        <v>89</v>
      </c>
      <c r="AY373" s="18" t="s">
        <v>199</v>
      </c>
      <c r="BE373" s="162">
        <f>IF(N373="základní",J373,0)</f>
        <v>0</v>
      </c>
      <c r="BF373" s="162">
        <f>IF(N373="snížená",J373,0)</f>
        <v>0</v>
      </c>
      <c r="BG373" s="162">
        <f>IF(N373="zákl. přenesená",J373,0)</f>
        <v>0</v>
      </c>
      <c r="BH373" s="162">
        <f>IF(N373="sníž. přenesená",J373,0)</f>
        <v>0</v>
      </c>
      <c r="BI373" s="162">
        <f>IF(N373="nulová",J373,0)</f>
        <v>0</v>
      </c>
      <c r="BJ373" s="18" t="s">
        <v>89</v>
      </c>
      <c r="BK373" s="162">
        <f>ROUND(I373*H373,2)</f>
        <v>0</v>
      </c>
      <c r="BL373" s="18" t="s">
        <v>206</v>
      </c>
      <c r="BM373" s="161" t="s">
        <v>2786</v>
      </c>
    </row>
    <row r="374" spans="1:47" s="2" customFormat="1" ht="39">
      <c r="A374" s="33"/>
      <c r="B374" s="34"/>
      <c r="C374" s="33"/>
      <c r="D374" s="163" t="s">
        <v>248</v>
      </c>
      <c r="E374" s="33"/>
      <c r="F374" s="168" t="s">
        <v>2787</v>
      </c>
      <c r="G374" s="33"/>
      <c r="H374" s="33"/>
      <c r="I374" s="165"/>
      <c r="J374" s="33"/>
      <c r="K374" s="33"/>
      <c r="L374" s="34"/>
      <c r="M374" s="166"/>
      <c r="N374" s="167"/>
      <c r="O374" s="59"/>
      <c r="P374" s="59"/>
      <c r="Q374" s="59"/>
      <c r="R374" s="59"/>
      <c r="S374" s="59"/>
      <c r="T374" s="60"/>
      <c r="U374" s="33"/>
      <c r="V374" s="33"/>
      <c r="W374" s="33"/>
      <c r="X374" s="33"/>
      <c r="Y374" s="33"/>
      <c r="Z374" s="33"/>
      <c r="AA374" s="33"/>
      <c r="AB374" s="33"/>
      <c r="AC374" s="33"/>
      <c r="AD374" s="33"/>
      <c r="AE374" s="33"/>
      <c r="AT374" s="18" t="s">
        <v>248</v>
      </c>
      <c r="AU374" s="18" t="s">
        <v>89</v>
      </c>
    </row>
    <row r="375" spans="1:65" s="2" customFormat="1" ht="37.9" customHeight="1">
      <c r="A375" s="33"/>
      <c r="B375" s="149"/>
      <c r="C375" s="150" t="s">
        <v>504</v>
      </c>
      <c r="D375" s="150" t="s">
        <v>201</v>
      </c>
      <c r="E375" s="151" t="s">
        <v>2788</v>
      </c>
      <c r="F375" s="152" t="s">
        <v>2789</v>
      </c>
      <c r="G375" s="153" t="s">
        <v>204</v>
      </c>
      <c r="H375" s="154">
        <v>517</v>
      </c>
      <c r="I375" s="155"/>
      <c r="J375" s="156">
        <f>ROUND(I375*H375,2)</f>
        <v>0</v>
      </c>
      <c r="K375" s="152" t="s">
        <v>246</v>
      </c>
      <c r="L375" s="34"/>
      <c r="M375" s="157" t="s">
        <v>1</v>
      </c>
      <c r="N375" s="158" t="s">
        <v>46</v>
      </c>
      <c r="O375" s="59"/>
      <c r="P375" s="159">
        <f>O375*H375</f>
        <v>0</v>
      </c>
      <c r="Q375" s="159">
        <v>0</v>
      </c>
      <c r="R375" s="159">
        <f>Q375*H375</f>
        <v>0</v>
      </c>
      <c r="S375" s="159">
        <v>0</v>
      </c>
      <c r="T375" s="160">
        <f>S375*H375</f>
        <v>0</v>
      </c>
      <c r="U375" s="33"/>
      <c r="V375" s="33"/>
      <c r="W375" s="33"/>
      <c r="X375" s="33"/>
      <c r="Y375" s="33"/>
      <c r="Z375" s="33"/>
      <c r="AA375" s="33"/>
      <c r="AB375" s="33"/>
      <c r="AC375" s="33"/>
      <c r="AD375" s="33"/>
      <c r="AE375" s="33"/>
      <c r="AR375" s="161" t="s">
        <v>206</v>
      </c>
      <c r="AT375" s="161" t="s">
        <v>201</v>
      </c>
      <c r="AU375" s="161" t="s">
        <v>89</v>
      </c>
      <c r="AY375" s="18" t="s">
        <v>199</v>
      </c>
      <c r="BE375" s="162">
        <f>IF(N375="základní",J375,0)</f>
        <v>0</v>
      </c>
      <c r="BF375" s="162">
        <f>IF(N375="snížená",J375,0)</f>
        <v>0</v>
      </c>
      <c r="BG375" s="162">
        <f>IF(N375="zákl. přenesená",J375,0)</f>
        <v>0</v>
      </c>
      <c r="BH375" s="162">
        <f>IF(N375="sníž. přenesená",J375,0)</f>
        <v>0</v>
      </c>
      <c r="BI375" s="162">
        <f>IF(N375="nulová",J375,0)</f>
        <v>0</v>
      </c>
      <c r="BJ375" s="18" t="s">
        <v>89</v>
      </c>
      <c r="BK375" s="162">
        <f>ROUND(I375*H375,2)</f>
        <v>0</v>
      </c>
      <c r="BL375" s="18" t="s">
        <v>206</v>
      </c>
      <c r="BM375" s="161" t="s">
        <v>2790</v>
      </c>
    </row>
    <row r="376" spans="2:51" s="14" customFormat="1" ht="22.5">
      <c r="B376" s="177"/>
      <c r="D376" s="163" t="s">
        <v>212</v>
      </c>
      <c r="E376" s="178" t="s">
        <v>1</v>
      </c>
      <c r="F376" s="179" t="s">
        <v>2791</v>
      </c>
      <c r="H376" s="178" t="s">
        <v>1</v>
      </c>
      <c r="I376" s="180"/>
      <c r="L376" s="177"/>
      <c r="M376" s="181"/>
      <c r="N376" s="182"/>
      <c r="O376" s="182"/>
      <c r="P376" s="182"/>
      <c r="Q376" s="182"/>
      <c r="R376" s="182"/>
      <c r="S376" s="182"/>
      <c r="T376" s="183"/>
      <c r="AT376" s="178" t="s">
        <v>212</v>
      </c>
      <c r="AU376" s="178" t="s">
        <v>89</v>
      </c>
      <c r="AV376" s="14" t="s">
        <v>89</v>
      </c>
      <c r="AW376" s="14" t="s">
        <v>36</v>
      </c>
      <c r="AX376" s="14" t="s">
        <v>81</v>
      </c>
      <c r="AY376" s="178" t="s">
        <v>199</v>
      </c>
    </row>
    <row r="377" spans="2:51" s="13" customFormat="1" ht="11.25">
      <c r="B377" s="169"/>
      <c r="D377" s="163" t="s">
        <v>212</v>
      </c>
      <c r="E377" s="170" t="s">
        <v>1</v>
      </c>
      <c r="F377" s="171" t="s">
        <v>2777</v>
      </c>
      <c r="H377" s="172">
        <v>517</v>
      </c>
      <c r="I377" s="173"/>
      <c r="L377" s="169"/>
      <c r="M377" s="174"/>
      <c r="N377" s="175"/>
      <c r="O377" s="175"/>
      <c r="P377" s="175"/>
      <c r="Q377" s="175"/>
      <c r="R377" s="175"/>
      <c r="S377" s="175"/>
      <c r="T377" s="176"/>
      <c r="AT377" s="170" t="s">
        <v>212</v>
      </c>
      <c r="AU377" s="170" t="s">
        <v>89</v>
      </c>
      <c r="AV377" s="13" t="s">
        <v>91</v>
      </c>
      <c r="AW377" s="13" t="s">
        <v>36</v>
      </c>
      <c r="AX377" s="13" t="s">
        <v>81</v>
      </c>
      <c r="AY377" s="170" t="s">
        <v>199</v>
      </c>
    </row>
    <row r="378" spans="2:51" s="15" customFormat="1" ht="11.25">
      <c r="B378" s="184"/>
      <c r="D378" s="163" t="s">
        <v>212</v>
      </c>
      <c r="E378" s="185" t="s">
        <v>1</v>
      </c>
      <c r="F378" s="186" t="s">
        <v>234</v>
      </c>
      <c r="H378" s="187">
        <v>517</v>
      </c>
      <c r="I378" s="188"/>
      <c r="L378" s="184"/>
      <c r="M378" s="189"/>
      <c r="N378" s="190"/>
      <c r="O378" s="190"/>
      <c r="P378" s="190"/>
      <c r="Q378" s="190"/>
      <c r="R378" s="190"/>
      <c r="S378" s="190"/>
      <c r="T378" s="191"/>
      <c r="AT378" s="185" t="s">
        <v>212</v>
      </c>
      <c r="AU378" s="185" t="s">
        <v>89</v>
      </c>
      <c r="AV378" s="15" t="s">
        <v>206</v>
      </c>
      <c r="AW378" s="15" t="s">
        <v>36</v>
      </c>
      <c r="AX378" s="15" t="s">
        <v>89</v>
      </c>
      <c r="AY378" s="185" t="s">
        <v>199</v>
      </c>
    </row>
    <row r="379" spans="1:65" s="2" customFormat="1" ht="24.2" customHeight="1">
      <c r="A379" s="33"/>
      <c r="B379" s="149"/>
      <c r="C379" s="150" t="s">
        <v>509</v>
      </c>
      <c r="D379" s="150" t="s">
        <v>201</v>
      </c>
      <c r="E379" s="151" t="s">
        <v>2792</v>
      </c>
      <c r="F379" s="152" t="s">
        <v>2793</v>
      </c>
      <c r="G379" s="153" t="s">
        <v>309</v>
      </c>
      <c r="H379" s="154">
        <v>579</v>
      </c>
      <c r="I379" s="155"/>
      <c r="J379" s="156">
        <f>ROUND(I379*H379,2)</f>
        <v>0</v>
      </c>
      <c r="K379" s="152" t="s">
        <v>246</v>
      </c>
      <c r="L379" s="34"/>
      <c r="M379" s="157" t="s">
        <v>1</v>
      </c>
      <c r="N379" s="158" t="s">
        <v>46</v>
      </c>
      <c r="O379" s="59"/>
      <c r="P379" s="159">
        <f>O379*H379</f>
        <v>0</v>
      </c>
      <c r="Q379" s="159">
        <v>0</v>
      </c>
      <c r="R379" s="159">
        <f>Q379*H379</f>
        <v>0</v>
      </c>
      <c r="S379" s="159">
        <v>0</v>
      </c>
      <c r="T379" s="160">
        <f>S379*H379</f>
        <v>0</v>
      </c>
      <c r="U379" s="33"/>
      <c r="V379" s="33"/>
      <c r="W379" s="33"/>
      <c r="X379" s="33"/>
      <c r="Y379" s="33"/>
      <c r="Z379" s="33"/>
      <c r="AA379" s="33"/>
      <c r="AB379" s="33"/>
      <c r="AC379" s="33"/>
      <c r="AD379" s="33"/>
      <c r="AE379" s="33"/>
      <c r="AR379" s="161" t="s">
        <v>206</v>
      </c>
      <c r="AT379" s="161" t="s">
        <v>201</v>
      </c>
      <c r="AU379" s="161" t="s">
        <v>89</v>
      </c>
      <c r="AY379" s="18" t="s">
        <v>199</v>
      </c>
      <c r="BE379" s="162">
        <f>IF(N379="základní",J379,0)</f>
        <v>0</v>
      </c>
      <c r="BF379" s="162">
        <f>IF(N379="snížená",J379,0)</f>
        <v>0</v>
      </c>
      <c r="BG379" s="162">
        <f>IF(N379="zákl. přenesená",J379,0)</f>
        <v>0</v>
      </c>
      <c r="BH379" s="162">
        <f>IF(N379="sníž. přenesená",J379,0)</f>
        <v>0</v>
      </c>
      <c r="BI379" s="162">
        <f>IF(N379="nulová",J379,0)</f>
        <v>0</v>
      </c>
      <c r="BJ379" s="18" t="s">
        <v>89</v>
      </c>
      <c r="BK379" s="162">
        <f>ROUND(I379*H379,2)</f>
        <v>0</v>
      </c>
      <c r="BL379" s="18" t="s">
        <v>206</v>
      </c>
      <c r="BM379" s="161" t="s">
        <v>2794</v>
      </c>
    </row>
    <row r="380" spans="1:47" s="2" customFormat="1" ht="19.5">
      <c r="A380" s="33"/>
      <c r="B380" s="34"/>
      <c r="C380" s="33"/>
      <c r="D380" s="163" t="s">
        <v>208</v>
      </c>
      <c r="E380" s="33"/>
      <c r="F380" s="164" t="s">
        <v>2795</v>
      </c>
      <c r="G380" s="33"/>
      <c r="H380" s="33"/>
      <c r="I380" s="165"/>
      <c r="J380" s="33"/>
      <c r="K380" s="33"/>
      <c r="L380" s="34"/>
      <c r="M380" s="166"/>
      <c r="N380" s="167"/>
      <c r="O380" s="59"/>
      <c r="P380" s="59"/>
      <c r="Q380" s="59"/>
      <c r="R380" s="59"/>
      <c r="S380" s="59"/>
      <c r="T380" s="60"/>
      <c r="U380" s="33"/>
      <c r="V380" s="33"/>
      <c r="W380" s="33"/>
      <c r="X380" s="33"/>
      <c r="Y380" s="33"/>
      <c r="Z380" s="33"/>
      <c r="AA380" s="33"/>
      <c r="AB380" s="33"/>
      <c r="AC380" s="33"/>
      <c r="AD380" s="33"/>
      <c r="AE380" s="33"/>
      <c r="AT380" s="18" t="s">
        <v>208</v>
      </c>
      <c r="AU380" s="18" t="s">
        <v>89</v>
      </c>
    </row>
    <row r="381" spans="1:65" s="2" customFormat="1" ht="14.45" customHeight="1">
      <c r="A381" s="33"/>
      <c r="B381" s="149"/>
      <c r="C381" s="150" t="s">
        <v>514</v>
      </c>
      <c r="D381" s="150" t="s">
        <v>201</v>
      </c>
      <c r="E381" s="151" t="s">
        <v>2796</v>
      </c>
      <c r="F381" s="152" t="s">
        <v>2797</v>
      </c>
      <c r="G381" s="153" t="s">
        <v>544</v>
      </c>
      <c r="H381" s="154">
        <v>1</v>
      </c>
      <c r="I381" s="155"/>
      <c r="J381" s="156">
        <f>ROUND(I381*H381,2)</f>
        <v>0</v>
      </c>
      <c r="K381" s="152" t="s">
        <v>246</v>
      </c>
      <c r="L381" s="34"/>
      <c r="M381" s="217" t="s">
        <v>1</v>
      </c>
      <c r="N381" s="218" t="s">
        <v>46</v>
      </c>
      <c r="O381" s="204"/>
      <c r="P381" s="219">
        <f>O381*H381</f>
        <v>0</v>
      </c>
      <c r="Q381" s="219">
        <v>0</v>
      </c>
      <c r="R381" s="219">
        <f>Q381*H381</f>
        <v>0</v>
      </c>
      <c r="S381" s="219">
        <v>0</v>
      </c>
      <c r="T381" s="220">
        <f>S381*H381</f>
        <v>0</v>
      </c>
      <c r="U381" s="33"/>
      <c r="V381" s="33"/>
      <c r="W381" s="33"/>
      <c r="X381" s="33"/>
      <c r="Y381" s="33"/>
      <c r="Z381" s="33"/>
      <c r="AA381" s="33"/>
      <c r="AB381" s="33"/>
      <c r="AC381" s="33"/>
      <c r="AD381" s="33"/>
      <c r="AE381" s="33"/>
      <c r="AR381" s="161" t="s">
        <v>206</v>
      </c>
      <c r="AT381" s="161" t="s">
        <v>201</v>
      </c>
      <c r="AU381" s="161" t="s">
        <v>89</v>
      </c>
      <c r="AY381" s="18" t="s">
        <v>199</v>
      </c>
      <c r="BE381" s="162">
        <f>IF(N381="základní",J381,0)</f>
        <v>0</v>
      </c>
      <c r="BF381" s="162">
        <f>IF(N381="snížená",J381,0)</f>
        <v>0</v>
      </c>
      <c r="BG381" s="162">
        <f>IF(N381="zákl. přenesená",J381,0)</f>
        <v>0</v>
      </c>
      <c r="BH381" s="162">
        <f>IF(N381="sníž. přenesená",J381,0)</f>
        <v>0</v>
      </c>
      <c r="BI381" s="162">
        <f>IF(N381="nulová",J381,0)</f>
        <v>0</v>
      </c>
      <c r="BJ381" s="18" t="s">
        <v>89</v>
      </c>
      <c r="BK381" s="162">
        <f>ROUND(I381*H381,2)</f>
        <v>0</v>
      </c>
      <c r="BL381" s="18" t="s">
        <v>206</v>
      </c>
      <c r="BM381" s="161" t="s">
        <v>2798</v>
      </c>
    </row>
    <row r="382" spans="1:31" s="2" customFormat="1" ht="6.95" customHeight="1">
      <c r="A382" s="33"/>
      <c r="B382" s="48"/>
      <c r="C382" s="49"/>
      <c r="D382" s="49"/>
      <c r="E382" s="49"/>
      <c r="F382" s="49"/>
      <c r="G382" s="49"/>
      <c r="H382" s="49"/>
      <c r="I382" s="49"/>
      <c r="J382" s="49"/>
      <c r="K382" s="49"/>
      <c r="L382" s="34"/>
      <c r="M382" s="33"/>
      <c r="O382" s="33"/>
      <c r="P382" s="33"/>
      <c r="Q382" s="33"/>
      <c r="R382" s="33"/>
      <c r="S382" s="33"/>
      <c r="T382" s="33"/>
      <c r="U382" s="33"/>
      <c r="V382" s="33"/>
      <c r="W382" s="33"/>
      <c r="X382" s="33"/>
      <c r="Y382" s="33"/>
      <c r="Z382" s="33"/>
      <c r="AA382" s="33"/>
      <c r="AB382" s="33"/>
      <c r="AC382" s="33"/>
      <c r="AD382" s="33"/>
      <c r="AE382" s="33"/>
    </row>
  </sheetData>
  <autoFilter ref="C135:K381"/>
  <mergeCells count="12">
    <mergeCell ref="E128:H128"/>
    <mergeCell ref="L2:V2"/>
    <mergeCell ref="E85:H85"/>
    <mergeCell ref="E87:H87"/>
    <mergeCell ref="E89:H89"/>
    <mergeCell ref="E124:H124"/>
    <mergeCell ref="E126:H12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139</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2587</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1102</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2799</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14. 1. 2021</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23.25" customHeight="1">
      <c r="A29" s="100"/>
      <c r="B29" s="101"/>
      <c r="C29" s="100"/>
      <c r="D29" s="100"/>
      <c r="E29" s="255" t="s">
        <v>2800</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ROUND(J131,2)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ROUND((SUM(BE131:BE232)),2)</f>
        <v>0</v>
      </c>
      <c r="G35" s="33"/>
      <c r="H35" s="33"/>
      <c r="I35" s="106">
        <v>0.21</v>
      </c>
      <c r="J35" s="105">
        <f>ROUND(((SUM(BE131:BE232))*I35),2)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ROUND((SUM(BF131:BF232)),2)</f>
        <v>0</v>
      </c>
      <c r="G36" s="33"/>
      <c r="H36" s="33"/>
      <c r="I36" s="106">
        <v>0.15</v>
      </c>
      <c r="J36" s="105">
        <f>ROUND(((SUM(BF131:BF232))*I36),2)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ROUND((SUM(BG131:BG232)),2)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ROUND((SUM(BH131:BH232)),2)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ROUND((SUM(BI131:BI232)),2)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2587</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1102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09.2 - Rekonstrukce schodiště podél skluzu</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14. 1. 2021</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J131</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J132</f>
        <v>0</v>
      </c>
      <c r="L99" s="118"/>
    </row>
    <row r="100" spans="2:12" s="10" customFormat="1" ht="19.9" customHeight="1">
      <c r="B100" s="122"/>
      <c r="D100" s="123" t="s">
        <v>168</v>
      </c>
      <c r="E100" s="124"/>
      <c r="F100" s="124"/>
      <c r="G100" s="124"/>
      <c r="H100" s="124"/>
      <c r="I100" s="124"/>
      <c r="J100" s="125">
        <f>J133</f>
        <v>0</v>
      </c>
      <c r="L100" s="122"/>
    </row>
    <row r="101" spans="2:12" s="10" customFormat="1" ht="19.9" customHeight="1">
      <c r="B101" s="122"/>
      <c r="D101" s="123" t="s">
        <v>169</v>
      </c>
      <c r="E101" s="124"/>
      <c r="F101" s="124"/>
      <c r="G101" s="124"/>
      <c r="H101" s="124"/>
      <c r="I101" s="124"/>
      <c r="J101" s="125">
        <f>J140</f>
        <v>0</v>
      </c>
      <c r="L101" s="122"/>
    </row>
    <row r="102" spans="2:12" s="10" customFormat="1" ht="19.9" customHeight="1">
      <c r="B102" s="122"/>
      <c r="D102" s="123" t="s">
        <v>170</v>
      </c>
      <c r="E102" s="124"/>
      <c r="F102" s="124"/>
      <c r="G102" s="124"/>
      <c r="H102" s="124"/>
      <c r="I102" s="124"/>
      <c r="J102" s="125">
        <f>J146</f>
        <v>0</v>
      </c>
      <c r="L102" s="122"/>
    </row>
    <row r="103" spans="2:12" s="10" customFormat="1" ht="19.9" customHeight="1">
      <c r="B103" s="122"/>
      <c r="D103" s="123" t="s">
        <v>171</v>
      </c>
      <c r="E103" s="124"/>
      <c r="F103" s="124"/>
      <c r="G103" s="124"/>
      <c r="H103" s="124"/>
      <c r="I103" s="124"/>
      <c r="J103" s="125">
        <f>J169</f>
        <v>0</v>
      </c>
      <c r="L103" s="122"/>
    </row>
    <row r="104" spans="2:12" s="10" customFormat="1" ht="19.9" customHeight="1">
      <c r="B104" s="122"/>
      <c r="D104" s="123" t="s">
        <v>1581</v>
      </c>
      <c r="E104" s="124"/>
      <c r="F104" s="124"/>
      <c r="G104" s="124"/>
      <c r="H104" s="124"/>
      <c r="I104" s="124"/>
      <c r="J104" s="125">
        <f>J176</f>
        <v>0</v>
      </c>
      <c r="L104" s="122"/>
    </row>
    <row r="105" spans="2:12" s="10" customFormat="1" ht="14.85" customHeight="1">
      <c r="B105" s="122"/>
      <c r="D105" s="123" t="s">
        <v>179</v>
      </c>
      <c r="E105" s="124"/>
      <c r="F105" s="124"/>
      <c r="G105" s="124"/>
      <c r="H105" s="124"/>
      <c r="I105" s="124"/>
      <c r="J105" s="125">
        <f>J201</f>
        <v>0</v>
      </c>
      <c r="L105" s="122"/>
    </row>
    <row r="106" spans="2:12" s="10" customFormat="1" ht="19.9" customHeight="1">
      <c r="B106" s="122"/>
      <c r="D106" s="123" t="s">
        <v>180</v>
      </c>
      <c r="E106" s="124"/>
      <c r="F106" s="124"/>
      <c r="G106" s="124"/>
      <c r="H106" s="124"/>
      <c r="I106" s="124"/>
      <c r="J106" s="125">
        <f>J209</f>
        <v>0</v>
      </c>
      <c r="L106" s="122"/>
    </row>
    <row r="107" spans="2:12" s="10" customFormat="1" ht="19.9" customHeight="1">
      <c r="B107" s="122"/>
      <c r="D107" s="123" t="s">
        <v>181</v>
      </c>
      <c r="E107" s="124"/>
      <c r="F107" s="124"/>
      <c r="G107" s="124"/>
      <c r="H107" s="124"/>
      <c r="I107" s="124"/>
      <c r="J107" s="125">
        <f>J213</f>
        <v>0</v>
      </c>
      <c r="L107" s="122"/>
    </row>
    <row r="108" spans="2:12" s="9" customFormat="1" ht="24.95" customHeight="1">
      <c r="B108" s="118"/>
      <c r="D108" s="119" t="s">
        <v>182</v>
      </c>
      <c r="E108" s="120"/>
      <c r="F108" s="120"/>
      <c r="G108" s="120"/>
      <c r="H108" s="120"/>
      <c r="I108" s="120"/>
      <c r="J108" s="121">
        <f>J218</f>
        <v>0</v>
      </c>
      <c r="L108" s="118"/>
    </row>
    <row r="109" spans="2:12" s="10" customFormat="1" ht="19.9" customHeight="1">
      <c r="B109" s="122"/>
      <c r="D109" s="123" t="s">
        <v>698</v>
      </c>
      <c r="E109" s="124"/>
      <c r="F109" s="124"/>
      <c r="G109" s="124"/>
      <c r="H109" s="124"/>
      <c r="I109" s="124"/>
      <c r="J109" s="125">
        <f>J219</f>
        <v>0</v>
      </c>
      <c r="L109" s="122"/>
    </row>
    <row r="110" spans="1:31" s="2" customFormat="1" ht="21.7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5" customHeight="1">
      <c r="A111" s="33"/>
      <c r="B111" s="48"/>
      <c r="C111" s="49"/>
      <c r="D111" s="49"/>
      <c r="E111" s="49"/>
      <c r="F111" s="49"/>
      <c r="G111" s="49"/>
      <c r="H111" s="49"/>
      <c r="I111" s="49"/>
      <c r="J111" s="49"/>
      <c r="K111" s="49"/>
      <c r="L111" s="43"/>
      <c r="S111" s="33"/>
      <c r="T111" s="33"/>
      <c r="U111" s="33"/>
      <c r="V111" s="33"/>
      <c r="W111" s="33"/>
      <c r="X111" s="33"/>
      <c r="Y111" s="33"/>
      <c r="Z111" s="33"/>
      <c r="AA111" s="33"/>
      <c r="AB111" s="33"/>
      <c r="AC111" s="33"/>
      <c r="AD111" s="33"/>
      <c r="AE111" s="33"/>
    </row>
    <row r="115" spans="1:31" s="2" customFormat="1" ht="6.95" customHeight="1">
      <c r="A115" s="33"/>
      <c r="B115" s="50"/>
      <c r="C115" s="51"/>
      <c r="D115" s="51"/>
      <c r="E115" s="51"/>
      <c r="F115" s="51"/>
      <c r="G115" s="51"/>
      <c r="H115" s="51"/>
      <c r="I115" s="51"/>
      <c r="J115" s="51"/>
      <c r="K115" s="51"/>
      <c r="L115" s="43"/>
      <c r="S115" s="33"/>
      <c r="T115" s="33"/>
      <c r="U115" s="33"/>
      <c r="V115" s="33"/>
      <c r="W115" s="33"/>
      <c r="X115" s="33"/>
      <c r="Y115" s="33"/>
      <c r="Z115" s="33"/>
      <c r="AA115" s="33"/>
      <c r="AB115" s="33"/>
      <c r="AC115" s="33"/>
      <c r="AD115" s="33"/>
      <c r="AE115" s="33"/>
    </row>
    <row r="116" spans="1:31" s="2" customFormat="1" ht="24.95" customHeight="1">
      <c r="A116" s="33"/>
      <c r="B116" s="34"/>
      <c r="C116" s="22" t="s">
        <v>184</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67" t="str">
        <f>E7</f>
        <v>VD Letovice, rekonstrukce VD</v>
      </c>
      <c r="F119" s="268"/>
      <c r="G119" s="268"/>
      <c r="H119" s="268"/>
      <c r="I119" s="3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159</v>
      </c>
      <c r="L120" s="21"/>
    </row>
    <row r="121" spans="1:31" s="2" customFormat="1" ht="16.5" customHeight="1">
      <c r="A121" s="33"/>
      <c r="B121" s="34"/>
      <c r="C121" s="33"/>
      <c r="D121" s="33"/>
      <c r="E121" s="267" t="s">
        <v>2587</v>
      </c>
      <c r="F121" s="269"/>
      <c r="G121" s="269"/>
      <c r="H121" s="269"/>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1102</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24" t="str">
        <f>E11</f>
        <v>SO 09.2 - Rekonstrukce schodiště podél skluzu</v>
      </c>
      <c r="F123" s="269"/>
      <c r="G123" s="269"/>
      <c r="H123" s="269"/>
      <c r="I123" s="33"/>
      <c r="J123" s="33"/>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20</v>
      </c>
      <c r="D125" s="33"/>
      <c r="E125" s="33"/>
      <c r="F125" s="26" t="str">
        <f>F14</f>
        <v>VD Letovice</v>
      </c>
      <c r="G125" s="33"/>
      <c r="H125" s="33"/>
      <c r="I125" s="28" t="s">
        <v>22</v>
      </c>
      <c r="J125" s="56" t="str">
        <f>IF(J14="","",J14)</f>
        <v>14. 1. 2021</v>
      </c>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25.7" customHeight="1">
      <c r="A127" s="33"/>
      <c r="B127" s="34"/>
      <c r="C127" s="28" t="s">
        <v>24</v>
      </c>
      <c r="D127" s="33"/>
      <c r="E127" s="33"/>
      <c r="F127" s="26" t="str">
        <f>E17</f>
        <v>Povodí Moravy, s.p., Dřevařská 11, 60175 Brno</v>
      </c>
      <c r="G127" s="33"/>
      <c r="H127" s="33"/>
      <c r="I127" s="28" t="s">
        <v>32</v>
      </c>
      <c r="J127" s="31" t="str">
        <f>E23</f>
        <v>Sweco Hydroprojekt a.s.</v>
      </c>
      <c r="K127" s="33"/>
      <c r="L127" s="43"/>
      <c r="S127" s="33"/>
      <c r="T127" s="33"/>
      <c r="U127" s="33"/>
      <c r="V127" s="33"/>
      <c r="W127" s="33"/>
      <c r="X127" s="33"/>
      <c r="Y127" s="33"/>
      <c r="Z127" s="33"/>
      <c r="AA127" s="33"/>
      <c r="AB127" s="33"/>
      <c r="AC127" s="33"/>
      <c r="AD127" s="33"/>
      <c r="AE127" s="33"/>
    </row>
    <row r="128" spans="1:31" s="2" customFormat="1" ht="15.2" customHeight="1">
      <c r="A128" s="33"/>
      <c r="B128" s="34"/>
      <c r="C128" s="28" t="s">
        <v>30</v>
      </c>
      <c r="D128" s="33"/>
      <c r="E128" s="33"/>
      <c r="F128" s="26" t="str">
        <f>IF(E20="","",E20)</f>
        <v>Vyplň údaj</v>
      </c>
      <c r="G128" s="33"/>
      <c r="H128" s="33"/>
      <c r="I128" s="28" t="s">
        <v>37</v>
      </c>
      <c r="J128" s="31" t="str">
        <f>E26</f>
        <v xml:space="preserve"> </v>
      </c>
      <c r="K128" s="33"/>
      <c r="L128" s="43"/>
      <c r="S128" s="33"/>
      <c r="T128" s="33"/>
      <c r="U128" s="33"/>
      <c r="V128" s="33"/>
      <c r="W128" s="33"/>
      <c r="X128" s="33"/>
      <c r="Y128" s="33"/>
      <c r="Z128" s="33"/>
      <c r="AA128" s="33"/>
      <c r="AB128" s="33"/>
      <c r="AC128" s="33"/>
      <c r="AD128" s="33"/>
      <c r="AE128" s="33"/>
    </row>
    <row r="129" spans="1:31" s="2" customFormat="1" ht="10.3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11" customFormat="1" ht="29.25" customHeight="1">
      <c r="A130" s="126"/>
      <c r="B130" s="127"/>
      <c r="C130" s="128" t="s">
        <v>185</v>
      </c>
      <c r="D130" s="129" t="s">
        <v>66</v>
      </c>
      <c r="E130" s="129" t="s">
        <v>62</v>
      </c>
      <c r="F130" s="129" t="s">
        <v>63</v>
      </c>
      <c r="G130" s="129" t="s">
        <v>186</v>
      </c>
      <c r="H130" s="129" t="s">
        <v>187</v>
      </c>
      <c r="I130" s="129" t="s">
        <v>188</v>
      </c>
      <c r="J130" s="129" t="s">
        <v>164</v>
      </c>
      <c r="K130" s="130" t="s">
        <v>189</v>
      </c>
      <c r="L130" s="131"/>
      <c r="M130" s="63" t="s">
        <v>1</v>
      </c>
      <c r="N130" s="64" t="s">
        <v>45</v>
      </c>
      <c r="O130" s="64" t="s">
        <v>190</v>
      </c>
      <c r="P130" s="64" t="s">
        <v>191</v>
      </c>
      <c r="Q130" s="64" t="s">
        <v>192</v>
      </c>
      <c r="R130" s="64" t="s">
        <v>193</v>
      </c>
      <c r="S130" s="64" t="s">
        <v>194</v>
      </c>
      <c r="T130" s="65" t="s">
        <v>195</v>
      </c>
      <c r="U130" s="126"/>
      <c r="V130" s="126"/>
      <c r="W130" s="126"/>
      <c r="X130" s="126"/>
      <c r="Y130" s="126"/>
      <c r="Z130" s="126"/>
      <c r="AA130" s="126"/>
      <c r="AB130" s="126"/>
      <c r="AC130" s="126"/>
      <c r="AD130" s="126"/>
      <c r="AE130" s="126"/>
    </row>
    <row r="131" spans="1:63" s="2" customFormat="1" ht="22.9" customHeight="1">
      <c r="A131" s="33"/>
      <c r="B131" s="34"/>
      <c r="C131" s="70" t="s">
        <v>196</v>
      </c>
      <c r="D131" s="33"/>
      <c r="E131" s="33"/>
      <c r="F131" s="33"/>
      <c r="G131" s="33"/>
      <c r="H131" s="33"/>
      <c r="I131" s="33"/>
      <c r="J131" s="132">
        <f>BK131</f>
        <v>0</v>
      </c>
      <c r="K131" s="33"/>
      <c r="L131" s="34"/>
      <c r="M131" s="66"/>
      <c r="N131" s="57"/>
      <c r="O131" s="67"/>
      <c r="P131" s="133">
        <f>P132+P218</f>
        <v>0</v>
      </c>
      <c r="Q131" s="67"/>
      <c r="R131" s="133">
        <f>R132+R218</f>
        <v>12.812791409999999</v>
      </c>
      <c r="S131" s="67"/>
      <c r="T131" s="134">
        <f>T132+T218</f>
        <v>67.1118</v>
      </c>
      <c r="U131" s="33"/>
      <c r="V131" s="33"/>
      <c r="W131" s="33"/>
      <c r="X131" s="33"/>
      <c r="Y131" s="33"/>
      <c r="Z131" s="33"/>
      <c r="AA131" s="33"/>
      <c r="AB131" s="33"/>
      <c r="AC131" s="33"/>
      <c r="AD131" s="33"/>
      <c r="AE131" s="33"/>
      <c r="AT131" s="18" t="s">
        <v>80</v>
      </c>
      <c r="AU131" s="18" t="s">
        <v>166</v>
      </c>
      <c r="BK131" s="135">
        <f>BK132+BK218</f>
        <v>0</v>
      </c>
    </row>
    <row r="132" spans="2:63" s="12" customFormat="1" ht="25.9" customHeight="1">
      <c r="B132" s="136"/>
      <c r="D132" s="137" t="s">
        <v>80</v>
      </c>
      <c r="E132" s="138" t="s">
        <v>197</v>
      </c>
      <c r="F132" s="138" t="s">
        <v>198</v>
      </c>
      <c r="I132" s="139"/>
      <c r="J132" s="140">
        <f>BK132</f>
        <v>0</v>
      </c>
      <c r="L132" s="136"/>
      <c r="M132" s="141"/>
      <c r="N132" s="142"/>
      <c r="O132" s="142"/>
      <c r="P132" s="143">
        <f>P133+P140+P146+P169+P176+P209+P213</f>
        <v>0</v>
      </c>
      <c r="Q132" s="142"/>
      <c r="R132" s="143">
        <f>R133+R140+R146+R169+R176+R209+R213</f>
        <v>11.73657821</v>
      </c>
      <c r="S132" s="142"/>
      <c r="T132" s="144">
        <f>T133+T140+T146+T169+T176+T209+T213</f>
        <v>64.8</v>
      </c>
      <c r="AR132" s="137" t="s">
        <v>89</v>
      </c>
      <c r="AT132" s="145" t="s">
        <v>80</v>
      </c>
      <c r="AU132" s="145" t="s">
        <v>81</v>
      </c>
      <c r="AY132" s="137" t="s">
        <v>199</v>
      </c>
      <c r="BK132" s="146">
        <f>BK133+BK140+BK146+BK169+BK176+BK209+BK213</f>
        <v>0</v>
      </c>
    </row>
    <row r="133" spans="2:63" s="12" customFormat="1" ht="22.9" customHeight="1">
      <c r="B133" s="136"/>
      <c r="D133" s="137" t="s">
        <v>80</v>
      </c>
      <c r="E133" s="147" t="s">
        <v>89</v>
      </c>
      <c r="F133" s="147" t="s">
        <v>200</v>
      </c>
      <c r="I133" s="139"/>
      <c r="J133" s="148">
        <f>BK133</f>
        <v>0</v>
      </c>
      <c r="L133" s="136"/>
      <c r="M133" s="141"/>
      <c r="N133" s="142"/>
      <c r="O133" s="142"/>
      <c r="P133" s="143">
        <f>SUM(P134:P139)</f>
        <v>0</v>
      </c>
      <c r="Q133" s="142"/>
      <c r="R133" s="143">
        <f>SUM(R134:R139)</f>
        <v>0</v>
      </c>
      <c r="S133" s="142"/>
      <c r="T133" s="144">
        <f>SUM(T134:T139)</f>
        <v>0</v>
      </c>
      <c r="AR133" s="137" t="s">
        <v>89</v>
      </c>
      <c r="AT133" s="145" t="s">
        <v>80</v>
      </c>
      <c r="AU133" s="145" t="s">
        <v>89</v>
      </c>
      <c r="AY133" s="137" t="s">
        <v>199</v>
      </c>
      <c r="BK133" s="146">
        <f>SUM(BK134:BK139)</f>
        <v>0</v>
      </c>
    </row>
    <row r="134" spans="1:65" s="2" customFormat="1" ht="14.45" customHeight="1">
      <c r="A134" s="33"/>
      <c r="B134" s="149"/>
      <c r="C134" s="150" t="s">
        <v>89</v>
      </c>
      <c r="D134" s="150" t="s">
        <v>201</v>
      </c>
      <c r="E134" s="151" t="s">
        <v>319</v>
      </c>
      <c r="F134" s="152" t="s">
        <v>320</v>
      </c>
      <c r="G134" s="153" t="s">
        <v>204</v>
      </c>
      <c r="H134" s="154">
        <v>146.2</v>
      </c>
      <c r="I134" s="155"/>
      <c r="J134" s="156">
        <f>ROUND(I134*H134,2)</f>
        <v>0</v>
      </c>
      <c r="K134" s="152" t="s">
        <v>205</v>
      </c>
      <c r="L134" s="34"/>
      <c r="M134" s="157" t="s">
        <v>1</v>
      </c>
      <c r="N134" s="158" t="s">
        <v>46</v>
      </c>
      <c r="O134" s="59"/>
      <c r="P134" s="159">
        <f>O134*H134</f>
        <v>0</v>
      </c>
      <c r="Q134" s="159">
        <v>0</v>
      </c>
      <c r="R134" s="159">
        <f>Q134*H134</f>
        <v>0</v>
      </c>
      <c r="S134" s="159">
        <v>0</v>
      </c>
      <c r="T134" s="160">
        <f>S134*H134</f>
        <v>0</v>
      </c>
      <c r="U134" s="33"/>
      <c r="V134" s="33"/>
      <c r="W134" s="33"/>
      <c r="X134" s="33"/>
      <c r="Y134" s="33"/>
      <c r="Z134" s="33"/>
      <c r="AA134" s="33"/>
      <c r="AB134" s="33"/>
      <c r="AC134" s="33"/>
      <c r="AD134" s="33"/>
      <c r="AE134" s="33"/>
      <c r="AR134" s="161" t="s">
        <v>206</v>
      </c>
      <c r="AT134" s="161" t="s">
        <v>201</v>
      </c>
      <c r="AU134" s="161" t="s">
        <v>91</v>
      </c>
      <c r="AY134" s="18" t="s">
        <v>199</v>
      </c>
      <c r="BE134" s="162">
        <f>IF(N134="základní",J134,0)</f>
        <v>0</v>
      </c>
      <c r="BF134" s="162">
        <f>IF(N134="snížená",J134,0)</f>
        <v>0</v>
      </c>
      <c r="BG134" s="162">
        <f>IF(N134="zákl. přenesená",J134,0)</f>
        <v>0</v>
      </c>
      <c r="BH134" s="162">
        <f>IF(N134="sníž. přenesená",J134,0)</f>
        <v>0</v>
      </c>
      <c r="BI134" s="162">
        <f>IF(N134="nulová",J134,0)</f>
        <v>0</v>
      </c>
      <c r="BJ134" s="18" t="s">
        <v>89</v>
      </c>
      <c r="BK134" s="162">
        <f>ROUND(I134*H134,2)</f>
        <v>0</v>
      </c>
      <c r="BL134" s="18" t="s">
        <v>206</v>
      </c>
      <c r="BM134" s="161" t="s">
        <v>2801</v>
      </c>
    </row>
    <row r="135" spans="1:47" s="2" customFormat="1" ht="19.5">
      <c r="A135" s="33"/>
      <c r="B135" s="34"/>
      <c r="C135" s="33"/>
      <c r="D135" s="163" t="s">
        <v>208</v>
      </c>
      <c r="E135" s="33"/>
      <c r="F135" s="164" t="s">
        <v>322</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208</v>
      </c>
      <c r="AU135" s="18" t="s">
        <v>91</v>
      </c>
    </row>
    <row r="136" spans="1:47" s="2" customFormat="1" ht="126.75">
      <c r="A136" s="33"/>
      <c r="B136" s="34"/>
      <c r="C136" s="33"/>
      <c r="D136" s="163" t="s">
        <v>210</v>
      </c>
      <c r="E136" s="33"/>
      <c r="F136" s="168" t="s">
        <v>323</v>
      </c>
      <c r="G136" s="33"/>
      <c r="H136" s="33"/>
      <c r="I136" s="165"/>
      <c r="J136" s="33"/>
      <c r="K136" s="33"/>
      <c r="L136" s="34"/>
      <c r="M136" s="166"/>
      <c r="N136" s="167"/>
      <c r="O136" s="59"/>
      <c r="P136" s="59"/>
      <c r="Q136" s="59"/>
      <c r="R136" s="59"/>
      <c r="S136" s="59"/>
      <c r="T136" s="60"/>
      <c r="U136" s="33"/>
      <c r="V136" s="33"/>
      <c r="W136" s="33"/>
      <c r="X136" s="33"/>
      <c r="Y136" s="33"/>
      <c r="Z136" s="33"/>
      <c r="AA136" s="33"/>
      <c r="AB136" s="33"/>
      <c r="AC136" s="33"/>
      <c r="AD136" s="33"/>
      <c r="AE136" s="33"/>
      <c r="AT136" s="18" t="s">
        <v>210</v>
      </c>
      <c r="AU136" s="18" t="s">
        <v>91</v>
      </c>
    </row>
    <row r="137" spans="2:51" s="14" customFormat="1" ht="11.25">
      <c r="B137" s="177"/>
      <c r="D137" s="163" t="s">
        <v>212</v>
      </c>
      <c r="E137" s="178" t="s">
        <v>1</v>
      </c>
      <c r="F137" s="179" t="s">
        <v>2802</v>
      </c>
      <c r="H137" s="178" t="s">
        <v>1</v>
      </c>
      <c r="I137" s="180"/>
      <c r="L137" s="177"/>
      <c r="M137" s="181"/>
      <c r="N137" s="182"/>
      <c r="O137" s="182"/>
      <c r="P137" s="182"/>
      <c r="Q137" s="182"/>
      <c r="R137" s="182"/>
      <c r="S137" s="182"/>
      <c r="T137" s="183"/>
      <c r="AT137" s="178" t="s">
        <v>212</v>
      </c>
      <c r="AU137" s="178" t="s">
        <v>91</v>
      </c>
      <c r="AV137" s="14" t="s">
        <v>89</v>
      </c>
      <c r="AW137" s="14" t="s">
        <v>36</v>
      </c>
      <c r="AX137" s="14" t="s">
        <v>81</v>
      </c>
      <c r="AY137" s="178" t="s">
        <v>199</v>
      </c>
    </row>
    <row r="138" spans="2:51" s="13" customFormat="1" ht="11.25">
      <c r="B138" s="169"/>
      <c r="D138" s="163" t="s">
        <v>212</v>
      </c>
      <c r="E138" s="170" t="s">
        <v>1</v>
      </c>
      <c r="F138" s="171" t="s">
        <v>2803</v>
      </c>
      <c r="H138" s="172">
        <v>146.2</v>
      </c>
      <c r="I138" s="173"/>
      <c r="L138" s="169"/>
      <c r="M138" s="174"/>
      <c r="N138" s="175"/>
      <c r="O138" s="175"/>
      <c r="P138" s="175"/>
      <c r="Q138" s="175"/>
      <c r="R138" s="175"/>
      <c r="S138" s="175"/>
      <c r="T138" s="176"/>
      <c r="AT138" s="170" t="s">
        <v>212</v>
      </c>
      <c r="AU138" s="170" t="s">
        <v>91</v>
      </c>
      <c r="AV138" s="13" t="s">
        <v>91</v>
      </c>
      <c r="AW138" s="13" t="s">
        <v>36</v>
      </c>
      <c r="AX138" s="13" t="s">
        <v>81</v>
      </c>
      <c r="AY138" s="170" t="s">
        <v>199</v>
      </c>
    </row>
    <row r="139" spans="2:51" s="15" customFormat="1" ht="11.25">
      <c r="B139" s="184"/>
      <c r="D139" s="163" t="s">
        <v>212</v>
      </c>
      <c r="E139" s="185" t="s">
        <v>1</v>
      </c>
      <c r="F139" s="186" t="s">
        <v>234</v>
      </c>
      <c r="H139" s="187">
        <v>146.2</v>
      </c>
      <c r="I139" s="188"/>
      <c r="L139" s="184"/>
      <c r="M139" s="189"/>
      <c r="N139" s="190"/>
      <c r="O139" s="190"/>
      <c r="P139" s="190"/>
      <c r="Q139" s="190"/>
      <c r="R139" s="190"/>
      <c r="S139" s="190"/>
      <c r="T139" s="191"/>
      <c r="AT139" s="185" t="s">
        <v>212</v>
      </c>
      <c r="AU139" s="185" t="s">
        <v>91</v>
      </c>
      <c r="AV139" s="15" t="s">
        <v>206</v>
      </c>
      <c r="AW139" s="15" t="s">
        <v>36</v>
      </c>
      <c r="AX139" s="15" t="s">
        <v>89</v>
      </c>
      <c r="AY139" s="185" t="s">
        <v>199</v>
      </c>
    </row>
    <row r="140" spans="2:63" s="12" customFormat="1" ht="22.9" customHeight="1">
      <c r="B140" s="136"/>
      <c r="D140" s="137" t="s">
        <v>80</v>
      </c>
      <c r="E140" s="147" t="s">
        <v>91</v>
      </c>
      <c r="F140" s="147" t="s">
        <v>336</v>
      </c>
      <c r="I140" s="139"/>
      <c r="J140" s="148">
        <f>BK140</f>
        <v>0</v>
      </c>
      <c r="L140" s="136"/>
      <c r="M140" s="141"/>
      <c r="N140" s="142"/>
      <c r="O140" s="142"/>
      <c r="P140" s="143">
        <f>SUM(P141:P145)</f>
        <v>0</v>
      </c>
      <c r="Q140" s="142"/>
      <c r="R140" s="143">
        <f>SUM(R141:R145)</f>
        <v>8.4147847</v>
      </c>
      <c r="S140" s="142"/>
      <c r="T140" s="144">
        <f>SUM(T141:T145)</f>
        <v>0</v>
      </c>
      <c r="AR140" s="137" t="s">
        <v>89</v>
      </c>
      <c r="AT140" s="145" t="s">
        <v>80</v>
      </c>
      <c r="AU140" s="145" t="s">
        <v>89</v>
      </c>
      <c r="AY140" s="137" t="s">
        <v>199</v>
      </c>
      <c r="BK140" s="146">
        <f>SUM(BK141:BK145)</f>
        <v>0</v>
      </c>
    </row>
    <row r="141" spans="1:65" s="2" customFormat="1" ht="14.45" customHeight="1">
      <c r="A141" s="33"/>
      <c r="B141" s="149"/>
      <c r="C141" s="150" t="s">
        <v>91</v>
      </c>
      <c r="D141" s="150" t="s">
        <v>201</v>
      </c>
      <c r="E141" s="151" t="s">
        <v>2804</v>
      </c>
      <c r="F141" s="152" t="s">
        <v>2805</v>
      </c>
      <c r="G141" s="153" t="s">
        <v>228</v>
      </c>
      <c r="H141" s="154">
        <v>3.43</v>
      </c>
      <c r="I141" s="155"/>
      <c r="J141" s="156">
        <f>ROUND(I141*H141,2)</f>
        <v>0</v>
      </c>
      <c r="K141" s="152" t="s">
        <v>205</v>
      </c>
      <c r="L141" s="34"/>
      <c r="M141" s="157" t="s">
        <v>1</v>
      </c>
      <c r="N141" s="158" t="s">
        <v>46</v>
      </c>
      <c r="O141" s="59"/>
      <c r="P141" s="159">
        <f>O141*H141</f>
        <v>0</v>
      </c>
      <c r="Q141" s="159">
        <v>2.45329</v>
      </c>
      <c r="R141" s="159">
        <f>Q141*H141</f>
        <v>8.4147847</v>
      </c>
      <c r="S141" s="159">
        <v>0</v>
      </c>
      <c r="T141" s="160">
        <f>S141*H141</f>
        <v>0</v>
      </c>
      <c r="U141" s="33"/>
      <c r="V141" s="33"/>
      <c r="W141" s="33"/>
      <c r="X141" s="33"/>
      <c r="Y141" s="33"/>
      <c r="Z141" s="33"/>
      <c r="AA141" s="33"/>
      <c r="AB141" s="33"/>
      <c r="AC141" s="33"/>
      <c r="AD141" s="33"/>
      <c r="AE141" s="33"/>
      <c r="AR141" s="161" t="s">
        <v>206</v>
      </c>
      <c r="AT141" s="161" t="s">
        <v>201</v>
      </c>
      <c r="AU141" s="161" t="s">
        <v>91</v>
      </c>
      <c r="AY141" s="18" t="s">
        <v>199</v>
      </c>
      <c r="BE141" s="162">
        <f>IF(N141="základní",J141,0)</f>
        <v>0</v>
      </c>
      <c r="BF141" s="162">
        <f>IF(N141="snížená",J141,0)</f>
        <v>0</v>
      </c>
      <c r="BG141" s="162">
        <f>IF(N141="zákl. přenesená",J141,0)</f>
        <v>0</v>
      </c>
      <c r="BH141" s="162">
        <f>IF(N141="sníž. přenesená",J141,0)</f>
        <v>0</v>
      </c>
      <c r="BI141" s="162">
        <f>IF(N141="nulová",J141,0)</f>
        <v>0</v>
      </c>
      <c r="BJ141" s="18" t="s">
        <v>89</v>
      </c>
      <c r="BK141" s="162">
        <f>ROUND(I141*H141,2)</f>
        <v>0</v>
      </c>
      <c r="BL141" s="18" t="s">
        <v>206</v>
      </c>
      <c r="BM141" s="161" t="s">
        <v>2806</v>
      </c>
    </row>
    <row r="142" spans="1:47" s="2" customFormat="1" ht="19.5">
      <c r="A142" s="33"/>
      <c r="B142" s="34"/>
      <c r="C142" s="33"/>
      <c r="D142" s="163" t="s">
        <v>208</v>
      </c>
      <c r="E142" s="33"/>
      <c r="F142" s="164" t="s">
        <v>2807</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208</v>
      </c>
      <c r="AU142" s="18" t="s">
        <v>91</v>
      </c>
    </row>
    <row r="143" spans="1:47" s="2" customFormat="1" ht="78">
      <c r="A143" s="33"/>
      <c r="B143" s="34"/>
      <c r="C143" s="33"/>
      <c r="D143" s="163" t="s">
        <v>210</v>
      </c>
      <c r="E143" s="33"/>
      <c r="F143" s="168" t="s">
        <v>2808</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210</v>
      </c>
      <c r="AU143" s="18" t="s">
        <v>91</v>
      </c>
    </row>
    <row r="144" spans="2:51" s="14" customFormat="1" ht="11.25">
      <c r="B144" s="177"/>
      <c r="D144" s="163" t="s">
        <v>212</v>
      </c>
      <c r="E144" s="178" t="s">
        <v>1</v>
      </c>
      <c r="F144" s="179" t="s">
        <v>2809</v>
      </c>
      <c r="H144" s="178" t="s">
        <v>1</v>
      </c>
      <c r="I144" s="180"/>
      <c r="L144" s="177"/>
      <c r="M144" s="181"/>
      <c r="N144" s="182"/>
      <c r="O144" s="182"/>
      <c r="P144" s="182"/>
      <c r="Q144" s="182"/>
      <c r="R144" s="182"/>
      <c r="S144" s="182"/>
      <c r="T144" s="183"/>
      <c r="AT144" s="178" t="s">
        <v>212</v>
      </c>
      <c r="AU144" s="178" t="s">
        <v>91</v>
      </c>
      <c r="AV144" s="14" t="s">
        <v>89</v>
      </c>
      <c r="AW144" s="14" t="s">
        <v>36</v>
      </c>
      <c r="AX144" s="14" t="s">
        <v>81</v>
      </c>
      <c r="AY144" s="178" t="s">
        <v>199</v>
      </c>
    </row>
    <row r="145" spans="2:51" s="13" customFormat="1" ht="11.25">
      <c r="B145" s="169"/>
      <c r="D145" s="163" t="s">
        <v>212</v>
      </c>
      <c r="E145" s="170" t="s">
        <v>1</v>
      </c>
      <c r="F145" s="171" t="s">
        <v>2810</v>
      </c>
      <c r="H145" s="172">
        <v>3.43</v>
      </c>
      <c r="I145" s="173"/>
      <c r="L145" s="169"/>
      <c r="M145" s="174"/>
      <c r="N145" s="175"/>
      <c r="O145" s="175"/>
      <c r="P145" s="175"/>
      <c r="Q145" s="175"/>
      <c r="R145" s="175"/>
      <c r="S145" s="175"/>
      <c r="T145" s="176"/>
      <c r="AT145" s="170" t="s">
        <v>212</v>
      </c>
      <c r="AU145" s="170" t="s">
        <v>91</v>
      </c>
      <c r="AV145" s="13" t="s">
        <v>91</v>
      </c>
      <c r="AW145" s="13" t="s">
        <v>36</v>
      </c>
      <c r="AX145" s="13" t="s">
        <v>89</v>
      </c>
      <c r="AY145" s="170" t="s">
        <v>199</v>
      </c>
    </row>
    <row r="146" spans="2:63" s="12" customFormat="1" ht="22.9" customHeight="1">
      <c r="B146" s="136"/>
      <c r="D146" s="137" t="s">
        <v>80</v>
      </c>
      <c r="E146" s="147" t="s">
        <v>221</v>
      </c>
      <c r="F146" s="147" t="s">
        <v>385</v>
      </c>
      <c r="I146" s="139"/>
      <c r="J146" s="148">
        <f>BK146</f>
        <v>0</v>
      </c>
      <c r="L146" s="136"/>
      <c r="M146" s="141"/>
      <c r="N146" s="142"/>
      <c r="O146" s="142"/>
      <c r="P146" s="143">
        <f>SUM(P147:P168)</f>
        <v>0</v>
      </c>
      <c r="Q146" s="142"/>
      <c r="R146" s="143">
        <f>SUM(R147:R168)</f>
        <v>3.2830735100000004</v>
      </c>
      <c r="S146" s="142"/>
      <c r="T146" s="144">
        <f>SUM(T147:T168)</f>
        <v>0</v>
      </c>
      <c r="AR146" s="137" t="s">
        <v>89</v>
      </c>
      <c r="AT146" s="145" t="s">
        <v>80</v>
      </c>
      <c r="AU146" s="145" t="s">
        <v>89</v>
      </c>
      <c r="AY146" s="137" t="s">
        <v>199</v>
      </c>
      <c r="BK146" s="146">
        <f>SUM(BK147:BK168)</f>
        <v>0</v>
      </c>
    </row>
    <row r="147" spans="1:65" s="2" customFormat="1" ht="24.2" customHeight="1">
      <c r="A147" s="33"/>
      <c r="B147" s="149"/>
      <c r="C147" s="150" t="s">
        <v>221</v>
      </c>
      <c r="D147" s="150" t="s">
        <v>201</v>
      </c>
      <c r="E147" s="151" t="s">
        <v>403</v>
      </c>
      <c r="F147" s="152" t="s">
        <v>404</v>
      </c>
      <c r="G147" s="153" t="s">
        <v>228</v>
      </c>
      <c r="H147" s="154">
        <v>33.92</v>
      </c>
      <c r="I147" s="155"/>
      <c r="J147" s="156">
        <f>ROUND(I147*H147,2)</f>
        <v>0</v>
      </c>
      <c r="K147" s="152" t="s">
        <v>205</v>
      </c>
      <c r="L147" s="34"/>
      <c r="M147" s="157" t="s">
        <v>1</v>
      </c>
      <c r="N147" s="158" t="s">
        <v>46</v>
      </c>
      <c r="O147" s="59"/>
      <c r="P147" s="159">
        <f>O147*H147</f>
        <v>0</v>
      </c>
      <c r="Q147" s="159">
        <v>0</v>
      </c>
      <c r="R147" s="159">
        <f>Q147*H147</f>
        <v>0</v>
      </c>
      <c r="S147" s="159">
        <v>0</v>
      </c>
      <c r="T147" s="160">
        <f>S147*H147</f>
        <v>0</v>
      </c>
      <c r="U147" s="33"/>
      <c r="V147" s="33"/>
      <c r="W147" s="33"/>
      <c r="X147" s="33"/>
      <c r="Y147" s="33"/>
      <c r="Z147" s="33"/>
      <c r="AA147" s="33"/>
      <c r="AB147" s="33"/>
      <c r="AC147" s="33"/>
      <c r="AD147" s="33"/>
      <c r="AE147" s="33"/>
      <c r="AR147" s="161" t="s">
        <v>206</v>
      </c>
      <c r="AT147" s="161" t="s">
        <v>201</v>
      </c>
      <c r="AU147" s="161" t="s">
        <v>91</v>
      </c>
      <c r="AY147" s="18" t="s">
        <v>199</v>
      </c>
      <c r="BE147" s="162">
        <f>IF(N147="základní",J147,0)</f>
        <v>0</v>
      </c>
      <c r="BF147" s="162">
        <f>IF(N147="snížená",J147,0)</f>
        <v>0</v>
      </c>
      <c r="BG147" s="162">
        <f>IF(N147="zákl. přenesená",J147,0)</f>
        <v>0</v>
      </c>
      <c r="BH147" s="162">
        <f>IF(N147="sníž. přenesená",J147,0)</f>
        <v>0</v>
      </c>
      <c r="BI147" s="162">
        <f>IF(N147="nulová",J147,0)</f>
        <v>0</v>
      </c>
      <c r="BJ147" s="18" t="s">
        <v>89</v>
      </c>
      <c r="BK147" s="162">
        <f>ROUND(I147*H147,2)</f>
        <v>0</v>
      </c>
      <c r="BL147" s="18" t="s">
        <v>206</v>
      </c>
      <c r="BM147" s="161" t="s">
        <v>2811</v>
      </c>
    </row>
    <row r="148" spans="1:47" s="2" customFormat="1" ht="39">
      <c r="A148" s="33"/>
      <c r="B148" s="34"/>
      <c r="C148" s="33"/>
      <c r="D148" s="163" t="s">
        <v>208</v>
      </c>
      <c r="E148" s="33"/>
      <c r="F148" s="164" t="s">
        <v>406</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208</v>
      </c>
      <c r="AU148" s="18" t="s">
        <v>91</v>
      </c>
    </row>
    <row r="149" spans="1:47" s="2" customFormat="1" ht="282.75">
      <c r="A149" s="33"/>
      <c r="B149" s="34"/>
      <c r="C149" s="33"/>
      <c r="D149" s="163" t="s">
        <v>210</v>
      </c>
      <c r="E149" s="33"/>
      <c r="F149" s="168" t="s">
        <v>407</v>
      </c>
      <c r="G149" s="33"/>
      <c r="H149" s="33"/>
      <c r="I149" s="165"/>
      <c r="J149" s="33"/>
      <c r="K149" s="33"/>
      <c r="L149" s="34"/>
      <c r="M149" s="166"/>
      <c r="N149" s="167"/>
      <c r="O149" s="59"/>
      <c r="P149" s="59"/>
      <c r="Q149" s="59"/>
      <c r="R149" s="59"/>
      <c r="S149" s="59"/>
      <c r="T149" s="60"/>
      <c r="U149" s="33"/>
      <c r="V149" s="33"/>
      <c r="W149" s="33"/>
      <c r="X149" s="33"/>
      <c r="Y149" s="33"/>
      <c r="Z149" s="33"/>
      <c r="AA149" s="33"/>
      <c r="AB149" s="33"/>
      <c r="AC149" s="33"/>
      <c r="AD149" s="33"/>
      <c r="AE149" s="33"/>
      <c r="AT149" s="18" t="s">
        <v>210</v>
      </c>
      <c r="AU149" s="18" t="s">
        <v>91</v>
      </c>
    </row>
    <row r="150" spans="2:51" s="14" customFormat="1" ht="11.25">
      <c r="B150" s="177"/>
      <c r="D150" s="163" t="s">
        <v>212</v>
      </c>
      <c r="E150" s="178" t="s">
        <v>1</v>
      </c>
      <c r="F150" s="179" t="s">
        <v>2812</v>
      </c>
      <c r="H150" s="178" t="s">
        <v>1</v>
      </c>
      <c r="I150" s="180"/>
      <c r="L150" s="177"/>
      <c r="M150" s="181"/>
      <c r="N150" s="182"/>
      <c r="O150" s="182"/>
      <c r="P150" s="182"/>
      <c r="Q150" s="182"/>
      <c r="R150" s="182"/>
      <c r="S150" s="182"/>
      <c r="T150" s="183"/>
      <c r="AT150" s="178" t="s">
        <v>212</v>
      </c>
      <c r="AU150" s="178" t="s">
        <v>91</v>
      </c>
      <c r="AV150" s="14" t="s">
        <v>89</v>
      </c>
      <c r="AW150" s="14" t="s">
        <v>36</v>
      </c>
      <c r="AX150" s="14" t="s">
        <v>81</v>
      </c>
      <c r="AY150" s="178" t="s">
        <v>199</v>
      </c>
    </row>
    <row r="151" spans="2:51" s="14" customFormat="1" ht="11.25">
      <c r="B151" s="177"/>
      <c r="D151" s="163" t="s">
        <v>212</v>
      </c>
      <c r="E151" s="178" t="s">
        <v>1</v>
      </c>
      <c r="F151" s="179" t="s">
        <v>2813</v>
      </c>
      <c r="H151" s="178" t="s">
        <v>1</v>
      </c>
      <c r="I151" s="180"/>
      <c r="L151" s="177"/>
      <c r="M151" s="181"/>
      <c r="N151" s="182"/>
      <c r="O151" s="182"/>
      <c r="P151" s="182"/>
      <c r="Q151" s="182"/>
      <c r="R151" s="182"/>
      <c r="S151" s="182"/>
      <c r="T151" s="183"/>
      <c r="AT151" s="178" t="s">
        <v>212</v>
      </c>
      <c r="AU151" s="178" t="s">
        <v>91</v>
      </c>
      <c r="AV151" s="14" t="s">
        <v>89</v>
      </c>
      <c r="AW151" s="14" t="s">
        <v>36</v>
      </c>
      <c r="AX151" s="14" t="s">
        <v>81</v>
      </c>
      <c r="AY151" s="178" t="s">
        <v>199</v>
      </c>
    </row>
    <row r="152" spans="2:51" s="13" customFormat="1" ht="11.25">
      <c r="B152" s="169"/>
      <c r="D152" s="163" t="s">
        <v>212</v>
      </c>
      <c r="E152" s="170" t="s">
        <v>1</v>
      </c>
      <c r="F152" s="171" t="s">
        <v>2814</v>
      </c>
      <c r="H152" s="172">
        <v>33.92</v>
      </c>
      <c r="I152" s="173"/>
      <c r="L152" s="169"/>
      <c r="M152" s="174"/>
      <c r="N152" s="175"/>
      <c r="O152" s="175"/>
      <c r="P152" s="175"/>
      <c r="Q152" s="175"/>
      <c r="R152" s="175"/>
      <c r="S152" s="175"/>
      <c r="T152" s="176"/>
      <c r="AT152" s="170" t="s">
        <v>212</v>
      </c>
      <c r="AU152" s="170" t="s">
        <v>91</v>
      </c>
      <c r="AV152" s="13" t="s">
        <v>91</v>
      </c>
      <c r="AW152" s="13" t="s">
        <v>36</v>
      </c>
      <c r="AX152" s="13" t="s">
        <v>81</v>
      </c>
      <c r="AY152" s="170" t="s">
        <v>199</v>
      </c>
    </row>
    <row r="153" spans="2:51" s="15" customFormat="1" ht="11.25">
      <c r="B153" s="184"/>
      <c r="D153" s="163" t="s">
        <v>212</v>
      </c>
      <c r="E153" s="185" t="s">
        <v>1</v>
      </c>
      <c r="F153" s="186" t="s">
        <v>234</v>
      </c>
      <c r="H153" s="187">
        <v>33.92</v>
      </c>
      <c r="I153" s="188"/>
      <c r="L153" s="184"/>
      <c r="M153" s="189"/>
      <c r="N153" s="190"/>
      <c r="O153" s="190"/>
      <c r="P153" s="190"/>
      <c r="Q153" s="190"/>
      <c r="R153" s="190"/>
      <c r="S153" s="190"/>
      <c r="T153" s="191"/>
      <c r="AT153" s="185" t="s">
        <v>212</v>
      </c>
      <c r="AU153" s="185" t="s">
        <v>91</v>
      </c>
      <c r="AV153" s="15" t="s">
        <v>206</v>
      </c>
      <c r="AW153" s="15" t="s">
        <v>36</v>
      </c>
      <c r="AX153" s="15" t="s">
        <v>89</v>
      </c>
      <c r="AY153" s="185" t="s">
        <v>199</v>
      </c>
    </row>
    <row r="154" spans="1:65" s="2" customFormat="1" ht="14.45" customHeight="1">
      <c r="A154" s="33"/>
      <c r="B154" s="149"/>
      <c r="C154" s="150" t="s">
        <v>206</v>
      </c>
      <c r="D154" s="150" t="s">
        <v>201</v>
      </c>
      <c r="E154" s="151" t="s">
        <v>411</v>
      </c>
      <c r="F154" s="152" t="s">
        <v>412</v>
      </c>
      <c r="G154" s="153" t="s">
        <v>204</v>
      </c>
      <c r="H154" s="154">
        <v>117.43</v>
      </c>
      <c r="I154" s="155"/>
      <c r="J154" s="156">
        <f>ROUND(I154*H154,2)</f>
        <v>0</v>
      </c>
      <c r="K154" s="152" t="s">
        <v>205</v>
      </c>
      <c r="L154" s="34"/>
      <c r="M154" s="157" t="s">
        <v>1</v>
      </c>
      <c r="N154" s="158" t="s">
        <v>46</v>
      </c>
      <c r="O154" s="59"/>
      <c r="P154" s="159">
        <f>O154*H154</f>
        <v>0</v>
      </c>
      <c r="Q154" s="159">
        <v>0.00726</v>
      </c>
      <c r="R154" s="159">
        <f>Q154*H154</f>
        <v>0.8525418</v>
      </c>
      <c r="S154" s="159">
        <v>0</v>
      </c>
      <c r="T154" s="160">
        <f>S154*H154</f>
        <v>0</v>
      </c>
      <c r="U154" s="33"/>
      <c r="V154" s="33"/>
      <c r="W154" s="33"/>
      <c r="X154" s="33"/>
      <c r="Y154" s="33"/>
      <c r="Z154" s="33"/>
      <c r="AA154" s="33"/>
      <c r="AB154" s="33"/>
      <c r="AC154" s="33"/>
      <c r="AD154" s="33"/>
      <c r="AE154" s="33"/>
      <c r="AR154" s="161" t="s">
        <v>206</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206</v>
      </c>
      <c r="BM154" s="161" t="s">
        <v>2815</v>
      </c>
    </row>
    <row r="155" spans="1:47" s="2" customFormat="1" ht="48.75">
      <c r="A155" s="33"/>
      <c r="B155" s="34"/>
      <c r="C155" s="33"/>
      <c r="D155" s="163" t="s">
        <v>208</v>
      </c>
      <c r="E155" s="33"/>
      <c r="F155" s="164" t="s">
        <v>414</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208</v>
      </c>
      <c r="AU155" s="18" t="s">
        <v>91</v>
      </c>
    </row>
    <row r="156" spans="1:47" s="2" customFormat="1" ht="195">
      <c r="A156" s="33"/>
      <c r="B156" s="34"/>
      <c r="C156" s="33"/>
      <c r="D156" s="163" t="s">
        <v>210</v>
      </c>
      <c r="E156" s="33"/>
      <c r="F156" s="168" t="s">
        <v>415</v>
      </c>
      <c r="G156" s="33"/>
      <c r="H156" s="33"/>
      <c r="I156" s="165"/>
      <c r="J156" s="33"/>
      <c r="K156" s="33"/>
      <c r="L156" s="34"/>
      <c r="M156" s="166"/>
      <c r="N156" s="167"/>
      <c r="O156" s="59"/>
      <c r="P156" s="59"/>
      <c r="Q156" s="59"/>
      <c r="R156" s="59"/>
      <c r="S156" s="59"/>
      <c r="T156" s="60"/>
      <c r="U156" s="33"/>
      <c r="V156" s="33"/>
      <c r="W156" s="33"/>
      <c r="X156" s="33"/>
      <c r="Y156" s="33"/>
      <c r="Z156" s="33"/>
      <c r="AA156" s="33"/>
      <c r="AB156" s="33"/>
      <c r="AC156" s="33"/>
      <c r="AD156" s="33"/>
      <c r="AE156" s="33"/>
      <c r="AT156" s="18" t="s">
        <v>210</v>
      </c>
      <c r="AU156" s="18" t="s">
        <v>91</v>
      </c>
    </row>
    <row r="157" spans="2:51" s="14" customFormat="1" ht="11.25">
      <c r="B157" s="177"/>
      <c r="D157" s="163" t="s">
        <v>212</v>
      </c>
      <c r="E157" s="178" t="s">
        <v>1</v>
      </c>
      <c r="F157" s="179" t="s">
        <v>2812</v>
      </c>
      <c r="H157" s="178" t="s">
        <v>1</v>
      </c>
      <c r="I157" s="180"/>
      <c r="L157" s="177"/>
      <c r="M157" s="181"/>
      <c r="N157" s="182"/>
      <c r="O157" s="182"/>
      <c r="P157" s="182"/>
      <c r="Q157" s="182"/>
      <c r="R157" s="182"/>
      <c r="S157" s="182"/>
      <c r="T157" s="183"/>
      <c r="AT157" s="178" t="s">
        <v>212</v>
      </c>
      <c r="AU157" s="178" t="s">
        <v>91</v>
      </c>
      <c r="AV157" s="14" t="s">
        <v>89</v>
      </c>
      <c r="AW157" s="14" t="s">
        <v>36</v>
      </c>
      <c r="AX157" s="14" t="s">
        <v>81</v>
      </c>
      <c r="AY157" s="178" t="s">
        <v>199</v>
      </c>
    </row>
    <row r="158" spans="2:51" s="14" customFormat="1" ht="11.25">
      <c r="B158" s="177"/>
      <c r="D158" s="163" t="s">
        <v>212</v>
      </c>
      <c r="E158" s="178" t="s">
        <v>1</v>
      </c>
      <c r="F158" s="179" t="s">
        <v>2813</v>
      </c>
      <c r="H158" s="178" t="s">
        <v>1</v>
      </c>
      <c r="I158" s="180"/>
      <c r="L158" s="177"/>
      <c r="M158" s="181"/>
      <c r="N158" s="182"/>
      <c r="O158" s="182"/>
      <c r="P158" s="182"/>
      <c r="Q158" s="182"/>
      <c r="R158" s="182"/>
      <c r="S158" s="182"/>
      <c r="T158" s="183"/>
      <c r="AT158" s="178" t="s">
        <v>212</v>
      </c>
      <c r="AU158" s="178" t="s">
        <v>91</v>
      </c>
      <c r="AV158" s="14" t="s">
        <v>89</v>
      </c>
      <c r="AW158" s="14" t="s">
        <v>36</v>
      </c>
      <c r="AX158" s="14" t="s">
        <v>81</v>
      </c>
      <c r="AY158" s="178" t="s">
        <v>199</v>
      </c>
    </row>
    <row r="159" spans="2:51" s="13" customFormat="1" ht="11.25">
      <c r="B159" s="169"/>
      <c r="D159" s="163" t="s">
        <v>212</v>
      </c>
      <c r="E159" s="170" t="s">
        <v>1</v>
      </c>
      <c r="F159" s="171" t="s">
        <v>2816</v>
      </c>
      <c r="H159" s="172">
        <v>117.43</v>
      </c>
      <c r="I159" s="173"/>
      <c r="L159" s="169"/>
      <c r="M159" s="174"/>
      <c r="N159" s="175"/>
      <c r="O159" s="175"/>
      <c r="P159" s="175"/>
      <c r="Q159" s="175"/>
      <c r="R159" s="175"/>
      <c r="S159" s="175"/>
      <c r="T159" s="176"/>
      <c r="AT159" s="170" t="s">
        <v>212</v>
      </c>
      <c r="AU159" s="170" t="s">
        <v>91</v>
      </c>
      <c r="AV159" s="13" t="s">
        <v>91</v>
      </c>
      <c r="AW159" s="13" t="s">
        <v>36</v>
      </c>
      <c r="AX159" s="13" t="s">
        <v>89</v>
      </c>
      <c r="AY159" s="170" t="s">
        <v>199</v>
      </c>
    </row>
    <row r="160" spans="1:65" s="2" customFormat="1" ht="14.45" customHeight="1">
      <c r="A160" s="33"/>
      <c r="B160" s="149"/>
      <c r="C160" s="150" t="s">
        <v>235</v>
      </c>
      <c r="D160" s="150" t="s">
        <v>201</v>
      </c>
      <c r="E160" s="151" t="s">
        <v>419</v>
      </c>
      <c r="F160" s="152" t="s">
        <v>420</v>
      </c>
      <c r="G160" s="153" t="s">
        <v>204</v>
      </c>
      <c r="H160" s="154">
        <v>117.43</v>
      </c>
      <c r="I160" s="155"/>
      <c r="J160" s="156">
        <f>ROUND(I160*H160,2)</f>
        <v>0</v>
      </c>
      <c r="K160" s="152" t="s">
        <v>205</v>
      </c>
      <c r="L160" s="34"/>
      <c r="M160" s="157" t="s">
        <v>1</v>
      </c>
      <c r="N160" s="158" t="s">
        <v>46</v>
      </c>
      <c r="O160" s="59"/>
      <c r="P160" s="159">
        <f>O160*H160</f>
        <v>0</v>
      </c>
      <c r="Q160" s="159">
        <v>0.00086</v>
      </c>
      <c r="R160" s="159">
        <f>Q160*H160</f>
        <v>0.1009898</v>
      </c>
      <c r="S160" s="159">
        <v>0</v>
      </c>
      <c r="T160" s="160">
        <f>S160*H160</f>
        <v>0</v>
      </c>
      <c r="U160" s="33"/>
      <c r="V160" s="33"/>
      <c r="W160" s="33"/>
      <c r="X160" s="33"/>
      <c r="Y160" s="33"/>
      <c r="Z160" s="33"/>
      <c r="AA160" s="33"/>
      <c r="AB160" s="33"/>
      <c r="AC160" s="33"/>
      <c r="AD160" s="33"/>
      <c r="AE160" s="33"/>
      <c r="AR160" s="161" t="s">
        <v>206</v>
      </c>
      <c r="AT160" s="161" t="s">
        <v>201</v>
      </c>
      <c r="AU160" s="161" t="s">
        <v>91</v>
      </c>
      <c r="AY160" s="18" t="s">
        <v>199</v>
      </c>
      <c r="BE160" s="162">
        <f>IF(N160="základní",J160,0)</f>
        <v>0</v>
      </c>
      <c r="BF160" s="162">
        <f>IF(N160="snížená",J160,0)</f>
        <v>0</v>
      </c>
      <c r="BG160" s="162">
        <f>IF(N160="zákl. přenesená",J160,0)</f>
        <v>0</v>
      </c>
      <c r="BH160" s="162">
        <f>IF(N160="sníž. přenesená",J160,0)</f>
        <v>0</v>
      </c>
      <c r="BI160" s="162">
        <f>IF(N160="nulová",J160,0)</f>
        <v>0</v>
      </c>
      <c r="BJ160" s="18" t="s">
        <v>89</v>
      </c>
      <c r="BK160" s="162">
        <f>ROUND(I160*H160,2)</f>
        <v>0</v>
      </c>
      <c r="BL160" s="18" t="s">
        <v>206</v>
      </c>
      <c r="BM160" s="161" t="s">
        <v>2817</v>
      </c>
    </row>
    <row r="161" spans="1:47" s="2" customFormat="1" ht="48.75">
      <c r="A161" s="33"/>
      <c r="B161" s="34"/>
      <c r="C161" s="33"/>
      <c r="D161" s="163" t="s">
        <v>208</v>
      </c>
      <c r="E161" s="33"/>
      <c r="F161" s="164" t="s">
        <v>422</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208</v>
      </c>
      <c r="AU161" s="18" t="s">
        <v>91</v>
      </c>
    </row>
    <row r="162" spans="1:47" s="2" customFormat="1" ht="195">
      <c r="A162" s="33"/>
      <c r="B162" s="34"/>
      <c r="C162" s="33"/>
      <c r="D162" s="163" t="s">
        <v>210</v>
      </c>
      <c r="E162" s="33"/>
      <c r="F162" s="168" t="s">
        <v>415</v>
      </c>
      <c r="G162" s="33"/>
      <c r="H162" s="33"/>
      <c r="I162" s="165"/>
      <c r="J162" s="33"/>
      <c r="K162" s="33"/>
      <c r="L162" s="34"/>
      <c r="M162" s="166"/>
      <c r="N162" s="167"/>
      <c r="O162" s="59"/>
      <c r="P162" s="59"/>
      <c r="Q162" s="59"/>
      <c r="R162" s="59"/>
      <c r="S162" s="59"/>
      <c r="T162" s="60"/>
      <c r="U162" s="33"/>
      <c r="V162" s="33"/>
      <c r="W162" s="33"/>
      <c r="X162" s="33"/>
      <c r="Y162" s="33"/>
      <c r="Z162" s="33"/>
      <c r="AA162" s="33"/>
      <c r="AB162" s="33"/>
      <c r="AC162" s="33"/>
      <c r="AD162" s="33"/>
      <c r="AE162" s="33"/>
      <c r="AT162" s="18" t="s">
        <v>210</v>
      </c>
      <c r="AU162" s="18" t="s">
        <v>91</v>
      </c>
    </row>
    <row r="163" spans="1:65" s="2" customFormat="1" ht="24.2" customHeight="1">
      <c r="A163" s="33"/>
      <c r="B163" s="149"/>
      <c r="C163" s="150" t="s">
        <v>243</v>
      </c>
      <c r="D163" s="150" t="s">
        <v>201</v>
      </c>
      <c r="E163" s="151" t="s">
        <v>432</v>
      </c>
      <c r="F163" s="152" t="s">
        <v>433</v>
      </c>
      <c r="G163" s="153" t="s">
        <v>275</v>
      </c>
      <c r="H163" s="154">
        <v>2.241</v>
      </c>
      <c r="I163" s="155"/>
      <c r="J163" s="156">
        <f>ROUND(I163*H163,2)</f>
        <v>0</v>
      </c>
      <c r="K163" s="152" t="s">
        <v>205</v>
      </c>
      <c r="L163" s="34"/>
      <c r="M163" s="157" t="s">
        <v>1</v>
      </c>
      <c r="N163" s="158" t="s">
        <v>46</v>
      </c>
      <c r="O163" s="59"/>
      <c r="P163" s="159">
        <f>O163*H163</f>
        <v>0</v>
      </c>
      <c r="Q163" s="159">
        <v>1.03951</v>
      </c>
      <c r="R163" s="159">
        <f>Q163*H163</f>
        <v>2.32954191</v>
      </c>
      <c r="S163" s="159">
        <v>0</v>
      </c>
      <c r="T163" s="160">
        <f>S163*H163</f>
        <v>0</v>
      </c>
      <c r="U163" s="33"/>
      <c r="V163" s="33"/>
      <c r="W163" s="33"/>
      <c r="X163" s="33"/>
      <c r="Y163" s="33"/>
      <c r="Z163" s="33"/>
      <c r="AA163" s="33"/>
      <c r="AB163" s="33"/>
      <c r="AC163" s="33"/>
      <c r="AD163" s="33"/>
      <c r="AE163" s="33"/>
      <c r="AR163" s="161" t="s">
        <v>206</v>
      </c>
      <c r="AT163" s="161" t="s">
        <v>201</v>
      </c>
      <c r="AU163" s="161" t="s">
        <v>91</v>
      </c>
      <c r="AY163" s="18" t="s">
        <v>199</v>
      </c>
      <c r="BE163" s="162">
        <f>IF(N163="základní",J163,0)</f>
        <v>0</v>
      </c>
      <c r="BF163" s="162">
        <f>IF(N163="snížená",J163,0)</f>
        <v>0</v>
      </c>
      <c r="BG163" s="162">
        <f>IF(N163="zákl. přenesená",J163,0)</f>
        <v>0</v>
      </c>
      <c r="BH163" s="162">
        <f>IF(N163="sníž. přenesená",J163,0)</f>
        <v>0</v>
      </c>
      <c r="BI163" s="162">
        <f>IF(N163="nulová",J163,0)</f>
        <v>0</v>
      </c>
      <c r="BJ163" s="18" t="s">
        <v>89</v>
      </c>
      <c r="BK163" s="162">
        <f>ROUND(I163*H163,2)</f>
        <v>0</v>
      </c>
      <c r="BL163" s="18" t="s">
        <v>206</v>
      </c>
      <c r="BM163" s="161" t="s">
        <v>2818</v>
      </c>
    </row>
    <row r="164" spans="1:47" s="2" customFormat="1" ht="48.75">
      <c r="A164" s="33"/>
      <c r="B164" s="34"/>
      <c r="C164" s="33"/>
      <c r="D164" s="163" t="s">
        <v>208</v>
      </c>
      <c r="E164" s="33"/>
      <c r="F164" s="164" t="s">
        <v>435</v>
      </c>
      <c r="G164" s="33"/>
      <c r="H164" s="33"/>
      <c r="I164" s="165"/>
      <c r="J164" s="33"/>
      <c r="K164" s="33"/>
      <c r="L164" s="34"/>
      <c r="M164" s="166"/>
      <c r="N164" s="167"/>
      <c r="O164" s="59"/>
      <c r="P164" s="59"/>
      <c r="Q164" s="59"/>
      <c r="R164" s="59"/>
      <c r="S164" s="59"/>
      <c r="T164" s="60"/>
      <c r="U164" s="33"/>
      <c r="V164" s="33"/>
      <c r="W164" s="33"/>
      <c r="X164" s="33"/>
      <c r="Y164" s="33"/>
      <c r="Z164" s="33"/>
      <c r="AA164" s="33"/>
      <c r="AB164" s="33"/>
      <c r="AC164" s="33"/>
      <c r="AD164" s="33"/>
      <c r="AE164" s="33"/>
      <c r="AT164" s="18" t="s">
        <v>208</v>
      </c>
      <c r="AU164" s="18" t="s">
        <v>91</v>
      </c>
    </row>
    <row r="165" spans="1:47" s="2" customFormat="1" ht="97.5">
      <c r="A165" s="33"/>
      <c r="B165" s="34"/>
      <c r="C165" s="33"/>
      <c r="D165" s="163" t="s">
        <v>210</v>
      </c>
      <c r="E165" s="33"/>
      <c r="F165" s="168" t="s">
        <v>428</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210</v>
      </c>
      <c r="AU165" s="18" t="s">
        <v>91</v>
      </c>
    </row>
    <row r="166" spans="2:51" s="14" customFormat="1" ht="11.25">
      <c r="B166" s="177"/>
      <c r="D166" s="163" t="s">
        <v>212</v>
      </c>
      <c r="E166" s="178" t="s">
        <v>1</v>
      </c>
      <c r="F166" s="179" t="s">
        <v>2819</v>
      </c>
      <c r="H166" s="178" t="s">
        <v>1</v>
      </c>
      <c r="I166" s="180"/>
      <c r="L166" s="177"/>
      <c r="M166" s="181"/>
      <c r="N166" s="182"/>
      <c r="O166" s="182"/>
      <c r="P166" s="182"/>
      <c r="Q166" s="182"/>
      <c r="R166" s="182"/>
      <c r="S166" s="182"/>
      <c r="T166" s="183"/>
      <c r="AT166" s="178" t="s">
        <v>212</v>
      </c>
      <c r="AU166" s="178" t="s">
        <v>91</v>
      </c>
      <c r="AV166" s="14" t="s">
        <v>89</v>
      </c>
      <c r="AW166" s="14" t="s">
        <v>36</v>
      </c>
      <c r="AX166" s="14" t="s">
        <v>81</v>
      </c>
      <c r="AY166" s="178" t="s">
        <v>199</v>
      </c>
    </row>
    <row r="167" spans="2:51" s="14" customFormat="1" ht="11.25">
      <c r="B167" s="177"/>
      <c r="D167" s="163" t="s">
        <v>212</v>
      </c>
      <c r="E167" s="178" t="s">
        <v>1</v>
      </c>
      <c r="F167" s="179" t="s">
        <v>2820</v>
      </c>
      <c r="H167" s="178" t="s">
        <v>1</v>
      </c>
      <c r="I167" s="180"/>
      <c r="L167" s="177"/>
      <c r="M167" s="181"/>
      <c r="N167" s="182"/>
      <c r="O167" s="182"/>
      <c r="P167" s="182"/>
      <c r="Q167" s="182"/>
      <c r="R167" s="182"/>
      <c r="S167" s="182"/>
      <c r="T167" s="183"/>
      <c r="AT167" s="178" t="s">
        <v>212</v>
      </c>
      <c r="AU167" s="178" t="s">
        <v>91</v>
      </c>
      <c r="AV167" s="14" t="s">
        <v>89</v>
      </c>
      <c r="AW167" s="14" t="s">
        <v>36</v>
      </c>
      <c r="AX167" s="14" t="s">
        <v>81</v>
      </c>
      <c r="AY167" s="178" t="s">
        <v>199</v>
      </c>
    </row>
    <row r="168" spans="2:51" s="13" customFormat="1" ht="11.25">
      <c r="B168" s="169"/>
      <c r="D168" s="163" t="s">
        <v>212</v>
      </c>
      <c r="E168" s="170" t="s">
        <v>1</v>
      </c>
      <c r="F168" s="171" t="s">
        <v>2821</v>
      </c>
      <c r="H168" s="172">
        <v>2.241</v>
      </c>
      <c r="I168" s="173"/>
      <c r="L168" s="169"/>
      <c r="M168" s="174"/>
      <c r="N168" s="175"/>
      <c r="O168" s="175"/>
      <c r="P168" s="175"/>
      <c r="Q168" s="175"/>
      <c r="R168" s="175"/>
      <c r="S168" s="175"/>
      <c r="T168" s="176"/>
      <c r="AT168" s="170" t="s">
        <v>212</v>
      </c>
      <c r="AU168" s="170" t="s">
        <v>91</v>
      </c>
      <c r="AV168" s="13" t="s">
        <v>91</v>
      </c>
      <c r="AW168" s="13" t="s">
        <v>36</v>
      </c>
      <c r="AX168" s="13" t="s">
        <v>89</v>
      </c>
      <c r="AY168" s="170" t="s">
        <v>199</v>
      </c>
    </row>
    <row r="169" spans="2:63" s="12" customFormat="1" ht="22.9" customHeight="1">
      <c r="B169" s="136"/>
      <c r="D169" s="137" t="s">
        <v>80</v>
      </c>
      <c r="E169" s="147" t="s">
        <v>206</v>
      </c>
      <c r="F169" s="147" t="s">
        <v>455</v>
      </c>
      <c r="I169" s="139"/>
      <c r="J169" s="148">
        <f>BK169</f>
        <v>0</v>
      </c>
      <c r="L169" s="136"/>
      <c r="M169" s="141"/>
      <c r="N169" s="142"/>
      <c r="O169" s="142"/>
      <c r="P169" s="143">
        <f>SUM(P170:P175)</f>
        <v>0</v>
      </c>
      <c r="Q169" s="142"/>
      <c r="R169" s="143">
        <f>SUM(R170:R175)</f>
        <v>0</v>
      </c>
      <c r="S169" s="142"/>
      <c r="T169" s="144">
        <f>SUM(T170:T175)</f>
        <v>0</v>
      </c>
      <c r="AR169" s="137" t="s">
        <v>89</v>
      </c>
      <c r="AT169" s="145" t="s">
        <v>80</v>
      </c>
      <c r="AU169" s="145" t="s">
        <v>89</v>
      </c>
      <c r="AY169" s="137" t="s">
        <v>199</v>
      </c>
      <c r="BK169" s="146">
        <f>SUM(BK170:BK175)</f>
        <v>0</v>
      </c>
    </row>
    <row r="170" spans="1:65" s="2" customFormat="1" ht="24.2" customHeight="1">
      <c r="A170" s="33"/>
      <c r="B170" s="149"/>
      <c r="C170" s="150" t="s">
        <v>252</v>
      </c>
      <c r="D170" s="150" t="s">
        <v>201</v>
      </c>
      <c r="E170" s="151" t="s">
        <v>457</v>
      </c>
      <c r="F170" s="152" t="s">
        <v>458</v>
      </c>
      <c r="G170" s="153" t="s">
        <v>228</v>
      </c>
      <c r="H170" s="154">
        <v>14.62</v>
      </c>
      <c r="I170" s="155"/>
      <c r="J170" s="156">
        <f>ROUND(I170*H170,2)</f>
        <v>0</v>
      </c>
      <c r="K170" s="152" t="s">
        <v>205</v>
      </c>
      <c r="L170" s="34"/>
      <c r="M170" s="157" t="s">
        <v>1</v>
      </c>
      <c r="N170" s="158" t="s">
        <v>46</v>
      </c>
      <c r="O170" s="59"/>
      <c r="P170" s="159">
        <f>O170*H170</f>
        <v>0</v>
      </c>
      <c r="Q170" s="159">
        <v>0</v>
      </c>
      <c r="R170" s="159">
        <f>Q170*H170</f>
        <v>0</v>
      </c>
      <c r="S170" s="159">
        <v>0</v>
      </c>
      <c r="T170" s="160">
        <f>S170*H170</f>
        <v>0</v>
      </c>
      <c r="U170" s="33"/>
      <c r="V170" s="33"/>
      <c r="W170" s="33"/>
      <c r="X170" s="33"/>
      <c r="Y170" s="33"/>
      <c r="Z170" s="33"/>
      <c r="AA170" s="33"/>
      <c r="AB170" s="33"/>
      <c r="AC170" s="33"/>
      <c r="AD170" s="33"/>
      <c r="AE170" s="33"/>
      <c r="AR170" s="161" t="s">
        <v>206</v>
      </c>
      <c r="AT170" s="161" t="s">
        <v>201</v>
      </c>
      <c r="AU170" s="161" t="s">
        <v>91</v>
      </c>
      <c r="AY170" s="18" t="s">
        <v>199</v>
      </c>
      <c r="BE170" s="162">
        <f>IF(N170="základní",J170,0)</f>
        <v>0</v>
      </c>
      <c r="BF170" s="162">
        <f>IF(N170="snížená",J170,0)</f>
        <v>0</v>
      </c>
      <c r="BG170" s="162">
        <f>IF(N170="zákl. přenesená",J170,0)</f>
        <v>0</v>
      </c>
      <c r="BH170" s="162">
        <f>IF(N170="sníž. přenesená",J170,0)</f>
        <v>0</v>
      </c>
      <c r="BI170" s="162">
        <f>IF(N170="nulová",J170,0)</f>
        <v>0</v>
      </c>
      <c r="BJ170" s="18" t="s">
        <v>89</v>
      </c>
      <c r="BK170" s="162">
        <f>ROUND(I170*H170,2)</f>
        <v>0</v>
      </c>
      <c r="BL170" s="18" t="s">
        <v>206</v>
      </c>
      <c r="BM170" s="161" t="s">
        <v>2822</v>
      </c>
    </row>
    <row r="171" spans="1:47" s="2" customFormat="1" ht="29.25">
      <c r="A171" s="33"/>
      <c r="B171" s="34"/>
      <c r="C171" s="33"/>
      <c r="D171" s="163" t="s">
        <v>208</v>
      </c>
      <c r="E171" s="33"/>
      <c r="F171" s="164" t="s">
        <v>460</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208</v>
      </c>
      <c r="AU171" s="18" t="s">
        <v>91</v>
      </c>
    </row>
    <row r="172" spans="1:47" s="2" customFormat="1" ht="39">
      <c r="A172" s="33"/>
      <c r="B172" s="34"/>
      <c r="C172" s="33"/>
      <c r="D172" s="163" t="s">
        <v>210</v>
      </c>
      <c r="E172" s="33"/>
      <c r="F172" s="168" t="s">
        <v>2132</v>
      </c>
      <c r="G172" s="33"/>
      <c r="H172" s="33"/>
      <c r="I172" s="165"/>
      <c r="J172" s="33"/>
      <c r="K172" s="33"/>
      <c r="L172" s="34"/>
      <c r="M172" s="166"/>
      <c r="N172" s="167"/>
      <c r="O172" s="59"/>
      <c r="P172" s="59"/>
      <c r="Q172" s="59"/>
      <c r="R172" s="59"/>
      <c r="S172" s="59"/>
      <c r="T172" s="60"/>
      <c r="U172" s="33"/>
      <c r="V172" s="33"/>
      <c r="W172" s="33"/>
      <c r="X172" s="33"/>
      <c r="Y172" s="33"/>
      <c r="Z172" s="33"/>
      <c r="AA172" s="33"/>
      <c r="AB172" s="33"/>
      <c r="AC172" s="33"/>
      <c r="AD172" s="33"/>
      <c r="AE172" s="33"/>
      <c r="AT172" s="18" t="s">
        <v>210</v>
      </c>
      <c r="AU172" s="18" t="s">
        <v>91</v>
      </c>
    </row>
    <row r="173" spans="2:51" s="14" customFormat="1" ht="11.25">
      <c r="B173" s="177"/>
      <c r="D173" s="163" t="s">
        <v>212</v>
      </c>
      <c r="E173" s="178" t="s">
        <v>1</v>
      </c>
      <c r="F173" s="179" t="s">
        <v>2823</v>
      </c>
      <c r="H173" s="178" t="s">
        <v>1</v>
      </c>
      <c r="I173" s="180"/>
      <c r="L173" s="177"/>
      <c r="M173" s="181"/>
      <c r="N173" s="182"/>
      <c r="O173" s="182"/>
      <c r="P173" s="182"/>
      <c r="Q173" s="182"/>
      <c r="R173" s="182"/>
      <c r="S173" s="182"/>
      <c r="T173" s="183"/>
      <c r="AT173" s="178" t="s">
        <v>212</v>
      </c>
      <c r="AU173" s="178" t="s">
        <v>91</v>
      </c>
      <c r="AV173" s="14" t="s">
        <v>89</v>
      </c>
      <c r="AW173" s="14" t="s">
        <v>36</v>
      </c>
      <c r="AX173" s="14" t="s">
        <v>81</v>
      </c>
      <c r="AY173" s="178" t="s">
        <v>199</v>
      </c>
    </row>
    <row r="174" spans="2:51" s="13" customFormat="1" ht="11.25">
      <c r="B174" s="169"/>
      <c r="D174" s="163" t="s">
        <v>212</v>
      </c>
      <c r="E174" s="170" t="s">
        <v>1</v>
      </c>
      <c r="F174" s="171" t="s">
        <v>2824</v>
      </c>
      <c r="H174" s="172">
        <v>14.62</v>
      </c>
      <c r="I174" s="173"/>
      <c r="L174" s="169"/>
      <c r="M174" s="174"/>
      <c r="N174" s="175"/>
      <c r="O174" s="175"/>
      <c r="P174" s="175"/>
      <c r="Q174" s="175"/>
      <c r="R174" s="175"/>
      <c r="S174" s="175"/>
      <c r="T174" s="176"/>
      <c r="AT174" s="170" t="s">
        <v>212</v>
      </c>
      <c r="AU174" s="170" t="s">
        <v>91</v>
      </c>
      <c r="AV174" s="13" t="s">
        <v>91</v>
      </c>
      <c r="AW174" s="13" t="s">
        <v>36</v>
      </c>
      <c r="AX174" s="13" t="s">
        <v>81</v>
      </c>
      <c r="AY174" s="170" t="s">
        <v>199</v>
      </c>
    </row>
    <row r="175" spans="2:51" s="15" customFormat="1" ht="11.25">
      <c r="B175" s="184"/>
      <c r="D175" s="163" t="s">
        <v>212</v>
      </c>
      <c r="E175" s="185" t="s">
        <v>1</v>
      </c>
      <c r="F175" s="186" t="s">
        <v>234</v>
      </c>
      <c r="H175" s="187">
        <v>14.62</v>
      </c>
      <c r="I175" s="188"/>
      <c r="L175" s="184"/>
      <c r="M175" s="189"/>
      <c r="N175" s="190"/>
      <c r="O175" s="190"/>
      <c r="P175" s="190"/>
      <c r="Q175" s="190"/>
      <c r="R175" s="190"/>
      <c r="S175" s="190"/>
      <c r="T175" s="191"/>
      <c r="AT175" s="185" t="s">
        <v>212</v>
      </c>
      <c r="AU175" s="185" t="s">
        <v>91</v>
      </c>
      <c r="AV175" s="15" t="s">
        <v>206</v>
      </c>
      <c r="AW175" s="15" t="s">
        <v>36</v>
      </c>
      <c r="AX175" s="15" t="s">
        <v>89</v>
      </c>
      <c r="AY175" s="185" t="s">
        <v>199</v>
      </c>
    </row>
    <row r="176" spans="2:63" s="12" customFormat="1" ht="22.9" customHeight="1">
      <c r="B176" s="136"/>
      <c r="D176" s="137" t="s">
        <v>80</v>
      </c>
      <c r="E176" s="147" t="s">
        <v>271</v>
      </c>
      <c r="F176" s="147" t="s">
        <v>1743</v>
      </c>
      <c r="I176" s="139"/>
      <c r="J176" s="148">
        <f>BK176</f>
        <v>0</v>
      </c>
      <c r="L176" s="136"/>
      <c r="M176" s="141"/>
      <c r="N176" s="142"/>
      <c r="O176" s="142"/>
      <c r="P176" s="143">
        <f>P177+SUM(P178:P201)</f>
        <v>0</v>
      </c>
      <c r="Q176" s="142"/>
      <c r="R176" s="143">
        <f>R177+SUM(R178:R201)</f>
        <v>0.038720000000000004</v>
      </c>
      <c r="S176" s="142"/>
      <c r="T176" s="144">
        <f>T177+SUM(T178:T201)</f>
        <v>64.8</v>
      </c>
      <c r="AR176" s="137" t="s">
        <v>89</v>
      </c>
      <c r="AT176" s="145" t="s">
        <v>80</v>
      </c>
      <c r="AU176" s="145" t="s">
        <v>89</v>
      </c>
      <c r="AY176" s="137" t="s">
        <v>199</v>
      </c>
      <c r="BK176" s="146">
        <f>BK177+SUM(BK178:BK201)</f>
        <v>0</v>
      </c>
    </row>
    <row r="177" spans="1:65" s="2" customFormat="1" ht="24.2" customHeight="1">
      <c r="A177" s="33"/>
      <c r="B177" s="149"/>
      <c r="C177" s="150" t="s">
        <v>259</v>
      </c>
      <c r="D177" s="150" t="s">
        <v>201</v>
      </c>
      <c r="E177" s="151" t="s">
        <v>2825</v>
      </c>
      <c r="F177" s="152" t="s">
        <v>2826</v>
      </c>
      <c r="G177" s="153" t="s">
        <v>400</v>
      </c>
      <c r="H177" s="154">
        <v>152</v>
      </c>
      <c r="I177" s="155"/>
      <c r="J177" s="156">
        <f>ROUND(I177*H177,2)</f>
        <v>0</v>
      </c>
      <c r="K177" s="152" t="s">
        <v>246</v>
      </c>
      <c r="L177" s="34"/>
      <c r="M177" s="157" t="s">
        <v>1</v>
      </c>
      <c r="N177" s="158" t="s">
        <v>46</v>
      </c>
      <c r="O177" s="59"/>
      <c r="P177" s="159">
        <f>O177*H177</f>
        <v>0</v>
      </c>
      <c r="Q177" s="159">
        <v>0</v>
      </c>
      <c r="R177" s="159">
        <f>Q177*H177</f>
        <v>0</v>
      </c>
      <c r="S177" s="159">
        <v>0</v>
      </c>
      <c r="T177" s="160">
        <f>S177*H177</f>
        <v>0</v>
      </c>
      <c r="U177" s="33"/>
      <c r="V177" s="33"/>
      <c r="W177" s="33"/>
      <c r="X177" s="33"/>
      <c r="Y177" s="33"/>
      <c r="Z177" s="33"/>
      <c r="AA177" s="33"/>
      <c r="AB177" s="33"/>
      <c r="AC177" s="33"/>
      <c r="AD177" s="33"/>
      <c r="AE177" s="33"/>
      <c r="AR177" s="161" t="s">
        <v>206</v>
      </c>
      <c r="AT177" s="161" t="s">
        <v>201</v>
      </c>
      <c r="AU177" s="161" t="s">
        <v>91</v>
      </c>
      <c r="AY177" s="18" t="s">
        <v>199</v>
      </c>
      <c r="BE177" s="162">
        <f>IF(N177="základní",J177,0)</f>
        <v>0</v>
      </c>
      <c r="BF177" s="162">
        <f>IF(N177="snížená",J177,0)</f>
        <v>0</v>
      </c>
      <c r="BG177" s="162">
        <f>IF(N177="zákl. přenesená",J177,0)</f>
        <v>0</v>
      </c>
      <c r="BH177" s="162">
        <f>IF(N177="sníž. přenesená",J177,0)</f>
        <v>0</v>
      </c>
      <c r="BI177" s="162">
        <f>IF(N177="nulová",J177,0)</f>
        <v>0</v>
      </c>
      <c r="BJ177" s="18" t="s">
        <v>89</v>
      </c>
      <c r="BK177" s="162">
        <f>ROUND(I177*H177,2)</f>
        <v>0</v>
      </c>
      <c r="BL177" s="18" t="s">
        <v>206</v>
      </c>
      <c r="BM177" s="161" t="s">
        <v>2827</v>
      </c>
    </row>
    <row r="178" spans="1:47" s="2" customFormat="1" ht="19.5">
      <c r="A178" s="33"/>
      <c r="B178" s="34"/>
      <c r="C178" s="33"/>
      <c r="D178" s="163" t="s">
        <v>208</v>
      </c>
      <c r="E178" s="33"/>
      <c r="F178" s="164" t="s">
        <v>2828</v>
      </c>
      <c r="G178" s="33"/>
      <c r="H178" s="33"/>
      <c r="I178" s="165"/>
      <c r="J178" s="33"/>
      <c r="K178" s="33"/>
      <c r="L178" s="34"/>
      <c r="M178" s="166"/>
      <c r="N178" s="167"/>
      <c r="O178" s="59"/>
      <c r="P178" s="59"/>
      <c r="Q178" s="59"/>
      <c r="R178" s="59"/>
      <c r="S178" s="59"/>
      <c r="T178" s="60"/>
      <c r="U178" s="33"/>
      <c r="V178" s="33"/>
      <c r="W178" s="33"/>
      <c r="X178" s="33"/>
      <c r="Y178" s="33"/>
      <c r="Z178" s="33"/>
      <c r="AA178" s="33"/>
      <c r="AB178" s="33"/>
      <c r="AC178" s="33"/>
      <c r="AD178" s="33"/>
      <c r="AE178" s="33"/>
      <c r="AT178" s="18" t="s">
        <v>208</v>
      </c>
      <c r="AU178" s="18" t="s">
        <v>91</v>
      </c>
    </row>
    <row r="179" spans="1:47" s="2" customFormat="1" ht="97.5">
      <c r="A179" s="33"/>
      <c r="B179" s="34"/>
      <c r="C179" s="33"/>
      <c r="D179" s="163" t="s">
        <v>210</v>
      </c>
      <c r="E179" s="33"/>
      <c r="F179" s="168" t="s">
        <v>2829</v>
      </c>
      <c r="G179" s="33"/>
      <c r="H179" s="33"/>
      <c r="I179" s="165"/>
      <c r="J179" s="33"/>
      <c r="K179" s="33"/>
      <c r="L179" s="34"/>
      <c r="M179" s="166"/>
      <c r="N179" s="167"/>
      <c r="O179" s="59"/>
      <c r="P179" s="59"/>
      <c r="Q179" s="59"/>
      <c r="R179" s="59"/>
      <c r="S179" s="59"/>
      <c r="T179" s="60"/>
      <c r="U179" s="33"/>
      <c r="V179" s="33"/>
      <c r="W179" s="33"/>
      <c r="X179" s="33"/>
      <c r="Y179" s="33"/>
      <c r="Z179" s="33"/>
      <c r="AA179" s="33"/>
      <c r="AB179" s="33"/>
      <c r="AC179" s="33"/>
      <c r="AD179" s="33"/>
      <c r="AE179" s="33"/>
      <c r="AT179" s="18" t="s">
        <v>210</v>
      </c>
      <c r="AU179" s="18" t="s">
        <v>91</v>
      </c>
    </row>
    <row r="180" spans="2:51" s="14" customFormat="1" ht="11.25">
      <c r="B180" s="177"/>
      <c r="D180" s="163" t="s">
        <v>212</v>
      </c>
      <c r="E180" s="178" t="s">
        <v>1</v>
      </c>
      <c r="F180" s="179" t="s">
        <v>2830</v>
      </c>
      <c r="H180" s="178" t="s">
        <v>1</v>
      </c>
      <c r="I180" s="180"/>
      <c r="L180" s="177"/>
      <c r="M180" s="181"/>
      <c r="N180" s="182"/>
      <c r="O180" s="182"/>
      <c r="P180" s="182"/>
      <c r="Q180" s="182"/>
      <c r="R180" s="182"/>
      <c r="S180" s="182"/>
      <c r="T180" s="183"/>
      <c r="AT180" s="178" t="s">
        <v>212</v>
      </c>
      <c r="AU180" s="178" t="s">
        <v>91</v>
      </c>
      <c r="AV180" s="14" t="s">
        <v>89</v>
      </c>
      <c r="AW180" s="14" t="s">
        <v>36</v>
      </c>
      <c r="AX180" s="14" t="s">
        <v>81</v>
      </c>
      <c r="AY180" s="178" t="s">
        <v>199</v>
      </c>
    </row>
    <row r="181" spans="2:51" s="14" customFormat="1" ht="11.25">
      <c r="B181" s="177"/>
      <c r="D181" s="163" t="s">
        <v>212</v>
      </c>
      <c r="E181" s="178" t="s">
        <v>1</v>
      </c>
      <c r="F181" s="179" t="s">
        <v>2831</v>
      </c>
      <c r="H181" s="178" t="s">
        <v>1</v>
      </c>
      <c r="I181" s="180"/>
      <c r="L181" s="177"/>
      <c r="M181" s="181"/>
      <c r="N181" s="182"/>
      <c r="O181" s="182"/>
      <c r="P181" s="182"/>
      <c r="Q181" s="182"/>
      <c r="R181" s="182"/>
      <c r="S181" s="182"/>
      <c r="T181" s="183"/>
      <c r="AT181" s="178" t="s">
        <v>212</v>
      </c>
      <c r="AU181" s="178" t="s">
        <v>91</v>
      </c>
      <c r="AV181" s="14" t="s">
        <v>89</v>
      </c>
      <c r="AW181" s="14" t="s">
        <v>36</v>
      </c>
      <c r="AX181" s="14" t="s">
        <v>81</v>
      </c>
      <c r="AY181" s="178" t="s">
        <v>199</v>
      </c>
    </row>
    <row r="182" spans="2:51" s="13" customFormat="1" ht="11.25">
      <c r="B182" s="169"/>
      <c r="D182" s="163" t="s">
        <v>212</v>
      </c>
      <c r="E182" s="170" t="s">
        <v>1</v>
      </c>
      <c r="F182" s="171" t="s">
        <v>2832</v>
      </c>
      <c r="H182" s="172">
        <v>152</v>
      </c>
      <c r="I182" s="173"/>
      <c r="L182" s="169"/>
      <c r="M182" s="174"/>
      <c r="N182" s="175"/>
      <c r="O182" s="175"/>
      <c r="P182" s="175"/>
      <c r="Q182" s="175"/>
      <c r="R182" s="175"/>
      <c r="S182" s="175"/>
      <c r="T182" s="176"/>
      <c r="AT182" s="170" t="s">
        <v>212</v>
      </c>
      <c r="AU182" s="170" t="s">
        <v>91</v>
      </c>
      <c r="AV182" s="13" t="s">
        <v>91</v>
      </c>
      <c r="AW182" s="13" t="s">
        <v>36</v>
      </c>
      <c r="AX182" s="13" t="s">
        <v>89</v>
      </c>
      <c r="AY182" s="170" t="s">
        <v>199</v>
      </c>
    </row>
    <row r="183" spans="1:65" s="2" customFormat="1" ht="24.2" customHeight="1">
      <c r="A183" s="33"/>
      <c r="B183" s="149"/>
      <c r="C183" s="150" t="s">
        <v>271</v>
      </c>
      <c r="D183" s="150" t="s">
        <v>201</v>
      </c>
      <c r="E183" s="151" t="s">
        <v>2833</v>
      </c>
      <c r="F183" s="152" t="s">
        <v>2834</v>
      </c>
      <c r="G183" s="153" t="s">
        <v>400</v>
      </c>
      <c r="H183" s="154">
        <v>112</v>
      </c>
      <c r="I183" s="155"/>
      <c r="J183" s="156">
        <f>ROUND(I183*H183,2)</f>
        <v>0</v>
      </c>
      <c r="K183" s="152" t="s">
        <v>205</v>
      </c>
      <c r="L183" s="34"/>
      <c r="M183" s="157" t="s">
        <v>1</v>
      </c>
      <c r="N183" s="158" t="s">
        <v>46</v>
      </c>
      <c r="O183" s="59"/>
      <c r="P183" s="159">
        <f>O183*H183</f>
        <v>0</v>
      </c>
      <c r="Q183" s="159">
        <v>1E-05</v>
      </c>
      <c r="R183" s="159">
        <f>Q183*H183</f>
        <v>0.0011200000000000001</v>
      </c>
      <c r="S183" s="159">
        <v>0</v>
      </c>
      <c r="T183" s="160">
        <f>S183*H183</f>
        <v>0</v>
      </c>
      <c r="U183" s="33"/>
      <c r="V183" s="33"/>
      <c r="W183" s="33"/>
      <c r="X183" s="33"/>
      <c r="Y183" s="33"/>
      <c r="Z183" s="33"/>
      <c r="AA183" s="33"/>
      <c r="AB183" s="33"/>
      <c r="AC183" s="33"/>
      <c r="AD183" s="33"/>
      <c r="AE183" s="33"/>
      <c r="AR183" s="161" t="s">
        <v>206</v>
      </c>
      <c r="AT183" s="161" t="s">
        <v>201</v>
      </c>
      <c r="AU183" s="161" t="s">
        <v>91</v>
      </c>
      <c r="AY183" s="18" t="s">
        <v>199</v>
      </c>
      <c r="BE183" s="162">
        <f>IF(N183="základní",J183,0)</f>
        <v>0</v>
      </c>
      <c r="BF183" s="162">
        <f>IF(N183="snížená",J183,0)</f>
        <v>0</v>
      </c>
      <c r="BG183" s="162">
        <f>IF(N183="zákl. přenesená",J183,0)</f>
        <v>0</v>
      </c>
      <c r="BH183" s="162">
        <f>IF(N183="sníž. přenesená",J183,0)</f>
        <v>0</v>
      </c>
      <c r="BI183" s="162">
        <f>IF(N183="nulová",J183,0)</f>
        <v>0</v>
      </c>
      <c r="BJ183" s="18" t="s">
        <v>89</v>
      </c>
      <c r="BK183" s="162">
        <f>ROUND(I183*H183,2)</f>
        <v>0</v>
      </c>
      <c r="BL183" s="18" t="s">
        <v>206</v>
      </c>
      <c r="BM183" s="161" t="s">
        <v>2835</v>
      </c>
    </row>
    <row r="184" spans="1:47" s="2" customFormat="1" ht="19.5">
      <c r="A184" s="33"/>
      <c r="B184" s="34"/>
      <c r="C184" s="33"/>
      <c r="D184" s="163" t="s">
        <v>208</v>
      </c>
      <c r="E184" s="33"/>
      <c r="F184" s="164" t="s">
        <v>2836</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208</v>
      </c>
      <c r="AU184" s="18" t="s">
        <v>91</v>
      </c>
    </row>
    <row r="185" spans="1:47" s="2" customFormat="1" ht="97.5">
      <c r="A185" s="33"/>
      <c r="B185" s="34"/>
      <c r="C185" s="33"/>
      <c r="D185" s="163" t="s">
        <v>210</v>
      </c>
      <c r="E185" s="33"/>
      <c r="F185" s="168" t="s">
        <v>2829</v>
      </c>
      <c r="G185" s="33"/>
      <c r="H185" s="33"/>
      <c r="I185" s="165"/>
      <c r="J185" s="33"/>
      <c r="K185" s="33"/>
      <c r="L185" s="34"/>
      <c r="M185" s="166"/>
      <c r="N185" s="167"/>
      <c r="O185" s="59"/>
      <c r="P185" s="59"/>
      <c r="Q185" s="59"/>
      <c r="R185" s="59"/>
      <c r="S185" s="59"/>
      <c r="T185" s="60"/>
      <c r="U185" s="33"/>
      <c r="V185" s="33"/>
      <c r="W185" s="33"/>
      <c r="X185" s="33"/>
      <c r="Y185" s="33"/>
      <c r="Z185" s="33"/>
      <c r="AA185" s="33"/>
      <c r="AB185" s="33"/>
      <c r="AC185" s="33"/>
      <c r="AD185" s="33"/>
      <c r="AE185" s="33"/>
      <c r="AT185" s="18" t="s">
        <v>210</v>
      </c>
      <c r="AU185" s="18" t="s">
        <v>91</v>
      </c>
    </row>
    <row r="186" spans="2:51" s="14" customFormat="1" ht="11.25">
      <c r="B186" s="177"/>
      <c r="D186" s="163" t="s">
        <v>212</v>
      </c>
      <c r="E186" s="178" t="s">
        <v>1</v>
      </c>
      <c r="F186" s="179" t="s">
        <v>2809</v>
      </c>
      <c r="H186" s="178" t="s">
        <v>1</v>
      </c>
      <c r="I186" s="180"/>
      <c r="L186" s="177"/>
      <c r="M186" s="181"/>
      <c r="N186" s="182"/>
      <c r="O186" s="182"/>
      <c r="P186" s="182"/>
      <c r="Q186" s="182"/>
      <c r="R186" s="182"/>
      <c r="S186" s="182"/>
      <c r="T186" s="183"/>
      <c r="AT186" s="178" t="s">
        <v>212</v>
      </c>
      <c r="AU186" s="178" t="s">
        <v>91</v>
      </c>
      <c r="AV186" s="14" t="s">
        <v>89</v>
      </c>
      <c r="AW186" s="14" t="s">
        <v>36</v>
      </c>
      <c r="AX186" s="14" t="s">
        <v>81</v>
      </c>
      <c r="AY186" s="178" t="s">
        <v>199</v>
      </c>
    </row>
    <row r="187" spans="2:51" s="14" customFormat="1" ht="11.25">
      <c r="B187" s="177"/>
      <c r="D187" s="163" t="s">
        <v>212</v>
      </c>
      <c r="E187" s="178" t="s">
        <v>1</v>
      </c>
      <c r="F187" s="179" t="s">
        <v>2837</v>
      </c>
      <c r="H187" s="178" t="s">
        <v>1</v>
      </c>
      <c r="I187" s="180"/>
      <c r="L187" s="177"/>
      <c r="M187" s="181"/>
      <c r="N187" s="182"/>
      <c r="O187" s="182"/>
      <c r="P187" s="182"/>
      <c r="Q187" s="182"/>
      <c r="R187" s="182"/>
      <c r="S187" s="182"/>
      <c r="T187" s="183"/>
      <c r="AT187" s="178" t="s">
        <v>212</v>
      </c>
      <c r="AU187" s="178" t="s">
        <v>91</v>
      </c>
      <c r="AV187" s="14" t="s">
        <v>89</v>
      </c>
      <c r="AW187" s="14" t="s">
        <v>36</v>
      </c>
      <c r="AX187" s="14" t="s">
        <v>81</v>
      </c>
      <c r="AY187" s="178" t="s">
        <v>199</v>
      </c>
    </row>
    <row r="188" spans="2:51" s="13" customFormat="1" ht="11.25">
      <c r="B188" s="169"/>
      <c r="D188" s="163" t="s">
        <v>212</v>
      </c>
      <c r="E188" s="170" t="s">
        <v>1</v>
      </c>
      <c r="F188" s="171" t="s">
        <v>1028</v>
      </c>
      <c r="H188" s="172">
        <v>112</v>
      </c>
      <c r="I188" s="173"/>
      <c r="L188" s="169"/>
      <c r="M188" s="174"/>
      <c r="N188" s="175"/>
      <c r="O188" s="175"/>
      <c r="P188" s="175"/>
      <c r="Q188" s="175"/>
      <c r="R188" s="175"/>
      <c r="S188" s="175"/>
      <c r="T188" s="176"/>
      <c r="AT188" s="170" t="s">
        <v>212</v>
      </c>
      <c r="AU188" s="170" t="s">
        <v>91</v>
      </c>
      <c r="AV188" s="13" t="s">
        <v>91</v>
      </c>
      <c r="AW188" s="13" t="s">
        <v>36</v>
      </c>
      <c r="AX188" s="13" t="s">
        <v>89</v>
      </c>
      <c r="AY188" s="170" t="s">
        <v>199</v>
      </c>
    </row>
    <row r="189" spans="1:65" s="2" customFormat="1" ht="14.45" customHeight="1">
      <c r="A189" s="33"/>
      <c r="B189" s="149"/>
      <c r="C189" s="150" t="s">
        <v>279</v>
      </c>
      <c r="D189" s="150" t="s">
        <v>201</v>
      </c>
      <c r="E189" s="151" t="s">
        <v>2838</v>
      </c>
      <c r="F189" s="152" t="s">
        <v>2839</v>
      </c>
      <c r="G189" s="153" t="s">
        <v>400</v>
      </c>
      <c r="H189" s="154">
        <v>152</v>
      </c>
      <c r="I189" s="155"/>
      <c r="J189" s="156">
        <f>ROUND(I189*H189,2)</f>
        <v>0</v>
      </c>
      <c r="K189" s="152" t="s">
        <v>246</v>
      </c>
      <c r="L189" s="34"/>
      <c r="M189" s="157" t="s">
        <v>1</v>
      </c>
      <c r="N189" s="158" t="s">
        <v>46</v>
      </c>
      <c r="O189" s="59"/>
      <c r="P189" s="159">
        <f>O189*H189</f>
        <v>0</v>
      </c>
      <c r="Q189" s="159">
        <v>0.0001</v>
      </c>
      <c r="R189" s="159">
        <f>Q189*H189</f>
        <v>0.0152</v>
      </c>
      <c r="S189" s="159">
        <v>0</v>
      </c>
      <c r="T189" s="160">
        <f>S189*H189</f>
        <v>0</v>
      </c>
      <c r="U189" s="33"/>
      <c r="V189" s="33"/>
      <c r="W189" s="33"/>
      <c r="X189" s="33"/>
      <c r="Y189" s="33"/>
      <c r="Z189" s="33"/>
      <c r="AA189" s="33"/>
      <c r="AB189" s="33"/>
      <c r="AC189" s="33"/>
      <c r="AD189" s="33"/>
      <c r="AE189" s="33"/>
      <c r="AR189" s="161" t="s">
        <v>206</v>
      </c>
      <c r="AT189" s="161" t="s">
        <v>201</v>
      </c>
      <c r="AU189" s="161" t="s">
        <v>91</v>
      </c>
      <c r="AY189" s="18" t="s">
        <v>199</v>
      </c>
      <c r="BE189" s="162">
        <f>IF(N189="základní",J189,0)</f>
        <v>0</v>
      </c>
      <c r="BF189" s="162">
        <f>IF(N189="snížená",J189,0)</f>
        <v>0</v>
      </c>
      <c r="BG189" s="162">
        <f>IF(N189="zákl. přenesená",J189,0)</f>
        <v>0</v>
      </c>
      <c r="BH189" s="162">
        <f>IF(N189="sníž. přenesená",J189,0)</f>
        <v>0</v>
      </c>
      <c r="BI189" s="162">
        <f>IF(N189="nulová",J189,0)</f>
        <v>0</v>
      </c>
      <c r="BJ189" s="18" t="s">
        <v>89</v>
      </c>
      <c r="BK189" s="162">
        <f>ROUND(I189*H189,2)</f>
        <v>0</v>
      </c>
      <c r="BL189" s="18" t="s">
        <v>206</v>
      </c>
      <c r="BM189" s="161" t="s">
        <v>2840</v>
      </c>
    </row>
    <row r="190" spans="1:47" s="2" customFormat="1" ht="19.5">
      <c r="A190" s="33"/>
      <c r="B190" s="34"/>
      <c r="C190" s="33"/>
      <c r="D190" s="163" t="s">
        <v>208</v>
      </c>
      <c r="E190" s="33"/>
      <c r="F190" s="164" t="s">
        <v>2841</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208</v>
      </c>
      <c r="AU190" s="18" t="s">
        <v>91</v>
      </c>
    </row>
    <row r="191" spans="1:47" s="2" customFormat="1" ht="97.5">
      <c r="A191" s="33"/>
      <c r="B191" s="34"/>
      <c r="C191" s="33"/>
      <c r="D191" s="163" t="s">
        <v>210</v>
      </c>
      <c r="E191" s="33"/>
      <c r="F191" s="168" t="s">
        <v>2829</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210</v>
      </c>
      <c r="AU191" s="18" t="s">
        <v>91</v>
      </c>
    </row>
    <row r="192" spans="2:51" s="14" customFormat="1" ht="11.25">
      <c r="B192" s="177"/>
      <c r="D192" s="163" t="s">
        <v>212</v>
      </c>
      <c r="E192" s="178" t="s">
        <v>1</v>
      </c>
      <c r="F192" s="179" t="s">
        <v>2830</v>
      </c>
      <c r="H192" s="178" t="s">
        <v>1</v>
      </c>
      <c r="I192" s="180"/>
      <c r="L192" s="177"/>
      <c r="M192" s="181"/>
      <c r="N192" s="182"/>
      <c r="O192" s="182"/>
      <c r="P192" s="182"/>
      <c r="Q192" s="182"/>
      <c r="R192" s="182"/>
      <c r="S192" s="182"/>
      <c r="T192" s="183"/>
      <c r="AT192" s="178" t="s">
        <v>212</v>
      </c>
      <c r="AU192" s="178" t="s">
        <v>91</v>
      </c>
      <c r="AV192" s="14" t="s">
        <v>89</v>
      </c>
      <c r="AW192" s="14" t="s">
        <v>36</v>
      </c>
      <c r="AX192" s="14" t="s">
        <v>81</v>
      </c>
      <c r="AY192" s="178" t="s">
        <v>199</v>
      </c>
    </row>
    <row r="193" spans="2:51" s="14" customFormat="1" ht="11.25">
      <c r="B193" s="177"/>
      <c r="D193" s="163" t="s">
        <v>212</v>
      </c>
      <c r="E193" s="178" t="s">
        <v>1</v>
      </c>
      <c r="F193" s="179" t="s">
        <v>2842</v>
      </c>
      <c r="H193" s="178" t="s">
        <v>1</v>
      </c>
      <c r="I193" s="180"/>
      <c r="L193" s="177"/>
      <c r="M193" s="181"/>
      <c r="N193" s="182"/>
      <c r="O193" s="182"/>
      <c r="P193" s="182"/>
      <c r="Q193" s="182"/>
      <c r="R193" s="182"/>
      <c r="S193" s="182"/>
      <c r="T193" s="183"/>
      <c r="AT193" s="178" t="s">
        <v>212</v>
      </c>
      <c r="AU193" s="178" t="s">
        <v>91</v>
      </c>
      <c r="AV193" s="14" t="s">
        <v>89</v>
      </c>
      <c r="AW193" s="14" t="s">
        <v>36</v>
      </c>
      <c r="AX193" s="14" t="s">
        <v>81</v>
      </c>
      <c r="AY193" s="178" t="s">
        <v>199</v>
      </c>
    </row>
    <row r="194" spans="2:51" s="13" customFormat="1" ht="11.25">
      <c r="B194" s="169"/>
      <c r="D194" s="163" t="s">
        <v>212</v>
      </c>
      <c r="E194" s="170" t="s">
        <v>1</v>
      </c>
      <c r="F194" s="171" t="s">
        <v>2832</v>
      </c>
      <c r="H194" s="172">
        <v>152</v>
      </c>
      <c r="I194" s="173"/>
      <c r="L194" s="169"/>
      <c r="M194" s="174"/>
      <c r="N194" s="175"/>
      <c r="O194" s="175"/>
      <c r="P194" s="175"/>
      <c r="Q194" s="175"/>
      <c r="R194" s="175"/>
      <c r="S194" s="175"/>
      <c r="T194" s="176"/>
      <c r="AT194" s="170" t="s">
        <v>212</v>
      </c>
      <c r="AU194" s="170" t="s">
        <v>91</v>
      </c>
      <c r="AV194" s="13" t="s">
        <v>91</v>
      </c>
      <c r="AW194" s="13" t="s">
        <v>36</v>
      </c>
      <c r="AX194" s="13" t="s">
        <v>89</v>
      </c>
      <c r="AY194" s="170" t="s">
        <v>199</v>
      </c>
    </row>
    <row r="195" spans="1:65" s="2" customFormat="1" ht="14.45" customHeight="1">
      <c r="A195" s="33"/>
      <c r="B195" s="149"/>
      <c r="C195" s="150" t="s">
        <v>284</v>
      </c>
      <c r="D195" s="150" t="s">
        <v>201</v>
      </c>
      <c r="E195" s="151" t="s">
        <v>2843</v>
      </c>
      <c r="F195" s="152" t="s">
        <v>2844</v>
      </c>
      <c r="G195" s="153" t="s">
        <v>400</v>
      </c>
      <c r="H195" s="154">
        <v>112</v>
      </c>
      <c r="I195" s="155"/>
      <c r="J195" s="156">
        <f>ROUND(I195*H195,2)</f>
        <v>0</v>
      </c>
      <c r="K195" s="152" t="s">
        <v>246</v>
      </c>
      <c r="L195" s="34"/>
      <c r="M195" s="157" t="s">
        <v>1</v>
      </c>
      <c r="N195" s="158" t="s">
        <v>46</v>
      </c>
      <c r="O195" s="59"/>
      <c r="P195" s="159">
        <f>O195*H195</f>
        <v>0</v>
      </c>
      <c r="Q195" s="159">
        <v>0.0002</v>
      </c>
      <c r="R195" s="159">
        <f>Q195*H195</f>
        <v>0.0224</v>
      </c>
      <c r="S195" s="159">
        <v>0</v>
      </c>
      <c r="T195" s="160">
        <f>S195*H195</f>
        <v>0</v>
      </c>
      <c r="U195" s="33"/>
      <c r="V195" s="33"/>
      <c r="W195" s="33"/>
      <c r="X195" s="33"/>
      <c r="Y195" s="33"/>
      <c r="Z195" s="33"/>
      <c r="AA195" s="33"/>
      <c r="AB195" s="33"/>
      <c r="AC195" s="33"/>
      <c r="AD195" s="33"/>
      <c r="AE195" s="33"/>
      <c r="AR195" s="161" t="s">
        <v>206</v>
      </c>
      <c r="AT195" s="161" t="s">
        <v>201</v>
      </c>
      <c r="AU195" s="161" t="s">
        <v>91</v>
      </c>
      <c r="AY195" s="18" t="s">
        <v>199</v>
      </c>
      <c r="BE195" s="162">
        <f>IF(N195="základní",J195,0)</f>
        <v>0</v>
      </c>
      <c r="BF195" s="162">
        <f>IF(N195="snížená",J195,0)</f>
        <v>0</v>
      </c>
      <c r="BG195" s="162">
        <f>IF(N195="zákl. přenesená",J195,0)</f>
        <v>0</v>
      </c>
      <c r="BH195" s="162">
        <f>IF(N195="sníž. přenesená",J195,0)</f>
        <v>0</v>
      </c>
      <c r="BI195" s="162">
        <f>IF(N195="nulová",J195,0)</f>
        <v>0</v>
      </c>
      <c r="BJ195" s="18" t="s">
        <v>89</v>
      </c>
      <c r="BK195" s="162">
        <f>ROUND(I195*H195,2)</f>
        <v>0</v>
      </c>
      <c r="BL195" s="18" t="s">
        <v>206</v>
      </c>
      <c r="BM195" s="161" t="s">
        <v>2845</v>
      </c>
    </row>
    <row r="196" spans="1:47" s="2" customFormat="1" ht="19.5">
      <c r="A196" s="33"/>
      <c r="B196" s="34"/>
      <c r="C196" s="33"/>
      <c r="D196" s="163" t="s">
        <v>208</v>
      </c>
      <c r="E196" s="33"/>
      <c r="F196" s="164" t="s">
        <v>2846</v>
      </c>
      <c r="G196" s="33"/>
      <c r="H196" s="33"/>
      <c r="I196" s="165"/>
      <c r="J196" s="33"/>
      <c r="K196" s="33"/>
      <c r="L196" s="34"/>
      <c r="M196" s="166"/>
      <c r="N196" s="167"/>
      <c r="O196" s="59"/>
      <c r="P196" s="59"/>
      <c r="Q196" s="59"/>
      <c r="R196" s="59"/>
      <c r="S196" s="59"/>
      <c r="T196" s="60"/>
      <c r="U196" s="33"/>
      <c r="V196" s="33"/>
      <c r="W196" s="33"/>
      <c r="X196" s="33"/>
      <c r="Y196" s="33"/>
      <c r="Z196" s="33"/>
      <c r="AA196" s="33"/>
      <c r="AB196" s="33"/>
      <c r="AC196" s="33"/>
      <c r="AD196" s="33"/>
      <c r="AE196" s="33"/>
      <c r="AT196" s="18" t="s">
        <v>208</v>
      </c>
      <c r="AU196" s="18" t="s">
        <v>91</v>
      </c>
    </row>
    <row r="197" spans="1:47" s="2" customFormat="1" ht="97.5">
      <c r="A197" s="33"/>
      <c r="B197" s="34"/>
      <c r="C197" s="33"/>
      <c r="D197" s="163" t="s">
        <v>210</v>
      </c>
      <c r="E197" s="33"/>
      <c r="F197" s="168" t="s">
        <v>2829</v>
      </c>
      <c r="G197" s="33"/>
      <c r="H197" s="33"/>
      <c r="I197" s="165"/>
      <c r="J197" s="33"/>
      <c r="K197" s="33"/>
      <c r="L197" s="34"/>
      <c r="M197" s="166"/>
      <c r="N197" s="167"/>
      <c r="O197" s="59"/>
      <c r="P197" s="59"/>
      <c r="Q197" s="59"/>
      <c r="R197" s="59"/>
      <c r="S197" s="59"/>
      <c r="T197" s="60"/>
      <c r="U197" s="33"/>
      <c r="V197" s="33"/>
      <c r="W197" s="33"/>
      <c r="X197" s="33"/>
      <c r="Y197" s="33"/>
      <c r="Z197" s="33"/>
      <c r="AA197" s="33"/>
      <c r="AB197" s="33"/>
      <c r="AC197" s="33"/>
      <c r="AD197" s="33"/>
      <c r="AE197" s="33"/>
      <c r="AT197" s="18" t="s">
        <v>210</v>
      </c>
      <c r="AU197" s="18" t="s">
        <v>91</v>
      </c>
    </row>
    <row r="198" spans="2:51" s="14" customFormat="1" ht="11.25">
      <c r="B198" s="177"/>
      <c r="D198" s="163" t="s">
        <v>212</v>
      </c>
      <c r="E198" s="178" t="s">
        <v>1</v>
      </c>
      <c r="F198" s="179" t="s">
        <v>2809</v>
      </c>
      <c r="H198" s="178" t="s">
        <v>1</v>
      </c>
      <c r="I198" s="180"/>
      <c r="L198" s="177"/>
      <c r="M198" s="181"/>
      <c r="N198" s="182"/>
      <c r="O198" s="182"/>
      <c r="P198" s="182"/>
      <c r="Q198" s="182"/>
      <c r="R198" s="182"/>
      <c r="S198" s="182"/>
      <c r="T198" s="183"/>
      <c r="AT198" s="178" t="s">
        <v>212</v>
      </c>
      <c r="AU198" s="178" t="s">
        <v>91</v>
      </c>
      <c r="AV198" s="14" t="s">
        <v>89</v>
      </c>
      <c r="AW198" s="14" t="s">
        <v>36</v>
      </c>
      <c r="AX198" s="14" t="s">
        <v>81</v>
      </c>
      <c r="AY198" s="178" t="s">
        <v>199</v>
      </c>
    </row>
    <row r="199" spans="2:51" s="14" customFormat="1" ht="11.25">
      <c r="B199" s="177"/>
      <c r="D199" s="163" t="s">
        <v>212</v>
      </c>
      <c r="E199" s="178" t="s">
        <v>1</v>
      </c>
      <c r="F199" s="179" t="s">
        <v>2847</v>
      </c>
      <c r="H199" s="178" t="s">
        <v>1</v>
      </c>
      <c r="I199" s="180"/>
      <c r="L199" s="177"/>
      <c r="M199" s="181"/>
      <c r="N199" s="182"/>
      <c r="O199" s="182"/>
      <c r="P199" s="182"/>
      <c r="Q199" s="182"/>
      <c r="R199" s="182"/>
      <c r="S199" s="182"/>
      <c r="T199" s="183"/>
      <c r="AT199" s="178" t="s">
        <v>212</v>
      </c>
      <c r="AU199" s="178" t="s">
        <v>91</v>
      </c>
      <c r="AV199" s="14" t="s">
        <v>89</v>
      </c>
      <c r="AW199" s="14" t="s">
        <v>36</v>
      </c>
      <c r="AX199" s="14" t="s">
        <v>81</v>
      </c>
      <c r="AY199" s="178" t="s">
        <v>199</v>
      </c>
    </row>
    <row r="200" spans="2:51" s="13" customFormat="1" ht="11.25">
      <c r="B200" s="169"/>
      <c r="D200" s="163" t="s">
        <v>212</v>
      </c>
      <c r="E200" s="170" t="s">
        <v>1</v>
      </c>
      <c r="F200" s="171" t="s">
        <v>1028</v>
      </c>
      <c r="H200" s="172">
        <v>112</v>
      </c>
      <c r="I200" s="173"/>
      <c r="L200" s="169"/>
      <c r="M200" s="174"/>
      <c r="N200" s="175"/>
      <c r="O200" s="175"/>
      <c r="P200" s="175"/>
      <c r="Q200" s="175"/>
      <c r="R200" s="175"/>
      <c r="S200" s="175"/>
      <c r="T200" s="176"/>
      <c r="AT200" s="170" t="s">
        <v>212</v>
      </c>
      <c r="AU200" s="170" t="s">
        <v>91</v>
      </c>
      <c r="AV200" s="13" t="s">
        <v>91</v>
      </c>
      <c r="AW200" s="13" t="s">
        <v>36</v>
      </c>
      <c r="AX200" s="13" t="s">
        <v>89</v>
      </c>
      <c r="AY200" s="170" t="s">
        <v>199</v>
      </c>
    </row>
    <row r="201" spans="2:63" s="12" customFormat="1" ht="20.85" customHeight="1">
      <c r="B201" s="136"/>
      <c r="D201" s="137" t="s">
        <v>80</v>
      </c>
      <c r="E201" s="147" t="s">
        <v>599</v>
      </c>
      <c r="F201" s="147" t="s">
        <v>600</v>
      </c>
      <c r="I201" s="139"/>
      <c r="J201" s="148">
        <f>BK201</f>
        <v>0</v>
      </c>
      <c r="L201" s="136"/>
      <c r="M201" s="141"/>
      <c r="N201" s="142"/>
      <c r="O201" s="142"/>
      <c r="P201" s="143">
        <f>SUM(P202:P208)</f>
        <v>0</v>
      </c>
      <c r="Q201" s="142"/>
      <c r="R201" s="143">
        <f>SUM(R202:R208)</f>
        <v>0</v>
      </c>
      <c r="S201" s="142"/>
      <c r="T201" s="144">
        <f>SUM(T202:T208)</f>
        <v>64.8</v>
      </c>
      <c r="AR201" s="137" t="s">
        <v>89</v>
      </c>
      <c r="AT201" s="145" t="s">
        <v>80</v>
      </c>
      <c r="AU201" s="145" t="s">
        <v>91</v>
      </c>
      <c r="AY201" s="137" t="s">
        <v>199</v>
      </c>
      <c r="BK201" s="146">
        <f>SUM(BK202:BK208)</f>
        <v>0</v>
      </c>
    </row>
    <row r="202" spans="1:65" s="2" customFormat="1" ht="14.45" customHeight="1">
      <c r="A202" s="33"/>
      <c r="B202" s="149"/>
      <c r="C202" s="150" t="s">
        <v>290</v>
      </c>
      <c r="D202" s="150" t="s">
        <v>201</v>
      </c>
      <c r="E202" s="151" t="s">
        <v>2848</v>
      </c>
      <c r="F202" s="152" t="s">
        <v>2849</v>
      </c>
      <c r="G202" s="153" t="s">
        <v>228</v>
      </c>
      <c r="H202" s="154">
        <v>32.4</v>
      </c>
      <c r="I202" s="155"/>
      <c r="J202" s="156">
        <f>ROUND(I202*H202,2)</f>
        <v>0</v>
      </c>
      <c r="K202" s="152" t="s">
        <v>205</v>
      </c>
      <c r="L202" s="34"/>
      <c r="M202" s="157" t="s">
        <v>1</v>
      </c>
      <c r="N202" s="158" t="s">
        <v>46</v>
      </c>
      <c r="O202" s="59"/>
      <c r="P202" s="159">
        <f>O202*H202</f>
        <v>0</v>
      </c>
      <c r="Q202" s="159">
        <v>0</v>
      </c>
      <c r="R202" s="159">
        <f>Q202*H202</f>
        <v>0</v>
      </c>
      <c r="S202" s="159">
        <v>2</v>
      </c>
      <c r="T202" s="160">
        <f>S202*H202</f>
        <v>64.8</v>
      </c>
      <c r="U202" s="33"/>
      <c r="V202" s="33"/>
      <c r="W202" s="33"/>
      <c r="X202" s="33"/>
      <c r="Y202" s="33"/>
      <c r="Z202" s="33"/>
      <c r="AA202" s="33"/>
      <c r="AB202" s="33"/>
      <c r="AC202" s="33"/>
      <c r="AD202" s="33"/>
      <c r="AE202" s="33"/>
      <c r="AR202" s="161" t="s">
        <v>206</v>
      </c>
      <c r="AT202" s="161" t="s">
        <v>201</v>
      </c>
      <c r="AU202" s="161" t="s">
        <v>221</v>
      </c>
      <c r="AY202" s="18" t="s">
        <v>199</v>
      </c>
      <c r="BE202" s="162">
        <f>IF(N202="základní",J202,0)</f>
        <v>0</v>
      </c>
      <c r="BF202" s="162">
        <f>IF(N202="snížená",J202,0)</f>
        <v>0</v>
      </c>
      <c r="BG202" s="162">
        <f>IF(N202="zákl. přenesená",J202,0)</f>
        <v>0</v>
      </c>
      <c r="BH202" s="162">
        <f>IF(N202="sníž. přenesená",J202,0)</f>
        <v>0</v>
      </c>
      <c r="BI202" s="162">
        <f>IF(N202="nulová",J202,0)</f>
        <v>0</v>
      </c>
      <c r="BJ202" s="18" t="s">
        <v>89</v>
      </c>
      <c r="BK202" s="162">
        <f>ROUND(I202*H202,2)</f>
        <v>0</v>
      </c>
      <c r="BL202" s="18" t="s">
        <v>206</v>
      </c>
      <c r="BM202" s="161" t="s">
        <v>2850</v>
      </c>
    </row>
    <row r="203" spans="1:47" s="2" customFormat="1" ht="11.25">
      <c r="A203" s="33"/>
      <c r="B203" s="34"/>
      <c r="C203" s="33"/>
      <c r="D203" s="163" t="s">
        <v>208</v>
      </c>
      <c r="E203" s="33"/>
      <c r="F203" s="164" t="s">
        <v>2851</v>
      </c>
      <c r="G203" s="33"/>
      <c r="H203" s="33"/>
      <c r="I203" s="165"/>
      <c r="J203" s="33"/>
      <c r="K203" s="33"/>
      <c r="L203" s="34"/>
      <c r="M203" s="166"/>
      <c r="N203" s="167"/>
      <c r="O203" s="59"/>
      <c r="P203" s="59"/>
      <c r="Q203" s="59"/>
      <c r="R203" s="59"/>
      <c r="S203" s="59"/>
      <c r="T203" s="60"/>
      <c r="U203" s="33"/>
      <c r="V203" s="33"/>
      <c r="W203" s="33"/>
      <c r="X203" s="33"/>
      <c r="Y203" s="33"/>
      <c r="Z203" s="33"/>
      <c r="AA203" s="33"/>
      <c r="AB203" s="33"/>
      <c r="AC203" s="33"/>
      <c r="AD203" s="33"/>
      <c r="AE203" s="33"/>
      <c r="AT203" s="18" t="s">
        <v>208</v>
      </c>
      <c r="AU203" s="18" t="s">
        <v>221</v>
      </c>
    </row>
    <row r="204" spans="2:51" s="14" customFormat="1" ht="11.25">
      <c r="B204" s="177"/>
      <c r="D204" s="163" t="s">
        <v>212</v>
      </c>
      <c r="E204" s="178" t="s">
        <v>1</v>
      </c>
      <c r="F204" s="179" t="s">
        <v>2852</v>
      </c>
      <c r="H204" s="178" t="s">
        <v>1</v>
      </c>
      <c r="I204" s="180"/>
      <c r="L204" s="177"/>
      <c r="M204" s="181"/>
      <c r="N204" s="182"/>
      <c r="O204" s="182"/>
      <c r="P204" s="182"/>
      <c r="Q204" s="182"/>
      <c r="R204" s="182"/>
      <c r="S204" s="182"/>
      <c r="T204" s="183"/>
      <c r="AT204" s="178" t="s">
        <v>212</v>
      </c>
      <c r="AU204" s="178" t="s">
        <v>221</v>
      </c>
      <c r="AV204" s="14" t="s">
        <v>89</v>
      </c>
      <c r="AW204" s="14" t="s">
        <v>36</v>
      </c>
      <c r="AX204" s="14" t="s">
        <v>81</v>
      </c>
      <c r="AY204" s="178" t="s">
        <v>199</v>
      </c>
    </row>
    <row r="205" spans="2:51" s="13" customFormat="1" ht="11.25">
      <c r="B205" s="169"/>
      <c r="D205" s="163" t="s">
        <v>212</v>
      </c>
      <c r="E205" s="170" t="s">
        <v>1</v>
      </c>
      <c r="F205" s="171" t="s">
        <v>2853</v>
      </c>
      <c r="H205" s="172">
        <v>24.4</v>
      </c>
      <c r="I205" s="173"/>
      <c r="L205" s="169"/>
      <c r="M205" s="174"/>
      <c r="N205" s="175"/>
      <c r="O205" s="175"/>
      <c r="P205" s="175"/>
      <c r="Q205" s="175"/>
      <c r="R205" s="175"/>
      <c r="S205" s="175"/>
      <c r="T205" s="176"/>
      <c r="AT205" s="170" t="s">
        <v>212</v>
      </c>
      <c r="AU205" s="170" t="s">
        <v>221</v>
      </c>
      <c r="AV205" s="13" t="s">
        <v>91</v>
      </c>
      <c r="AW205" s="13" t="s">
        <v>36</v>
      </c>
      <c r="AX205" s="13" t="s">
        <v>81</v>
      </c>
      <c r="AY205" s="170" t="s">
        <v>199</v>
      </c>
    </row>
    <row r="206" spans="2:51" s="14" customFormat="1" ht="11.25">
      <c r="B206" s="177"/>
      <c r="D206" s="163" t="s">
        <v>212</v>
      </c>
      <c r="E206" s="178" t="s">
        <v>1</v>
      </c>
      <c r="F206" s="179" t="s">
        <v>2854</v>
      </c>
      <c r="H206" s="178" t="s">
        <v>1</v>
      </c>
      <c r="I206" s="180"/>
      <c r="L206" s="177"/>
      <c r="M206" s="181"/>
      <c r="N206" s="182"/>
      <c r="O206" s="182"/>
      <c r="P206" s="182"/>
      <c r="Q206" s="182"/>
      <c r="R206" s="182"/>
      <c r="S206" s="182"/>
      <c r="T206" s="183"/>
      <c r="AT206" s="178" t="s">
        <v>212</v>
      </c>
      <c r="AU206" s="178" t="s">
        <v>221</v>
      </c>
      <c r="AV206" s="14" t="s">
        <v>89</v>
      </c>
      <c r="AW206" s="14" t="s">
        <v>36</v>
      </c>
      <c r="AX206" s="14" t="s">
        <v>81</v>
      </c>
      <c r="AY206" s="178" t="s">
        <v>199</v>
      </c>
    </row>
    <row r="207" spans="2:51" s="13" customFormat="1" ht="11.25">
      <c r="B207" s="169"/>
      <c r="D207" s="163" t="s">
        <v>212</v>
      </c>
      <c r="E207" s="170" t="s">
        <v>1</v>
      </c>
      <c r="F207" s="171" t="s">
        <v>2855</v>
      </c>
      <c r="H207" s="172">
        <v>8</v>
      </c>
      <c r="I207" s="173"/>
      <c r="L207" s="169"/>
      <c r="M207" s="174"/>
      <c r="N207" s="175"/>
      <c r="O207" s="175"/>
      <c r="P207" s="175"/>
      <c r="Q207" s="175"/>
      <c r="R207" s="175"/>
      <c r="S207" s="175"/>
      <c r="T207" s="176"/>
      <c r="AT207" s="170" t="s">
        <v>212</v>
      </c>
      <c r="AU207" s="170" t="s">
        <v>221</v>
      </c>
      <c r="AV207" s="13" t="s">
        <v>91</v>
      </c>
      <c r="AW207" s="13" t="s">
        <v>36</v>
      </c>
      <c r="AX207" s="13" t="s">
        <v>81</v>
      </c>
      <c r="AY207" s="170" t="s">
        <v>199</v>
      </c>
    </row>
    <row r="208" spans="2:51" s="15" customFormat="1" ht="11.25">
      <c r="B208" s="184"/>
      <c r="D208" s="163" t="s">
        <v>212</v>
      </c>
      <c r="E208" s="185" t="s">
        <v>1</v>
      </c>
      <c r="F208" s="186" t="s">
        <v>234</v>
      </c>
      <c r="H208" s="187">
        <v>32.4</v>
      </c>
      <c r="I208" s="188"/>
      <c r="L208" s="184"/>
      <c r="M208" s="189"/>
      <c r="N208" s="190"/>
      <c r="O208" s="190"/>
      <c r="P208" s="190"/>
      <c r="Q208" s="190"/>
      <c r="R208" s="190"/>
      <c r="S208" s="190"/>
      <c r="T208" s="191"/>
      <c r="AT208" s="185" t="s">
        <v>212</v>
      </c>
      <c r="AU208" s="185" t="s">
        <v>221</v>
      </c>
      <c r="AV208" s="15" t="s">
        <v>206</v>
      </c>
      <c r="AW208" s="15" t="s">
        <v>36</v>
      </c>
      <c r="AX208" s="15" t="s">
        <v>89</v>
      </c>
      <c r="AY208" s="185" t="s">
        <v>199</v>
      </c>
    </row>
    <row r="209" spans="2:63" s="12" customFormat="1" ht="22.9" customHeight="1">
      <c r="B209" s="136"/>
      <c r="D209" s="137" t="s">
        <v>80</v>
      </c>
      <c r="E209" s="147" t="s">
        <v>609</v>
      </c>
      <c r="F209" s="147" t="s">
        <v>610</v>
      </c>
      <c r="I209" s="139"/>
      <c r="J209" s="148">
        <f>BK209</f>
        <v>0</v>
      </c>
      <c r="L209" s="136"/>
      <c r="M209" s="141"/>
      <c r="N209" s="142"/>
      <c r="O209" s="142"/>
      <c r="P209" s="143">
        <f>SUM(P210:P212)</f>
        <v>0</v>
      </c>
      <c r="Q209" s="142"/>
      <c r="R209" s="143">
        <f>SUM(R210:R212)</f>
        <v>0</v>
      </c>
      <c r="S209" s="142"/>
      <c r="T209" s="144">
        <f>SUM(T210:T212)</f>
        <v>0</v>
      </c>
      <c r="AR209" s="137" t="s">
        <v>89</v>
      </c>
      <c r="AT209" s="145" t="s">
        <v>80</v>
      </c>
      <c r="AU209" s="145" t="s">
        <v>89</v>
      </c>
      <c r="AY209" s="137" t="s">
        <v>199</v>
      </c>
      <c r="BK209" s="146">
        <f>SUM(BK210:BK212)</f>
        <v>0</v>
      </c>
    </row>
    <row r="210" spans="1:65" s="2" customFormat="1" ht="24.2" customHeight="1">
      <c r="A210" s="33"/>
      <c r="B210" s="149"/>
      <c r="C210" s="150" t="s">
        <v>298</v>
      </c>
      <c r="D210" s="150" t="s">
        <v>201</v>
      </c>
      <c r="E210" s="151" t="s">
        <v>612</v>
      </c>
      <c r="F210" s="152" t="s">
        <v>613</v>
      </c>
      <c r="G210" s="153" t="s">
        <v>275</v>
      </c>
      <c r="H210" s="154">
        <v>64.8</v>
      </c>
      <c r="I210" s="155"/>
      <c r="J210" s="156">
        <f>ROUND(I210*H210,2)</f>
        <v>0</v>
      </c>
      <c r="K210" s="152" t="s">
        <v>246</v>
      </c>
      <c r="L210" s="34"/>
      <c r="M210" s="157" t="s">
        <v>1</v>
      </c>
      <c r="N210" s="158" t="s">
        <v>46</v>
      </c>
      <c r="O210" s="59"/>
      <c r="P210" s="159">
        <f>O210*H210</f>
        <v>0</v>
      </c>
      <c r="Q210" s="159">
        <v>0</v>
      </c>
      <c r="R210" s="159">
        <f>Q210*H210</f>
        <v>0</v>
      </c>
      <c r="S210" s="159">
        <v>0</v>
      </c>
      <c r="T210" s="160">
        <f>S210*H210</f>
        <v>0</v>
      </c>
      <c r="U210" s="33"/>
      <c r="V210" s="33"/>
      <c r="W210" s="33"/>
      <c r="X210" s="33"/>
      <c r="Y210" s="33"/>
      <c r="Z210" s="33"/>
      <c r="AA210" s="33"/>
      <c r="AB210" s="33"/>
      <c r="AC210" s="33"/>
      <c r="AD210" s="33"/>
      <c r="AE210" s="33"/>
      <c r="AR210" s="161" t="s">
        <v>206</v>
      </c>
      <c r="AT210" s="161" t="s">
        <v>201</v>
      </c>
      <c r="AU210" s="161" t="s">
        <v>91</v>
      </c>
      <c r="AY210" s="18" t="s">
        <v>199</v>
      </c>
      <c r="BE210" s="162">
        <f>IF(N210="základní",J210,0)</f>
        <v>0</v>
      </c>
      <c r="BF210" s="162">
        <f>IF(N210="snížená",J210,0)</f>
        <v>0</v>
      </c>
      <c r="BG210" s="162">
        <f>IF(N210="zákl. přenesená",J210,0)</f>
        <v>0</v>
      </c>
      <c r="BH210" s="162">
        <f>IF(N210="sníž. přenesená",J210,0)</f>
        <v>0</v>
      </c>
      <c r="BI210" s="162">
        <f>IF(N210="nulová",J210,0)</f>
        <v>0</v>
      </c>
      <c r="BJ210" s="18" t="s">
        <v>89</v>
      </c>
      <c r="BK210" s="162">
        <f>ROUND(I210*H210,2)</f>
        <v>0</v>
      </c>
      <c r="BL210" s="18" t="s">
        <v>206</v>
      </c>
      <c r="BM210" s="161" t="s">
        <v>2856</v>
      </c>
    </row>
    <row r="211" spans="2:51" s="13" customFormat="1" ht="11.25">
      <c r="B211" s="169"/>
      <c r="D211" s="163" t="s">
        <v>212</v>
      </c>
      <c r="E211" s="170" t="s">
        <v>1</v>
      </c>
      <c r="F211" s="171" t="s">
        <v>2857</v>
      </c>
      <c r="H211" s="172">
        <v>64.8</v>
      </c>
      <c r="I211" s="173"/>
      <c r="L211" s="169"/>
      <c r="M211" s="174"/>
      <c r="N211" s="175"/>
      <c r="O211" s="175"/>
      <c r="P211" s="175"/>
      <c r="Q211" s="175"/>
      <c r="R211" s="175"/>
      <c r="S211" s="175"/>
      <c r="T211" s="176"/>
      <c r="AT211" s="170" t="s">
        <v>212</v>
      </c>
      <c r="AU211" s="170" t="s">
        <v>91</v>
      </c>
      <c r="AV211" s="13" t="s">
        <v>91</v>
      </c>
      <c r="AW211" s="13" t="s">
        <v>36</v>
      </c>
      <c r="AX211" s="13" t="s">
        <v>81</v>
      </c>
      <c r="AY211" s="170" t="s">
        <v>199</v>
      </c>
    </row>
    <row r="212" spans="2:51" s="15" customFormat="1" ht="11.25">
      <c r="B212" s="184"/>
      <c r="D212" s="163" t="s">
        <v>212</v>
      </c>
      <c r="E212" s="185" t="s">
        <v>1</v>
      </c>
      <c r="F212" s="186" t="s">
        <v>234</v>
      </c>
      <c r="H212" s="187">
        <v>64.8</v>
      </c>
      <c r="I212" s="188"/>
      <c r="L212" s="184"/>
      <c r="M212" s="189"/>
      <c r="N212" s="190"/>
      <c r="O212" s="190"/>
      <c r="P212" s="190"/>
      <c r="Q212" s="190"/>
      <c r="R212" s="190"/>
      <c r="S212" s="190"/>
      <c r="T212" s="191"/>
      <c r="AT212" s="185" t="s">
        <v>212</v>
      </c>
      <c r="AU212" s="185" t="s">
        <v>91</v>
      </c>
      <c r="AV212" s="15" t="s">
        <v>206</v>
      </c>
      <c r="AW212" s="15" t="s">
        <v>36</v>
      </c>
      <c r="AX212" s="15" t="s">
        <v>89</v>
      </c>
      <c r="AY212" s="185" t="s">
        <v>199</v>
      </c>
    </row>
    <row r="213" spans="2:63" s="12" customFormat="1" ht="22.9" customHeight="1">
      <c r="B213" s="136"/>
      <c r="D213" s="137" t="s">
        <v>80</v>
      </c>
      <c r="E213" s="147" t="s">
        <v>623</v>
      </c>
      <c r="F213" s="147" t="s">
        <v>624</v>
      </c>
      <c r="I213" s="139"/>
      <c r="J213" s="148">
        <f>BK213</f>
        <v>0</v>
      </c>
      <c r="L213" s="136"/>
      <c r="M213" s="141"/>
      <c r="N213" s="142"/>
      <c r="O213" s="142"/>
      <c r="P213" s="143">
        <f>SUM(P214:P217)</f>
        <v>0</v>
      </c>
      <c r="Q213" s="142"/>
      <c r="R213" s="143">
        <f>SUM(R214:R217)</f>
        <v>0</v>
      </c>
      <c r="S213" s="142"/>
      <c r="T213" s="144">
        <f>SUM(T214:T217)</f>
        <v>0</v>
      </c>
      <c r="AR213" s="137" t="s">
        <v>89</v>
      </c>
      <c r="AT213" s="145" t="s">
        <v>80</v>
      </c>
      <c r="AU213" s="145" t="s">
        <v>89</v>
      </c>
      <c r="AY213" s="137" t="s">
        <v>199</v>
      </c>
      <c r="BK213" s="146">
        <f>SUM(BK214:BK217)</f>
        <v>0</v>
      </c>
    </row>
    <row r="214" spans="1:65" s="2" customFormat="1" ht="14.45" customHeight="1">
      <c r="A214" s="33"/>
      <c r="B214" s="149"/>
      <c r="C214" s="150" t="s">
        <v>306</v>
      </c>
      <c r="D214" s="150" t="s">
        <v>201</v>
      </c>
      <c r="E214" s="151" t="s">
        <v>626</v>
      </c>
      <c r="F214" s="152" t="s">
        <v>627</v>
      </c>
      <c r="G214" s="153" t="s">
        <v>275</v>
      </c>
      <c r="H214" s="154">
        <v>11.737</v>
      </c>
      <c r="I214" s="155"/>
      <c r="J214" s="156">
        <f>ROUND(I214*H214,2)</f>
        <v>0</v>
      </c>
      <c r="K214" s="152" t="s">
        <v>205</v>
      </c>
      <c r="L214" s="34"/>
      <c r="M214" s="157" t="s">
        <v>1</v>
      </c>
      <c r="N214" s="158" t="s">
        <v>46</v>
      </c>
      <c r="O214" s="59"/>
      <c r="P214" s="159">
        <f>O214*H214</f>
        <v>0</v>
      </c>
      <c r="Q214" s="159">
        <v>0</v>
      </c>
      <c r="R214" s="159">
        <f>Q214*H214</f>
        <v>0</v>
      </c>
      <c r="S214" s="159">
        <v>0</v>
      </c>
      <c r="T214" s="160">
        <f>S214*H214</f>
        <v>0</v>
      </c>
      <c r="U214" s="33"/>
      <c r="V214" s="33"/>
      <c r="W214" s="33"/>
      <c r="X214" s="33"/>
      <c r="Y214" s="33"/>
      <c r="Z214" s="33"/>
      <c r="AA214" s="33"/>
      <c r="AB214" s="33"/>
      <c r="AC214" s="33"/>
      <c r="AD214" s="33"/>
      <c r="AE214" s="33"/>
      <c r="AR214" s="161" t="s">
        <v>206</v>
      </c>
      <c r="AT214" s="161" t="s">
        <v>201</v>
      </c>
      <c r="AU214" s="161" t="s">
        <v>91</v>
      </c>
      <c r="AY214" s="18" t="s">
        <v>199</v>
      </c>
      <c r="BE214" s="162">
        <f>IF(N214="základní",J214,0)</f>
        <v>0</v>
      </c>
      <c r="BF214" s="162">
        <f>IF(N214="snížená",J214,0)</f>
        <v>0</v>
      </c>
      <c r="BG214" s="162">
        <f>IF(N214="zákl. přenesená",J214,0)</f>
        <v>0</v>
      </c>
      <c r="BH214" s="162">
        <f>IF(N214="sníž. přenesená",J214,0)</f>
        <v>0</v>
      </c>
      <c r="BI214" s="162">
        <f>IF(N214="nulová",J214,0)</f>
        <v>0</v>
      </c>
      <c r="BJ214" s="18" t="s">
        <v>89</v>
      </c>
      <c r="BK214" s="162">
        <f>ROUND(I214*H214,2)</f>
        <v>0</v>
      </c>
      <c r="BL214" s="18" t="s">
        <v>206</v>
      </c>
      <c r="BM214" s="161" t="s">
        <v>2858</v>
      </c>
    </row>
    <row r="215" spans="1:47" s="2" customFormat="1" ht="19.5">
      <c r="A215" s="33"/>
      <c r="B215" s="34"/>
      <c r="C215" s="33"/>
      <c r="D215" s="163" t="s">
        <v>208</v>
      </c>
      <c r="E215" s="33"/>
      <c r="F215" s="164" t="s">
        <v>629</v>
      </c>
      <c r="G215" s="33"/>
      <c r="H215" s="33"/>
      <c r="I215" s="165"/>
      <c r="J215" s="33"/>
      <c r="K215" s="33"/>
      <c r="L215" s="34"/>
      <c r="M215" s="166"/>
      <c r="N215" s="167"/>
      <c r="O215" s="59"/>
      <c r="P215" s="59"/>
      <c r="Q215" s="59"/>
      <c r="R215" s="59"/>
      <c r="S215" s="59"/>
      <c r="T215" s="60"/>
      <c r="U215" s="33"/>
      <c r="V215" s="33"/>
      <c r="W215" s="33"/>
      <c r="X215" s="33"/>
      <c r="Y215" s="33"/>
      <c r="Z215" s="33"/>
      <c r="AA215" s="33"/>
      <c r="AB215" s="33"/>
      <c r="AC215" s="33"/>
      <c r="AD215" s="33"/>
      <c r="AE215" s="33"/>
      <c r="AT215" s="18" t="s">
        <v>208</v>
      </c>
      <c r="AU215" s="18" t="s">
        <v>91</v>
      </c>
    </row>
    <row r="216" spans="1:65" s="2" customFormat="1" ht="24.2" customHeight="1">
      <c r="A216" s="33"/>
      <c r="B216" s="149"/>
      <c r="C216" s="150" t="s">
        <v>8</v>
      </c>
      <c r="D216" s="150" t="s">
        <v>201</v>
      </c>
      <c r="E216" s="151" t="s">
        <v>631</v>
      </c>
      <c r="F216" s="152" t="s">
        <v>632</v>
      </c>
      <c r="G216" s="153" t="s">
        <v>275</v>
      </c>
      <c r="H216" s="154">
        <v>11.737</v>
      </c>
      <c r="I216" s="155"/>
      <c r="J216" s="156">
        <f>ROUND(I216*H216,2)</f>
        <v>0</v>
      </c>
      <c r="K216" s="152" t="s">
        <v>205</v>
      </c>
      <c r="L216" s="34"/>
      <c r="M216" s="157" t="s">
        <v>1</v>
      </c>
      <c r="N216" s="158" t="s">
        <v>46</v>
      </c>
      <c r="O216" s="59"/>
      <c r="P216" s="159">
        <f>O216*H216</f>
        <v>0</v>
      </c>
      <c r="Q216" s="159">
        <v>0</v>
      </c>
      <c r="R216" s="159">
        <f>Q216*H216</f>
        <v>0</v>
      </c>
      <c r="S216" s="159">
        <v>0</v>
      </c>
      <c r="T216" s="160">
        <f>S216*H216</f>
        <v>0</v>
      </c>
      <c r="U216" s="33"/>
      <c r="V216" s="33"/>
      <c r="W216" s="33"/>
      <c r="X216" s="33"/>
      <c r="Y216" s="33"/>
      <c r="Z216" s="33"/>
      <c r="AA216" s="33"/>
      <c r="AB216" s="33"/>
      <c r="AC216" s="33"/>
      <c r="AD216" s="33"/>
      <c r="AE216" s="33"/>
      <c r="AR216" s="161" t="s">
        <v>206</v>
      </c>
      <c r="AT216" s="161" t="s">
        <v>201</v>
      </c>
      <c r="AU216" s="161" t="s">
        <v>91</v>
      </c>
      <c r="AY216" s="18" t="s">
        <v>199</v>
      </c>
      <c r="BE216" s="162">
        <f>IF(N216="základní",J216,0)</f>
        <v>0</v>
      </c>
      <c r="BF216" s="162">
        <f>IF(N216="snížená",J216,0)</f>
        <v>0</v>
      </c>
      <c r="BG216" s="162">
        <f>IF(N216="zákl. přenesená",J216,0)</f>
        <v>0</v>
      </c>
      <c r="BH216" s="162">
        <f>IF(N216="sníž. přenesená",J216,0)</f>
        <v>0</v>
      </c>
      <c r="BI216" s="162">
        <f>IF(N216="nulová",J216,0)</f>
        <v>0</v>
      </c>
      <c r="BJ216" s="18" t="s">
        <v>89</v>
      </c>
      <c r="BK216" s="162">
        <f>ROUND(I216*H216,2)</f>
        <v>0</v>
      </c>
      <c r="BL216" s="18" t="s">
        <v>206</v>
      </c>
      <c r="BM216" s="161" t="s">
        <v>2859</v>
      </c>
    </row>
    <row r="217" spans="1:47" s="2" customFormat="1" ht="29.25">
      <c r="A217" s="33"/>
      <c r="B217" s="34"/>
      <c r="C217" s="33"/>
      <c r="D217" s="163" t="s">
        <v>208</v>
      </c>
      <c r="E217" s="33"/>
      <c r="F217" s="164" t="s">
        <v>634</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208</v>
      </c>
      <c r="AU217" s="18" t="s">
        <v>91</v>
      </c>
    </row>
    <row r="218" spans="2:63" s="12" customFormat="1" ht="25.9" customHeight="1">
      <c r="B218" s="136"/>
      <c r="D218" s="137" t="s">
        <v>80</v>
      </c>
      <c r="E218" s="138" t="s">
        <v>635</v>
      </c>
      <c r="F218" s="138" t="s">
        <v>636</v>
      </c>
      <c r="I218" s="139"/>
      <c r="J218" s="140">
        <f>BK218</f>
        <v>0</v>
      </c>
      <c r="L218" s="136"/>
      <c r="M218" s="141"/>
      <c r="N218" s="142"/>
      <c r="O218" s="142"/>
      <c r="P218" s="143">
        <f>P219</f>
        <v>0</v>
      </c>
      <c r="Q218" s="142"/>
      <c r="R218" s="143">
        <f>R219</f>
        <v>1.0762132</v>
      </c>
      <c r="S218" s="142"/>
      <c r="T218" s="144">
        <f>T219</f>
        <v>2.3118</v>
      </c>
      <c r="AR218" s="137" t="s">
        <v>91</v>
      </c>
      <c r="AT218" s="145" t="s">
        <v>80</v>
      </c>
      <c r="AU218" s="145" t="s">
        <v>81</v>
      </c>
      <c r="AY218" s="137" t="s">
        <v>199</v>
      </c>
      <c r="BK218" s="146">
        <f>BK219</f>
        <v>0</v>
      </c>
    </row>
    <row r="219" spans="2:63" s="12" customFormat="1" ht="22.9" customHeight="1">
      <c r="B219" s="136"/>
      <c r="D219" s="137" t="s">
        <v>80</v>
      </c>
      <c r="E219" s="147" t="s">
        <v>1080</v>
      </c>
      <c r="F219" s="147" t="s">
        <v>1081</v>
      </c>
      <c r="I219" s="139"/>
      <c r="J219" s="148">
        <f>BK219</f>
        <v>0</v>
      </c>
      <c r="L219" s="136"/>
      <c r="M219" s="141"/>
      <c r="N219" s="142"/>
      <c r="O219" s="142"/>
      <c r="P219" s="143">
        <f>SUM(P220:P232)</f>
        <v>0</v>
      </c>
      <c r="Q219" s="142"/>
      <c r="R219" s="143">
        <f>SUM(R220:R232)</f>
        <v>1.0762132</v>
      </c>
      <c r="S219" s="142"/>
      <c r="T219" s="144">
        <f>SUM(T220:T232)</f>
        <v>2.3118</v>
      </c>
      <c r="AR219" s="137" t="s">
        <v>91</v>
      </c>
      <c r="AT219" s="145" t="s">
        <v>80</v>
      </c>
      <c r="AU219" s="145" t="s">
        <v>89</v>
      </c>
      <c r="AY219" s="137" t="s">
        <v>199</v>
      </c>
      <c r="BK219" s="146">
        <f>SUM(BK220:BK232)</f>
        <v>0</v>
      </c>
    </row>
    <row r="220" spans="1:65" s="2" customFormat="1" ht="14.45" customHeight="1">
      <c r="A220" s="33"/>
      <c r="B220" s="149"/>
      <c r="C220" s="150" t="s">
        <v>318</v>
      </c>
      <c r="D220" s="150" t="s">
        <v>201</v>
      </c>
      <c r="E220" s="151" t="s">
        <v>2187</v>
      </c>
      <c r="F220" s="152" t="s">
        <v>2188</v>
      </c>
      <c r="G220" s="153" t="s">
        <v>345</v>
      </c>
      <c r="H220" s="154">
        <v>16.41</v>
      </c>
      <c r="I220" s="155"/>
      <c r="J220" s="156">
        <f>ROUND(I220*H220,2)</f>
        <v>0</v>
      </c>
      <c r="K220" s="152" t="s">
        <v>246</v>
      </c>
      <c r="L220" s="34"/>
      <c r="M220" s="157" t="s">
        <v>1</v>
      </c>
      <c r="N220" s="158" t="s">
        <v>46</v>
      </c>
      <c r="O220" s="59"/>
      <c r="P220" s="159">
        <f>O220*H220</f>
        <v>0</v>
      </c>
      <c r="Q220" s="159">
        <v>0.03912</v>
      </c>
      <c r="R220" s="159">
        <f>Q220*H220</f>
        <v>0.6419592000000001</v>
      </c>
      <c r="S220" s="159">
        <v>0.03</v>
      </c>
      <c r="T220" s="160">
        <f>S220*H220</f>
        <v>0.49229999999999996</v>
      </c>
      <c r="U220" s="33"/>
      <c r="V220" s="33"/>
      <c r="W220" s="33"/>
      <c r="X220" s="33"/>
      <c r="Y220" s="33"/>
      <c r="Z220" s="33"/>
      <c r="AA220" s="33"/>
      <c r="AB220" s="33"/>
      <c r="AC220" s="33"/>
      <c r="AD220" s="33"/>
      <c r="AE220" s="33"/>
      <c r="AR220" s="161" t="s">
        <v>318</v>
      </c>
      <c r="AT220" s="161" t="s">
        <v>201</v>
      </c>
      <c r="AU220" s="161" t="s">
        <v>91</v>
      </c>
      <c r="AY220" s="18" t="s">
        <v>199</v>
      </c>
      <c r="BE220" s="162">
        <f>IF(N220="základní",J220,0)</f>
        <v>0</v>
      </c>
      <c r="BF220" s="162">
        <f>IF(N220="snížená",J220,0)</f>
        <v>0</v>
      </c>
      <c r="BG220" s="162">
        <f>IF(N220="zákl. přenesená",J220,0)</f>
        <v>0</v>
      </c>
      <c r="BH220" s="162">
        <f>IF(N220="sníž. přenesená",J220,0)</f>
        <v>0</v>
      </c>
      <c r="BI220" s="162">
        <f>IF(N220="nulová",J220,0)</f>
        <v>0</v>
      </c>
      <c r="BJ220" s="18" t="s">
        <v>89</v>
      </c>
      <c r="BK220" s="162">
        <f>ROUND(I220*H220,2)</f>
        <v>0</v>
      </c>
      <c r="BL220" s="18" t="s">
        <v>318</v>
      </c>
      <c r="BM220" s="161" t="s">
        <v>2860</v>
      </c>
    </row>
    <row r="221" spans="1:47" s="2" customFormat="1" ht="48.75">
      <c r="A221" s="33"/>
      <c r="B221" s="34"/>
      <c r="C221" s="33"/>
      <c r="D221" s="163" t="s">
        <v>248</v>
      </c>
      <c r="E221" s="33"/>
      <c r="F221" s="168" t="s">
        <v>2190</v>
      </c>
      <c r="G221" s="33"/>
      <c r="H221" s="33"/>
      <c r="I221" s="165"/>
      <c r="J221" s="33"/>
      <c r="K221" s="33"/>
      <c r="L221" s="34"/>
      <c r="M221" s="166"/>
      <c r="N221" s="167"/>
      <c r="O221" s="59"/>
      <c r="P221" s="59"/>
      <c r="Q221" s="59"/>
      <c r="R221" s="59"/>
      <c r="S221" s="59"/>
      <c r="T221" s="60"/>
      <c r="U221" s="33"/>
      <c r="V221" s="33"/>
      <c r="W221" s="33"/>
      <c r="X221" s="33"/>
      <c r="Y221" s="33"/>
      <c r="Z221" s="33"/>
      <c r="AA221" s="33"/>
      <c r="AB221" s="33"/>
      <c r="AC221" s="33"/>
      <c r="AD221" s="33"/>
      <c r="AE221" s="33"/>
      <c r="AT221" s="18" t="s">
        <v>248</v>
      </c>
      <c r="AU221" s="18" t="s">
        <v>91</v>
      </c>
    </row>
    <row r="222" spans="2:51" s="14" customFormat="1" ht="11.25">
      <c r="B222" s="177"/>
      <c r="D222" s="163" t="s">
        <v>212</v>
      </c>
      <c r="E222" s="178" t="s">
        <v>1</v>
      </c>
      <c r="F222" s="179" t="s">
        <v>2809</v>
      </c>
      <c r="H222" s="178" t="s">
        <v>1</v>
      </c>
      <c r="I222" s="180"/>
      <c r="L222" s="177"/>
      <c r="M222" s="181"/>
      <c r="N222" s="182"/>
      <c r="O222" s="182"/>
      <c r="P222" s="182"/>
      <c r="Q222" s="182"/>
      <c r="R222" s="182"/>
      <c r="S222" s="182"/>
      <c r="T222" s="183"/>
      <c r="AT222" s="178" t="s">
        <v>212</v>
      </c>
      <c r="AU222" s="178" t="s">
        <v>91</v>
      </c>
      <c r="AV222" s="14" t="s">
        <v>89</v>
      </c>
      <c r="AW222" s="14" t="s">
        <v>36</v>
      </c>
      <c r="AX222" s="14" t="s">
        <v>81</v>
      </c>
      <c r="AY222" s="178" t="s">
        <v>199</v>
      </c>
    </row>
    <row r="223" spans="2:51" s="13" customFormat="1" ht="11.25">
      <c r="B223" s="169"/>
      <c r="D223" s="163" t="s">
        <v>212</v>
      </c>
      <c r="E223" s="170" t="s">
        <v>1</v>
      </c>
      <c r="F223" s="171" t="s">
        <v>2861</v>
      </c>
      <c r="H223" s="172">
        <v>16.41</v>
      </c>
      <c r="I223" s="173"/>
      <c r="L223" s="169"/>
      <c r="M223" s="174"/>
      <c r="N223" s="175"/>
      <c r="O223" s="175"/>
      <c r="P223" s="175"/>
      <c r="Q223" s="175"/>
      <c r="R223" s="175"/>
      <c r="S223" s="175"/>
      <c r="T223" s="176"/>
      <c r="AT223" s="170" t="s">
        <v>212</v>
      </c>
      <c r="AU223" s="170" t="s">
        <v>91</v>
      </c>
      <c r="AV223" s="13" t="s">
        <v>91</v>
      </c>
      <c r="AW223" s="13" t="s">
        <v>36</v>
      </c>
      <c r="AX223" s="13" t="s">
        <v>81</v>
      </c>
      <c r="AY223" s="170" t="s">
        <v>199</v>
      </c>
    </row>
    <row r="224" spans="2:51" s="15" customFormat="1" ht="11.25">
      <c r="B224" s="184"/>
      <c r="D224" s="163" t="s">
        <v>212</v>
      </c>
      <c r="E224" s="185" t="s">
        <v>1</v>
      </c>
      <c r="F224" s="186" t="s">
        <v>234</v>
      </c>
      <c r="H224" s="187">
        <v>16.41</v>
      </c>
      <c r="I224" s="188"/>
      <c r="L224" s="184"/>
      <c r="M224" s="189"/>
      <c r="N224" s="190"/>
      <c r="O224" s="190"/>
      <c r="P224" s="190"/>
      <c r="Q224" s="190"/>
      <c r="R224" s="190"/>
      <c r="S224" s="190"/>
      <c r="T224" s="191"/>
      <c r="AT224" s="185" t="s">
        <v>212</v>
      </c>
      <c r="AU224" s="185" t="s">
        <v>91</v>
      </c>
      <c r="AV224" s="15" t="s">
        <v>206</v>
      </c>
      <c r="AW224" s="15" t="s">
        <v>36</v>
      </c>
      <c r="AX224" s="15" t="s">
        <v>89</v>
      </c>
      <c r="AY224" s="185" t="s">
        <v>199</v>
      </c>
    </row>
    <row r="225" spans="1:65" s="2" customFormat="1" ht="14.45" customHeight="1">
      <c r="A225" s="33"/>
      <c r="B225" s="149"/>
      <c r="C225" s="150" t="s">
        <v>325</v>
      </c>
      <c r="D225" s="150" t="s">
        <v>201</v>
      </c>
      <c r="E225" s="151" t="s">
        <v>2862</v>
      </c>
      <c r="F225" s="152" t="s">
        <v>2863</v>
      </c>
      <c r="G225" s="153" t="s">
        <v>345</v>
      </c>
      <c r="H225" s="154">
        <v>60.65</v>
      </c>
      <c r="I225" s="155"/>
      <c r="J225" s="156">
        <f>ROUND(I225*H225,2)</f>
        <v>0</v>
      </c>
      <c r="K225" s="152" t="s">
        <v>246</v>
      </c>
      <c r="L225" s="34"/>
      <c r="M225" s="157" t="s">
        <v>1</v>
      </c>
      <c r="N225" s="158" t="s">
        <v>46</v>
      </c>
      <c r="O225" s="59"/>
      <c r="P225" s="159">
        <f>O225*H225</f>
        <v>0</v>
      </c>
      <c r="Q225" s="159">
        <v>0.00716</v>
      </c>
      <c r="R225" s="159">
        <f>Q225*H225</f>
        <v>0.434254</v>
      </c>
      <c r="S225" s="159">
        <v>0.03</v>
      </c>
      <c r="T225" s="160">
        <f>S225*H225</f>
        <v>1.8195</v>
      </c>
      <c r="U225" s="33"/>
      <c r="V225" s="33"/>
      <c r="W225" s="33"/>
      <c r="X225" s="33"/>
      <c r="Y225" s="33"/>
      <c r="Z225" s="33"/>
      <c r="AA225" s="33"/>
      <c r="AB225" s="33"/>
      <c r="AC225" s="33"/>
      <c r="AD225" s="33"/>
      <c r="AE225" s="33"/>
      <c r="AR225" s="161" t="s">
        <v>318</v>
      </c>
      <c r="AT225" s="161" t="s">
        <v>201</v>
      </c>
      <c r="AU225" s="161" t="s">
        <v>91</v>
      </c>
      <c r="AY225" s="18" t="s">
        <v>199</v>
      </c>
      <c r="BE225" s="162">
        <f>IF(N225="základní",J225,0)</f>
        <v>0</v>
      </c>
      <c r="BF225" s="162">
        <f>IF(N225="snížená",J225,0)</f>
        <v>0</v>
      </c>
      <c r="BG225" s="162">
        <f>IF(N225="zákl. přenesená",J225,0)</f>
        <v>0</v>
      </c>
      <c r="BH225" s="162">
        <f>IF(N225="sníž. přenesená",J225,0)</f>
        <v>0</v>
      </c>
      <c r="BI225" s="162">
        <f>IF(N225="nulová",J225,0)</f>
        <v>0</v>
      </c>
      <c r="BJ225" s="18" t="s">
        <v>89</v>
      </c>
      <c r="BK225" s="162">
        <f>ROUND(I225*H225,2)</f>
        <v>0</v>
      </c>
      <c r="BL225" s="18" t="s">
        <v>318</v>
      </c>
      <c r="BM225" s="161" t="s">
        <v>2864</v>
      </c>
    </row>
    <row r="226" spans="1:47" s="2" customFormat="1" ht="48.75">
      <c r="A226" s="33"/>
      <c r="B226" s="34"/>
      <c r="C226" s="33"/>
      <c r="D226" s="163" t="s">
        <v>248</v>
      </c>
      <c r="E226" s="33"/>
      <c r="F226" s="168" t="s">
        <v>2190</v>
      </c>
      <c r="G226" s="33"/>
      <c r="H226" s="33"/>
      <c r="I226" s="165"/>
      <c r="J226" s="33"/>
      <c r="K226" s="33"/>
      <c r="L226" s="34"/>
      <c r="M226" s="166"/>
      <c r="N226" s="167"/>
      <c r="O226" s="59"/>
      <c r="P226" s="59"/>
      <c r="Q226" s="59"/>
      <c r="R226" s="59"/>
      <c r="S226" s="59"/>
      <c r="T226" s="60"/>
      <c r="U226" s="33"/>
      <c r="V226" s="33"/>
      <c r="W226" s="33"/>
      <c r="X226" s="33"/>
      <c r="Y226" s="33"/>
      <c r="Z226" s="33"/>
      <c r="AA226" s="33"/>
      <c r="AB226" s="33"/>
      <c r="AC226" s="33"/>
      <c r="AD226" s="33"/>
      <c r="AE226" s="33"/>
      <c r="AT226" s="18" t="s">
        <v>248</v>
      </c>
      <c r="AU226" s="18" t="s">
        <v>91</v>
      </c>
    </row>
    <row r="227" spans="2:51" s="14" customFormat="1" ht="11.25">
      <c r="B227" s="177"/>
      <c r="D227" s="163" t="s">
        <v>212</v>
      </c>
      <c r="E227" s="178" t="s">
        <v>1</v>
      </c>
      <c r="F227" s="179" t="s">
        <v>2830</v>
      </c>
      <c r="H227" s="178" t="s">
        <v>1</v>
      </c>
      <c r="I227" s="180"/>
      <c r="L227" s="177"/>
      <c r="M227" s="181"/>
      <c r="N227" s="182"/>
      <c r="O227" s="182"/>
      <c r="P227" s="182"/>
      <c r="Q227" s="182"/>
      <c r="R227" s="182"/>
      <c r="S227" s="182"/>
      <c r="T227" s="183"/>
      <c r="AT227" s="178" t="s">
        <v>212</v>
      </c>
      <c r="AU227" s="178" t="s">
        <v>91</v>
      </c>
      <c r="AV227" s="14" t="s">
        <v>89</v>
      </c>
      <c r="AW227" s="14" t="s">
        <v>36</v>
      </c>
      <c r="AX227" s="14" t="s">
        <v>81</v>
      </c>
      <c r="AY227" s="178" t="s">
        <v>199</v>
      </c>
    </row>
    <row r="228" spans="2:51" s="13" customFormat="1" ht="11.25">
      <c r="B228" s="169"/>
      <c r="D228" s="163" t="s">
        <v>212</v>
      </c>
      <c r="E228" s="170" t="s">
        <v>1</v>
      </c>
      <c r="F228" s="171" t="s">
        <v>2865</v>
      </c>
      <c r="H228" s="172">
        <v>60.65</v>
      </c>
      <c r="I228" s="173"/>
      <c r="L228" s="169"/>
      <c r="M228" s="174"/>
      <c r="N228" s="175"/>
      <c r="O228" s="175"/>
      <c r="P228" s="175"/>
      <c r="Q228" s="175"/>
      <c r="R228" s="175"/>
      <c r="S228" s="175"/>
      <c r="T228" s="176"/>
      <c r="AT228" s="170" t="s">
        <v>212</v>
      </c>
      <c r="AU228" s="170" t="s">
        <v>91</v>
      </c>
      <c r="AV228" s="13" t="s">
        <v>91</v>
      </c>
      <c r="AW228" s="13" t="s">
        <v>36</v>
      </c>
      <c r="AX228" s="13" t="s">
        <v>81</v>
      </c>
      <c r="AY228" s="170" t="s">
        <v>199</v>
      </c>
    </row>
    <row r="229" spans="2:51" s="15" customFormat="1" ht="11.25">
      <c r="B229" s="184"/>
      <c r="D229" s="163" t="s">
        <v>212</v>
      </c>
      <c r="E229" s="185" t="s">
        <v>1</v>
      </c>
      <c r="F229" s="186" t="s">
        <v>234</v>
      </c>
      <c r="H229" s="187">
        <v>60.65</v>
      </c>
      <c r="I229" s="188"/>
      <c r="L229" s="184"/>
      <c r="M229" s="189"/>
      <c r="N229" s="190"/>
      <c r="O229" s="190"/>
      <c r="P229" s="190"/>
      <c r="Q229" s="190"/>
      <c r="R229" s="190"/>
      <c r="S229" s="190"/>
      <c r="T229" s="191"/>
      <c r="AT229" s="185" t="s">
        <v>212</v>
      </c>
      <c r="AU229" s="185" t="s">
        <v>91</v>
      </c>
      <c r="AV229" s="15" t="s">
        <v>206</v>
      </c>
      <c r="AW229" s="15" t="s">
        <v>36</v>
      </c>
      <c r="AX229" s="15" t="s">
        <v>89</v>
      </c>
      <c r="AY229" s="185" t="s">
        <v>199</v>
      </c>
    </row>
    <row r="230" spans="1:65" s="2" customFormat="1" ht="24.2" customHeight="1">
      <c r="A230" s="33"/>
      <c r="B230" s="149"/>
      <c r="C230" s="150" t="s">
        <v>331</v>
      </c>
      <c r="D230" s="150" t="s">
        <v>201</v>
      </c>
      <c r="E230" s="151" t="s">
        <v>1096</v>
      </c>
      <c r="F230" s="152" t="s">
        <v>1097</v>
      </c>
      <c r="G230" s="153" t="s">
        <v>275</v>
      </c>
      <c r="H230" s="154">
        <v>1.076</v>
      </c>
      <c r="I230" s="155"/>
      <c r="J230" s="156">
        <f>ROUND(I230*H230,2)</f>
        <v>0</v>
      </c>
      <c r="K230" s="152" t="s">
        <v>205</v>
      </c>
      <c r="L230" s="34"/>
      <c r="M230" s="157" t="s">
        <v>1</v>
      </c>
      <c r="N230" s="158" t="s">
        <v>46</v>
      </c>
      <c r="O230" s="59"/>
      <c r="P230" s="159">
        <f>O230*H230</f>
        <v>0</v>
      </c>
      <c r="Q230" s="159">
        <v>0</v>
      </c>
      <c r="R230" s="159">
        <f>Q230*H230</f>
        <v>0</v>
      </c>
      <c r="S230" s="159">
        <v>0</v>
      </c>
      <c r="T230" s="160">
        <f>S230*H230</f>
        <v>0</v>
      </c>
      <c r="U230" s="33"/>
      <c r="V230" s="33"/>
      <c r="W230" s="33"/>
      <c r="X230" s="33"/>
      <c r="Y230" s="33"/>
      <c r="Z230" s="33"/>
      <c r="AA230" s="33"/>
      <c r="AB230" s="33"/>
      <c r="AC230" s="33"/>
      <c r="AD230" s="33"/>
      <c r="AE230" s="33"/>
      <c r="AR230" s="161" t="s">
        <v>318</v>
      </c>
      <c r="AT230" s="161" t="s">
        <v>201</v>
      </c>
      <c r="AU230" s="161" t="s">
        <v>91</v>
      </c>
      <c r="AY230" s="18" t="s">
        <v>199</v>
      </c>
      <c r="BE230" s="162">
        <f>IF(N230="základní",J230,0)</f>
        <v>0</v>
      </c>
      <c r="BF230" s="162">
        <f>IF(N230="snížená",J230,0)</f>
        <v>0</v>
      </c>
      <c r="BG230" s="162">
        <f>IF(N230="zákl. přenesená",J230,0)</f>
        <v>0</v>
      </c>
      <c r="BH230" s="162">
        <f>IF(N230="sníž. přenesená",J230,0)</f>
        <v>0</v>
      </c>
      <c r="BI230" s="162">
        <f>IF(N230="nulová",J230,0)</f>
        <v>0</v>
      </c>
      <c r="BJ230" s="18" t="s">
        <v>89</v>
      </c>
      <c r="BK230" s="162">
        <f>ROUND(I230*H230,2)</f>
        <v>0</v>
      </c>
      <c r="BL230" s="18" t="s">
        <v>318</v>
      </c>
      <c r="BM230" s="161" t="s">
        <v>2866</v>
      </c>
    </row>
    <row r="231" spans="1:47" s="2" customFormat="1" ht="29.25">
      <c r="A231" s="33"/>
      <c r="B231" s="34"/>
      <c r="C231" s="33"/>
      <c r="D231" s="163" t="s">
        <v>208</v>
      </c>
      <c r="E231" s="33"/>
      <c r="F231" s="164" t="s">
        <v>1099</v>
      </c>
      <c r="G231" s="33"/>
      <c r="H231" s="33"/>
      <c r="I231" s="165"/>
      <c r="J231" s="33"/>
      <c r="K231" s="33"/>
      <c r="L231" s="34"/>
      <c r="M231" s="166"/>
      <c r="N231" s="167"/>
      <c r="O231" s="59"/>
      <c r="P231" s="59"/>
      <c r="Q231" s="59"/>
      <c r="R231" s="59"/>
      <c r="S231" s="59"/>
      <c r="T231" s="60"/>
      <c r="U231" s="33"/>
      <c r="V231" s="33"/>
      <c r="W231" s="33"/>
      <c r="X231" s="33"/>
      <c r="Y231" s="33"/>
      <c r="Z231" s="33"/>
      <c r="AA231" s="33"/>
      <c r="AB231" s="33"/>
      <c r="AC231" s="33"/>
      <c r="AD231" s="33"/>
      <c r="AE231" s="33"/>
      <c r="AT231" s="18" t="s">
        <v>208</v>
      </c>
      <c r="AU231" s="18" t="s">
        <v>91</v>
      </c>
    </row>
    <row r="232" spans="1:47" s="2" customFormat="1" ht="107.25">
      <c r="A232" s="33"/>
      <c r="B232" s="34"/>
      <c r="C232" s="33"/>
      <c r="D232" s="163" t="s">
        <v>210</v>
      </c>
      <c r="E232" s="33"/>
      <c r="F232" s="168" t="s">
        <v>1100</v>
      </c>
      <c r="G232" s="33"/>
      <c r="H232" s="33"/>
      <c r="I232" s="165"/>
      <c r="J232" s="33"/>
      <c r="K232" s="33"/>
      <c r="L232" s="34"/>
      <c r="M232" s="202"/>
      <c r="N232" s="203"/>
      <c r="O232" s="204"/>
      <c r="P232" s="204"/>
      <c r="Q232" s="204"/>
      <c r="R232" s="204"/>
      <c r="S232" s="204"/>
      <c r="T232" s="205"/>
      <c r="U232" s="33"/>
      <c r="V232" s="33"/>
      <c r="W232" s="33"/>
      <c r="X232" s="33"/>
      <c r="Y232" s="33"/>
      <c r="Z232" s="33"/>
      <c r="AA232" s="33"/>
      <c r="AB232" s="33"/>
      <c r="AC232" s="33"/>
      <c r="AD232" s="33"/>
      <c r="AE232" s="33"/>
      <c r="AT232" s="18" t="s">
        <v>210</v>
      </c>
      <c r="AU232" s="18" t="s">
        <v>91</v>
      </c>
    </row>
    <row r="233" spans="1:31" s="2" customFormat="1" ht="6.95" customHeight="1">
      <c r="A233" s="33"/>
      <c r="B233" s="48"/>
      <c r="C233" s="49"/>
      <c r="D233" s="49"/>
      <c r="E233" s="49"/>
      <c r="F233" s="49"/>
      <c r="G233" s="49"/>
      <c r="H233" s="49"/>
      <c r="I233" s="49"/>
      <c r="J233" s="49"/>
      <c r="K233" s="49"/>
      <c r="L233" s="34"/>
      <c r="M233" s="33"/>
      <c r="O233" s="33"/>
      <c r="P233" s="33"/>
      <c r="Q233" s="33"/>
      <c r="R233" s="33"/>
      <c r="S233" s="33"/>
      <c r="T233" s="33"/>
      <c r="U233" s="33"/>
      <c r="V233" s="33"/>
      <c r="W233" s="33"/>
      <c r="X233" s="33"/>
      <c r="Y233" s="33"/>
      <c r="Z233" s="33"/>
      <c r="AA233" s="33"/>
      <c r="AB233" s="33"/>
      <c r="AC233" s="33"/>
      <c r="AD233" s="33"/>
      <c r="AE233" s="33"/>
    </row>
  </sheetData>
  <autoFilter ref="C130:K232"/>
  <mergeCells count="12">
    <mergeCell ref="E123:H123"/>
    <mergeCell ref="L2:V2"/>
    <mergeCell ref="E85:H85"/>
    <mergeCell ref="E87:H87"/>
    <mergeCell ref="E89:H89"/>
    <mergeCell ref="E119:H119"/>
    <mergeCell ref="E121:H12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142</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2587</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1102</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2867</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14. 1. 2021</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19.25" customHeight="1">
      <c r="A29" s="100"/>
      <c r="B29" s="101"/>
      <c r="C29" s="100"/>
      <c r="D29" s="100"/>
      <c r="E29" s="255" t="s">
        <v>2868</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ROUND(J131,2)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ROUND((SUM(BE131:BE240)),2)</f>
        <v>0</v>
      </c>
      <c r="G35" s="33"/>
      <c r="H35" s="33"/>
      <c r="I35" s="106">
        <v>0.21</v>
      </c>
      <c r="J35" s="105">
        <f>ROUND(((SUM(BE131:BE240))*I35),2)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ROUND((SUM(BF131:BF240)),2)</f>
        <v>0</v>
      </c>
      <c r="G36" s="33"/>
      <c r="H36" s="33"/>
      <c r="I36" s="106">
        <v>0.15</v>
      </c>
      <c r="J36" s="105">
        <f>ROUND(((SUM(BF131:BF240))*I36),2)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ROUND((SUM(BG131:BG240)),2)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ROUND((SUM(BH131:BH240)),2)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ROUND((SUM(BI131:BI240)),2)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2587</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1102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09.3 - Osvětlení na levé zdi skluzu</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14. 1. 2021</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J131</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2867</v>
      </c>
      <c r="E99" s="120"/>
      <c r="F99" s="120"/>
      <c r="G99" s="120"/>
      <c r="H99" s="120"/>
      <c r="I99" s="120"/>
      <c r="J99" s="121">
        <f>J132</f>
        <v>0</v>
      </c>
      <c r="L99" s="118"/>
    </row>
    <row r="100" spans="2:12" s="10" customFormat="1" ht="19.9" customHeight="1">
      <c r="B100" s="122"/>
      <c r="D100" s="123" t="s">
        <v>2869</v>
      </c>
      <c r="E100" s="124"/>
      <c r="F100" s="124"/>
      <c r="G100" s="124"/>
      <c r="H100" s="124"/>
      <c r="I100" s="124"/>
      <c r="J100" s="125">
        <f>J133</f>
        <v>0</v>
      </c>
      <c r="L100" s="122"/>
    </row>
    <row r="101" spans="2:12" s="10" customFormat="1" ht="19.9" customHeight="1">
      <c r="B101" s="122"/>
      <c r="D101" s="123" t="s">
        <v>2870</v>
      </c>
      <c r="E101" s="124"/>
      <c r="F101" s="124"/>
      <c r="G101" s="124"/>
      <c r="H101" s="124"/>
      <c r="I101" s="124"/>
      <c r="J101" s="125">
        <f>J155</f>
        <v>0</v>
      </c>
      <c r="L101" s="122"/>
    </row>
    <row r="102" spans="2:12" s="10" customFormat="1" ht="19.9" customHeight="1">
      <c r="B102" s="122"/>
      <c r="D102" s="123" t="s">
        <v>2871</v>
      </c>
      <c r="E102" s="124"/>
      <c r="F102" s="124"/>
      <c r="G102" s="124"/>
      <c r="H102" s="124"/>
      <c r="I102" s="124"/>
      <c r="J102" s="125">
        <f>J193</f>
        <v>0</v>
      </c>
      <c r="L102" s="122"/>
    </row>
    <row r="103" spans="2:12" s="10" customFormat="1" ht="14.85" customHeight="1">
      <c r="B103" s="122"/>
      <c r="D103" s="123" t="s">
        <v>2872</v>
      </c>
      <c r="E103" s="124"/>
      <c r="F103" s="124"/>
      <c r="G103" s="124"/>
      <c r="H103" s="124"/>
      <c r="I103" s="124"/>
      <c r="J103" s="125">
        <f>J194</f>
        <v>0</v>
      </c>
      <c r="L103" s="122"/>
    </row>
    <row r="104" spans="2:12" s="10" customFormat="1" ht="14.85" customHeight="1">
      <c r="B104" s="122"/>
      <c r="D104" s="123" t="s">
        <v>2873</v>
      </c>
      <c r="E104" s="124"/>
      <c r="F104" s="124"/>
      <c r="G104" s="124"/>
      <c r="H104" s="124"/>
      <c r="I104" s="124"/>
      <c r="J104" s="125">
        <f>J200</f>
        <v>0</v>
      </c>
      <c r="L104" s="122"/>
    </row>
    <row r="105" spans="2:12" s="10" customFormat="1" ht="19.9" customHeight="1">
      <c r="B105" s="122"/>
      <c r="D105" s="123" t="s">
        <v>2874</v>
      </c>
      <c r="E105" s="124"/>
      <c r="F105" s="124"/>
      <c r="G105" s="124"/>
      <c r="H105" s="124"/>
      <c r="I105" s="124"/>
      <c r="J105" s="125">
        <f>J206</f>
        <v>0</v>
      </c>
      <c r="L105" s="122"/>
    </row>
    <row r="106" spans="2:12" s="10" customFormat="1" ht="14.85" customHeight="1">
      <c r="B106" s="122"/>
      <c r="D106" s="123" t="s">
        <v>2875</v>
      </c>
      <c r="E106" s="124"/>
      <c r="F106" s="124"/>
      <c r="G106" s="124"/>
      <c r="H106" s="124"/>
      <c r="I106" s="124"/>
      <c r="J106" s="125">
        <f>J209</f>
        <v>0</v>
      </c>
      <c r="L106" s="122"/>
    </row>
    <row r="107" spans="2:12" s="10" customFormat="1" ht="14.85" customHeight="1">
      <c r="B107" s="122"/>
      <c r="D107" s="123" t="s">
        <v>2876</v>
      </c>
      <c r="E107" s="124"/>
      <c r="F107" s="124"/>
      <c r="G107" s="124"/>
      <c r="H107" s="124"/>
      <c r="I107" s="124"/>
      <c r="J107" s="125">
        <f>J220</f>
        <v>0</v>
      </c>
      <c r="L107" s="122"/>
    </row>
    <row r="108" spans="2:12" s="10" customFormat="1" ht="19.9" customHeight="1">
      <c r="B108" s="122"/>
      <c r="D108" s="123" t="s">
        <v>2877</v>
      </c>
      <c r="E108" s="124"/>
      <c r="F108" s="124"/>
      <c r="G108" s="124"/>
      <c r="H108" s="124"/>
      <c r="I108" s="124"/>
      <c r="J108" s="125">
        <f>J229</f>
        <v>0</v>
      </c>
      <c r="L108" s="122"/>
    </row>
    <row r="109" spans="2:12" s="10" customFormat="1" ht="19.9" customHeight="1">
      <c r="B109" s="122"/>
      <c r="D109" s="123" t="s">
        <v>2878</v>
      </c>
      <c r="E109" s="124"/>
      <c r="F109" s="124"/>
      <c r="G109" s="124"/>
      <c r="H109" s="124"/>
      <c r="I109" s="124"/>
      <c r="J109" s="125">
        <f>J234</f>
        <v>0</v>
      </c>
      <c r="L109" s="122"/>
    </row>
    <row r="110" spans="1:31" s="2" customFormat="1" ht="21.7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5" customHeight="1">
      <c r="A111" s="33"/>
      <c r="B111" s="48"/>
      <c r="C111" s="49"/>
      <c r="D111" s="49"/>
      <c r="E111" s="49"/>
      <c r="F111" s="49"/>
      <c r="G111" s="49"/>
      <c r="H111" s="49"/>
      <c r="I111" s="49"/>
      <c r="J111" s="49"/>
      <c r="K111" s="49"/>
      <c r="L111" s="43"/>
      <c r="S111" s="33"/>
      <c r="T111" s="33"/>
      <c r="U111" s="33"/>
      <c r="V111" s="33"/>
      <c r="W111" s="33"/>
      <c r="X111" s="33"/>
      <c r="Y111" s="33"/>
      <c r="Z111" s="33"/>
      <c r="AA111" s="33"/>
      <c r="AB111" s="33"/>
      <c r="AC111" s="33"/>
      <c r="AD111" s="33"/>
      <c r="AE111" s="33"/>
    </row>
    <row r="115" spans="1:31" s="2" customFormat="1" ht="6.95" customHeight="1">
      <c r="A115" s="33"/>
      <c r="B115" s="50"/>
      <c r="C115" s="51"/>
      <c r="D115" s="51"/>
      <c r="E115" s="51"/>
      <c r="F115" s="51"/>
      <c r="G115" s="51"/>
      <c r="H115" s="51"/>
      <c r="I115" s="51"/>
      <c r="J115" s="51"/>
      <c r="K115" s="51"/>
      <c r="L115" s="43"/>
      <c r="S115" s="33"/>
      <c r="T115" s="33"/>
      <c r="U115" s="33"/>
      <c r="V115" s="33"/>
      <c r="W115" s="33"/>
      <c r="X115" s="33"/>
      <c r="Y115" s="33"/>
      <c r="Z115" s="33"/>
      <c r="AA115" s="33"/>
      <c r="AB115" s="33"/>
      <c r="AC115" s="33"/>
      <c r="AD115" s="33"/>
      <c r="AE115" s="33"/>
    </row>
    <row r="116" spans="1:31" s="2" customFormat="1" ht="24.95" customHeight="1">
      <c r="A116" s="33"/>
      <c r="B116" s="34"/>
      <c r="C116" s="22" t="s">
        <v>184</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67" t="str">
        <f>E7</f>
        <v>VD Letovice, rekonstrukce VD</v>
      </c>
      <c r="F119" s="268"/>
      <c r="G119" s="268"/>
      <c r="H119" s="268"/>
      <c r="I119" s="3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159</v>
      </c>
      <c r="L120" s="21"/>
    </row>
    <row r="121" spans="1:31" s="2" customFormat="1" ht="16.5" customHeight="1">
      <c r="A121" s="33"/>
      <c r="B121" s="34"/>
      <c r="C121" s="33"/>
      <c r="D121" s="33"/>
      <c r="E121" s="267" t="s">
        <v>2587</v>
      </c>
      <c r="F121" s="269"/>
      <c r="G121" s="269"/>
      <c r="H121" s="269"/>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1102</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24" t="str">
        <f>E11</f>
        <v>SO 09.3 - Osvětlení na levé zdi skluzu</v>
      </c>
      <c r="F123" s="269"/>
      <c r="G123" s="269"/>
      <c r="H123" s="269"/>
      <c r="I123" s="33"/>
      <c r="J123" s="33"/>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20</v>
      </c>
      <c r="D125" s="33"/>
      <c r="E125" s="33"/>
      <c r="F125" s="26" t="str">
        <f>F14</f>
        <v>VD Letovice</v>
      </c>
      <c r="G125" s="33"/>
      <c r="H125" s="33"/>
      <c r="I125" s="28" t="s">
        <v>22</v>
      </c>
      <c r="J125" s="56" t="str">
        <f>IF(J14="","",J14)</f>
        <v>14. 1. 2021</v>
      </c>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25.7" customHeight="1">
      <c r="A127" s="33"/>
      <c r="B127" s="34"/>
      <c r="C127" s="28" t="s">
        <v>24</v>
      </c>
      <c r="D127" s="33"/>
      <c r="E127" s="33"/>
      <c r="F127" s="26" t="str">
        <f>E17</f>
        <v>Povodí Moravy, s.p., Dřevařská 11, 60175 Brno</v>
      </c>
      <c r="G127" s="33"/>
      <c r="H127" s="33"/>
      <c r="I127" s="28" t="s">
        <v>32</v>
      </c>
      <c r="J127" s="31" t="str">
        <f>E23</f>
        <v>Sweco Hydroprojekt a.s.</v>
      </c>
      <c r="K127" s="33"/>
      <c r="L127" s="43"/>
      <c r="S127" s="33"/>
      <c r="T127" s="33"/>
      <c r="U127" s="33"/>
      <c r="V127" s="33"/>
      <c r="W127" s="33"/>
      <c r="X127" s="33"/>
      <c r="Y127" s="33"/>
      <c r="Z127" s="33"/>
      <c r="AA127" s="33"/>
      <c r="AB127" s="33"/>
      <c r="AC127" s="33"/>
      <c r="AD127" s="33"/>
      <c r="AE127" s="33"/>
    </row>
    <row r="128" spans="1:31" s="2" customFormat="1" ht="15.2" customHeight="1">
      <c r="A128" s="33"/>
      <c r="B128" s="34"/>
      <c r="C128" s="28" t="s">
        <v>30</v>
      </c>
      <c r="D128" s="33"/>
      <c r="E128" s="33"/>
      <c r="F128" s="26" t="str">
        <f>IF(E20="","",E20)</f>
        <v>Vyplň údaj</v>
      </c>
      <c r="G128" s="33"/>
      <c r="H128" s="33"/>
      <c r="I128" s="28" t="s">
        <v>37</v>
      </c>
      <c r="J128" s="31" t="str">
        <f>E26</f>
        <v xml:space="preserve"> </v>
      </c>
      <c r="K128" s="33"/>
      <c r="L128" s="43"/>
      <c r="S128" s="33"/>
      <c r="T128" s="33"/>
      <c r="U128" s="33"/>
      <c r="V128" s="33"/>
      <c r="W128" s="33"/>
      <c r="X128" s="33"/>
      <c r="Y128" s="33"/>
      <c r="Z128" s="33"/>
      <c r="AA128" s="33"/>
      <c r="AB128" s="33"/>
      <c r="AC128" s="33"/>
      <c r="AD128" s="33"/>
      <c r="AE128" s="33"/>
    </row>
    <row r="129" spans="1:31" s="2" customFormat="1" ht="10.3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11" customFormat="1" ht="29.25" customHeight="1">
      <c r="A130" s="126"/>
      <c r="B130" s="127"/>
      <c r="C130" s="128" t="s">
        <v>185</v>
      </c>
      <c r="D130" s="129" t="s">
        <v>66</v>
      </c>
      <c r="E130" s="129" t="s">
        <v>62</v>
      </c>
      <c r="F130" s="129" t="s">
        <v>63</v>
      </c>
      <c r="G130" s="129" t="s">
        <v>186</v>
      </c>
      <c r="H130" s="129" t="s">
        <v>187</v>
      </c>
      <c r="I130" s="129" t="s">
        <v>188</v>
      </c>
      <c r="J130" s="129" t="s">
        <v>164</v>
      </c>
      <c r="K130" s="130" t="s">
        <v>189</v>
      </c>
      <c r="L130" s="131"/>
      <c r="M130" s="63" t="s">
        <v>1</v>
      </c>
      <c r="N130" s="64" t="s">
        <v>45</v>
      </c>
      <c r="O130" s="64" t="s">
        <v>190</v>
      </c>
      <c r="P130" s="64" t="s">
        <v>191</v>
      </c>
      <c r="Q130" s="64" t="s">
        <v>192</v>
      </c>
      <c r="R130" s="64" t="s">
        <v>193</v>
      </c>
      <c r="S130" s="64" t="s">
        <v>194</v>
      </c>
      <c r="T130" s="65" t="s">
        <v>195</v>
      </c>
      <c r="U130" s="126"/>
      <c r="V130" s="126"/>
      <c r="W130" s="126"/>
      <c r="X130" s="126"/>
      <c r="Y130" s="126"/>
      <c r="Z130" s="126"/>
      <c r="AA130" s="126"/>
      <c r="AB130" s="126"/>
      <c r="AC130" s="126"/>
      <c r="AD130" s="126"/>
      <c r="AE130" s="126"/>
    </row>
    <row r="131" spans="1:63" s="2" customFormat="1" ht="22.9" customHeight="1">
      <c r="A131" s="33"/>
      <c r="B131" s="34"/>
      <c r="C131" s="70" t="s">
        <v>196</v>
      </c>
      <c r="D131" s="33"/>
      <c r="E131" s="33"/>
      <c r="F131" s="33"/>
      <c r="G131" s="33"/>
      <c r="H131" s="33"/>
      <c r="I131" s="33"/>
      <c r="J131" s="132">
        <f>BK131</f>
        <v>0</v>
      </c>
      <c r="K131" s="33"/>
      <c r="L131" s="34"/>
      <c r="M131" s="66"/>
      <c r="N131" s="57"/>
      <c r="O131" s="67"/>
      <c r="P131" s="133">
        <f>P132</f>
        <v>0</v>
      </c>
      <c r="Q131" s="67"/>
      <c r="R131" s="133">
        <f>R132</f>
        <v>0</v>
      </c>
      <c r="S131" s="67"/>
      <c r="T131" s="134">
        <f>T132</f>
        <v>0</v>
      </c>
      <c r="U131" s="33"/>
      <c r="V131" s="33"/>
      <c r="W131" s="33"/>
      <c r="X131" s="33"/>
      <c r="Y131" s="33"/>
      <c r="Z131" s="33"/>
      <c r="AA131" s="33"/>
      <c r="AB131" s="33"/>
      <c r="AC131" s="33"/>
      <c r="AD131" s="33"/>
      <c r="AE131" s="33"/>
      <c r="AT131" s="18" t="s">
        <v>80</v>
      </c>
      <c r="AU131" s="18" t="s">
        <v>166</v>
      </c>
      <c r="BK131" s="135">
        <f>BK132</f>
        <v>0</v>
      </c>
    </row>
    <row r="132" spans="2:63" s="12" customFormat="1" ht="25.9" customHeight="1">
      <c r="B132" s="136"/>
      <c r="D132" s="137" t="s">
        <v>80</v>
      </c>
      <c r="E132" s="138" t="s">
        <v>140</v>
      </c>
      <c r="F132" s="138" t="s">
        <v>141</v>
      </c>
      <c r="I132" s="139"/>
      <c r="J132" s="140">
        <f>BK132</f>
        <v>0</v>
      </c>
      <c r="L132" s="136"/>
      <c r="M132" s="141"/>
      <c r="N132" s="142"/>
      <c r="O132" s="142"/>
      <c r="P132" s="143">
        <f>P133+P155+P193+P206+P229+P234</f>
        <v>0</v>
      </c>
      <c r="Q132" s="142"/>
      <c r="R132" s="143">
        <f>R133+R155+R193+R206+R229+R234</f>
        <v>0</v>
      </c>
      <c r="S132" s="142"/>
      <c r="T132" s="144">
        <f>T133+T155+T193+T206+T229+T234</f>
        <v>0</v>
      </c>
      <c r="AR132" s="137" t="s">
        <v>206</v>
      </c>
      <c r="AT132" s="145" t="s">
        <v>80</v>
      </c>
      <c r="AU132" s="145" t="s">
        <v>81</v>
      </c>
      <c r="AY132" s="137" t="s">
        <v>199</v>
      </c>
      <c r="BK132" s="146">
        <f>BK133+BK155+BK193+BK206+BK229+BK234</f>
        <v>0</v>
      </c>
    </row>
    <row r="133" spans="2:63" s="12" customFormat="1" ht="22.9" customHeight="1">
      <c r="B133" s="136"/>
      <c r="D133" s="137" t="s">
        <v>80</v>
      </c>
      <c r="E133" s="147" t="s">
        <v>2879</v>
      </c>
      <c r="F133" s="147" t="s">
        <v>2880</v>
      </c>
      <c r="I133" s="139"/>
      <c r="J133" s="148">
        <f>BK133</f>
        <v>0</v>
      </c>
      <c r="L133" s="136"/>
      <c r="M133" s="141"/>
      <c r="N133" s="142"/>
      <c r="O133" s="142"/>
      <c r="P133" s="143">
        <f>SUM(P134:P154)</f>
        <v>0</v>
      </c>
      <c r="Q133" s="142"/>
      <c r="R133" s="143">
        <f>SUM(R134:R154)</f>
        <v>0</v>
      </c>
      <c r="S133" s="142"/>
      <c r="T133" s="144">
        <f>SUM(T134:T154)</f>
        <v>0</v>
      </c>
      <c r="AR133" s="137" t="s">
        <v>206</v>
      </c>
      <c r="AT133" s="145" t="s">
        <v>80</v>
      </c>
      <c r="AU133" s="145" t="s">
        <v>89</v>
      </c>
      <c r="AY133" s="137" t="s">
        <v>199</v>
      </c>
      <c r="BK133" s="146">
        <f>SUM(BK134:BK154)</f>
        <v>0</v>
      </c>
    </row>
    <row r="134" spans="1:65" s="2" customFormat="1" ht="37.9" customHeight="1">
      <c r="A134" s="33"/>
      <c r="B134" s="149"/>
      <c r="C134" s="150" t="s">
        <v>89</v>
      </c>
      <c r="D134" s="150" t="s">
        <v>201</v>
      </c>
      <c r="E134" s="151" t="s">
        <v>2881</v>
      </c>
      <c r="F134" s="152" t="s">
        <v>2882</v>
      </c>
      <c r="G134" s="153" t="s">
        <v>400</v>
      </c>
      <c r="H134" s="154">
        <v>3</v>
      </c>
      <c r="I134" s="155"/>
      <c r="J134" s="156">
        <f>ROUND(I134*H134,2)</f>
        <v>0</v>
      </c>
      <c r="K134" s="152" t="s">
        <v>246</v>
      </c>
      <c r="L134" s="34"/>
      <c r="M134" s="157" t="s">
        <v>1</v>
      </c>
      <c r="N134" s="158" t="s">
        <v>46</v>
      </c>
      <c r="O134" s="59"/>
      <c r="P134" s="159">
        <f>O134*H134</f>
        <v>0</v>
      </c>
      <c r="Q134" s="159">
        <v>0</v>
      </c>
      <c r="R134" s="159">
        <f>Q134*H134</f>
        <v>0</v>
      </c>
      <c r="S134" s="159">
        <v>0</v>
      </c>
      <c r="T134" s="160">
        <f>S134*H134</f>
        <v>0</v>
      </c>
      <c r="U134" s="33"/>
      <c r="V134" s="33"/>
      <c r="W134" s="33"/>
      <c r="X134" s="33"/>
      <c r="Y134" s="33"/>
      <c r="Z134" s="33"/>
      <c r="AA134" s="33"/>
      <c r="AB134" s="33"/>
      <c r="AC134" s="33"/>
      <c r="AD134" s="33"/>
      <c r="AE134" s="33"/>
      <c r="AR134" s="161" t="s">
        <v>318</v>
      </c>
      <c r="AT134" s="161" t="s">
        <v>201</v>
      </c>
      <c r="AU134" s="161" t="s">
        <v>91</v>
      </c>
      <c r="AY134" s="18" t="s">
        <v>199</v>
      </c>
      <c r="BE134" s="162">
        <f>IF(N134="základní",J134,0)</f>
        <v>0</v>
      </c>
      <c r="BF134" s="162">
        <f>IF(N134="snížená",J134,0)</f>
        <v>0</v>
      </c>
      <c r="BG134" s="162">
        <f>IF(N134="zákl. přenesená",J134,0)</f>
        <v>0</v>
      </c>
      <c r="BH134" s="162">
        <f>IF(N134="sníž. přenesená",J134,0)</f>
        <v>0</v>
      </c>
      <c r="BI134" s="162">
        <f>IF(N134="nulová",J134,0)</f>
        <v>0</v>
      </c>
      <c r="BJ134" s="18" t="s">
        <v>89</v>
      </c>
      <c r="BK134" s="162">
        <f>ROUND(I134*H134,2)</f>
        <v>0</v>
      </c>
      <c r="BL134" s="18" t="s">
        <v>318</v>
      </c>
      <c r="BM134" s="161" t="s">
        <v>2883</v>
      </c>
    </row>
    <row r="135" spans="1:47" s="2" customFormat="1" ht="19.5">
      <c r="A135" s="33"/>
      <c r="B135" s="34"/>
      <c r="C135" s="33"/>
      <c r="D135" s="163" t="s">
        <v>248</v>
      </c>
      <c r="E135" s="33"/>
      <c r="F135" s="168" t="s">
        <v>2884</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248</v>
      </c>
      <c r="AU135" s="18" t="s">
        <v>91</v>
      </c>
    </row>
    <row r="136" spans="1:65" s="2" customFormat="1" ht="62.65" customHeight="1">
      <c r="A136" s="33"/>
      <c r="B136" s="149"/>
      <c r="C136" s="150" t="s">
        <v>91</v>
      </c>
      <c r="D136" s="150" t="s">
        <v>201</v>
      </c>
      <c r="E136" s="151" t="s">
        <v>2885</v>
      </c>
      <c r="F136" s="152" t="s">
        <v>2886</v>
      </c>
      <c r="G136" s="153" t="s">
        <v>400</v>
      </c>
      <c r="H136" s="154">
        <v>1</v>
      </c>
      <c r="I136" s="155"/>
      <c r="J136" s="156">
        <f>ROUND(I136*H136,2)</f>
        <v>0</v>
      </c>
      <c r="K136" s="152" t="s">
        <v>246</v>
      </c>
      <c r="L136" s="34"/>
      <c r="M136" s="157" t="s">
        <v>1</v>
      </c>
      <c r="N136" s="158" t="s">
        <v>46</v>
      </c>
      <c r="O136" s="59"/>
      <c r="P136" s="159">
        <f>O136*H136</f>
        <v>0</v>
      </c>
      <c r="Q136" s="159">
        <v>0</v>
      </c>
      <c r="R136" s="159">
        <f>Q136*H136</f>
        <v>0</v>
      </c>
      <c r="S136" s="159">
        <v>0</v>
      </c>
      <c r="T136" s="160">
        <f>S136*H136</f>
        <v>0</v>
      </c>
      <c r="U136" s="33"/>
      <c r="V136" s="33"/>
      <c r="W136" s="33"/>
      <c r="X136" s="33"/>
      <c r="Y136" s="33"/>
      <c r="Z136" s="33"/>
      <c r="AA136" s="33"/>
      <c r="AB136" s="33"/>
      <c r="AC136" s="33"/>
      <c r="AD136" s="33"/>
      <c r="AE136" s="33"/>
      <c r="AR136" s="161" t="s">
        <v>318</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318</v>
      </c>
      <c r="BM136" s="161" t="s">
        <v>2887</v>
      </c>
    </row>
    <row r="137" spans="1:47" s="2" customFormat="1" ht="19.5">
      <c r="A137" s="33"/>
      <c r="B137" s="34"/>
      <c r="C137" s="33"/>
      <c r="D137" s="163" t="s">
        <v>248</v>
      </c>
      <c r="E137" s="33"/>
      <c r="F137" s="168" t="s">
        <v>2888</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248</v>
      </c>
      <c r="AU137" s="18" t="s">
        <v>91</v>
      </c>
    </row>
    <row r="138" spans="1:65" s="2" customFormat="1" ht="62.65" customHeight="1">
      <c r="A138" s="33"/>
      <c r="B138" s="149"/>
      <c r="C138" s="150" t="s">
        <v>221</v>
      </c>
      <c r="D138" s="150" t="s">
        <v>201</v>
      </c>
      <c r="E138" s="151" t="s">
        <v>2889</v>
      </c>
      <c r="F138" s="152" t="s">
        <v>2890</v>
      </c>
      <c r="G138" s="153" t="s">
        <v>400</v>
      </c>
      <c r="H138" s="154">
        <v>1</v>
      </c>
      <c r="I138" s="155"/>
      <c r="J138" s="156">
        <f>ROUND(I138*H138,2)</f>
        <v>0</v>
      </c>
      <c r="K138" s="152" t="s">
        <v>246</v>
      </c>
      <c r="L138" s="34"/>
      <c r="M138" s="157" t="s">
        <v>1</v>
      </c>
      <c r="N138" s="158" t="s">
        <v>46</v>
      </c>
      <c r="O138" s="59"/>
      <c r="P138" s="159">
        <f>O138*H138</f>
        <v>0</v>
      </c>
      <c r="Q138" s="159">
        <v>0</v>
      </c>
      <c r="R138" s="159">
        <f>Q138*H138</f>
        <v>0</v>
      </c>
      <c r="S138" s="159">
        <v>0</v>
      </c>
      <c r="T138" s="160">
        <f>S138*H138</f>
        <v>0</v>
      </c>
      <c r="U138" s="33"/>
      <c r="V138" s="33"/>
      <c r="W138" s="33"/>
      <c r="X138" s="33"/>
      <c r="Y138" s="33"/>
      <c r="Z138" s="33"/>
      <c r="AA138" s="33"/>
      <c r="AB138" s="33"/>
      <c r="AC138" s="33"/>
      <c r="AD138" s="33"/>
      <c r="AE138" s="33"/>
      <c r="AR138" s="161" t="s">
        <v>318</v>
      </c>
      <c r="AT138" s="161" t="s">
        <v>201</v>
      </c>
      <c r="AU138" s="161" t="s">
        <v>91</v>
      </c>
      <c r="AY138" s="18" t="s">
        <v>199</v>
      </c>
      <c r="BE138" s="162">
        <f>IF(N138="základní",J138,0)</f>
        <v>0</v>
      </c>
      <c r="BF138" s="162">
        <f>IF(N138="snížená",J138,0)</f>
        <v>0</v>
      </c>
      <c r="BG138" s="162">
        <f>IF(N138="zákl. přenesená",J138,0)</f>
        <v>0</v>
      </c>
      <c r="BH138" s="162">
        <f>IF(N138="sníž. přenesená",J138,0)</f>
        <v>0</v>
      </c>
      <c r="BI138" s="162">
        <f>IF(N138="nulová",J138,0)</f>
        <v>0</v>
      </c>
      <c r="BJ138" s="18" t="s">
        <v>89</v>
      </c>
      <c r="BK138" s="162">
        <f>ROUND(I138*H138,2)</f>
        <v>0</v>
      </c>
      <c r="BL138" s="18" t="s">
        <v>318</v>
      </c>
      <c r="BM138" s="161" t="s">
        <v>2891</v>
      </c>
    </row>
    <row r="139" spans="1:47" s="2" customFormat="1" ht="19.5">
      <c r="A139" s="33"/>
      <c r="B139" s="34"/>
      <c r="C139" s="33"/>
      <c r="D139" s="163" t="s">
        <v>248</v>
      </c>
      <c r="E139" s="33"/>
      <c r="F139" s="168" t="s">
        <v>2892</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248</v>
      </c>
      <c r="AU139" s="18" t="s">
        <v>91</v>
      </c>
    </row>
    <row r="140" spans="1:65" s="2" customFormat="1" ht="14.45" customHeight="1">
      <c r="A140" s="33"/>
      <c r="B140" s="149"/>
      <c r="C140" s="150" t="s">
        <v>206</v>
      </c>
      <c r="D140" s="150" t="s">
        <v>201</v>
      </c>
      <c r="E140" s="151" t="s">
        <v>2893</v>
      </c>
      <c r="F140" s="152" t="s">
        <v>2894</v>
      </c>
      <c r="G140" s="153" t="s">
        <v>400</v>
      </c>
      <c r="H140" s="154">
        <v>2</v>
      </c>
      <c r="I140" s="155"/>
      <c r="J140" s="156">
        <f aca="true" t="shared" si="0" ref="J140:J154">ROUND(I140*H140,2)</f>
        <v>0</v>
      </c>
      <c r="K140" s="152" t="s">
        <v>246</v>
      </c>
      <c r="L140" s="34"/>
      <c r="M140" s="157" t="s">
        <v>1</v>
      </c>
      <c r="N140" s="158" t="s">
        <v>46</v>
      </c>
      <c r="O140" s="59"/>
      <c r="P140" s="159">
        <f aca="true" t="shared" si="1" ref="P140:P154">O140*H140</f>
        <v>0</v>
      </c>
      <c r="Q140" s="159">
        <v>0</v>
      </c>
      <c r="R140" s="159">
        <f aca="true" t="shared" si="2" ref="R140:R154">Q140*H140</f>
        <v>0</v>
      </c>
      <c r="S140" s="159">
        <v>0</v>
      </c>
      <c r="T140" s="160">
        <f aca="true" t="shared" si="3" ref="T140:T154">S140*H140</f>
        <v>0</v>
      </c>
      <c r="U140" s="33"/>
      <c r="V140" s="33"/>
      <c r="W140" s="33"/>
      <c r="X140" s="33"/>
      <c r="Y140" s="33"/>
      <c r="Z140" s="33"/>
      <c r="AA140" s="33"/>
      <c r="AB140" s="33"/>
      <c r="AC140" s="33"/>
      <c r="AD140" s="33"/>
      <c r="AE140" s="33"/>
      <c r="AR140" s="161" t="s">
        <v>318</v>
      </c>
      <c r="AT140" s="161" t="s">
        <v>201</v>
      </c>
      <c r="AU140" s="161" t="s">
        <v>91</v>
      </c>
      <c r="AY140" s="18" t="s">
        <v>199</v>
      </c>
      <c r="BE140" s="162">
        <f aca="true" t="shared" si="4" ref="BE140:BE154">IF(N140="základní",J140,0)</f>
        <v>0</v>
      </c>
      <c r="BF140" s="162">
        <f aca="true" t="shared" si="5" ref="BF140:BF154">IF(N140="snížená",J140,0)</f>
        <v>0</v>
      </c>
      <c r="BG140" s="162">
        <f aca="true" t="shared" si="6" ref="BG140:BG154">IF(N140="zákl. přenesená",J140,0)</f>
        <v>0</v>
      </c>
      <c r="BH140" s="162">
        <f aca="true" t="shared" si="7" ref="BH140:BH154">IF(N140="sníž. přenesená",J140,0)</f>
        <v>0</v>
      </c>
      <c r="BI140" s="162">
        <f aca="true" t="shared" si="8" ref="BI140:BI154">IF(N140="nulová",J140,0)</f>
        <v>0</v>
      </c>
      <c r="BJ140" s="18" t="s">
        <v>89</v>
      </c>
      <c r="BK140" s="162">
        <f aca="true" t="shared" si="9" ref="BK140:BK154">ROUND(I140*H140,2)</f>
        <v>0</v>
      </c>
      <c r="BL140" s="18" t="s">
        <v>318</v>
      </c>
      <c r="BM140" s="161" t="s">
        <v>2895</v>
      </c>
    </row>
    <row r="141" spans="1:65" s="2" customFormat="1" ht="37.9" customHeight="1">
      <c r="A141" s="33"/>
      <c r="B141" s="149"/>
      <c r="C141" s="150" t="s">
        <v>235</v>
      </c>
      <c r="D141" s="150" t="s">
        <v>201</v>
      </c>
      <c r="E141" s="151" t="s">
        <v>2896</v>
      </c>
      <c r="F141" s="152" t="s">
        <v>2897</v>
      </c>
      <c r="G141" s="153" t="s">
        <v>400</v>
      </c>
      <c r="H141" s="154">
        <v>6</v>
      </c>
      <c r="I141" s="155"/>
      <c r="J141" s="156">
        <f t="shared" si="0"/>
        <v>0</v>
      </c>
      <c r="K141" s="152" t="s">
        <v>246</v>
      </c>
      <c r="L141" s="34"/>
      <c r="M141" s="157" t="s">
        <v>1</v>
      </c>
      <c r="N141" s="158" t="s">
        <v>46</v>
      </c>
      <c r="O141" s="59"/>
      <c r="P141" s="159">
        <f t="shared" si="1"/>
        <v>0</v>
      </c>
      <c r="Q141" s="159">
        <v>0</v>
      </c>
      <c r="R141" s="159">
        <f t="shared" si="2"/>
        <v>0</v>
      </c>
      <c r="S141" s="159">
        <v>0</v>
      </c>
      <c r="T141" s="160">
        <f t="shared" si="3"/>
        <v>0</v>
      </c>
      <c r="U141" s="33"/>
      <c r="V141" s="33"/>
      <c r="W141" s="33"/>
      <c r="X141" s="33"/>
      <c r="Y141" s="33"/>
      <c r="Z141" s="33"/>
      <c r="AA141" s="33"/>
      <c r="AB141" s="33"/>
      <c r="AC141" s="33"/>
      <c r="AD141" s="33"/>
      <c r="AE141" s="33"/>
      <c r="AR141" s="161" t="s">
        <v>318</v>
      </c>
      <c r="AT141" s="161" t="s">
        <v>201</v>
      </c>
      <c r="AU141" s="161" t="s">
        <v>91</v>
      </c>
      <c r="AY141" s="18" t="s">
        <v>199</v>
      </c>
      <c r="BE141" s="162">
        <f t="shared" si="4"/>
        <v>0</v>
      </c>
      <c r="BF141" s="162">
        <f t="shared" si="5"/>
        <v>0</v>
      </c>
      <c r="BG141" s="162">
        <f t="shared" si="6"/>
        <v>0</v>
      </c>
      <c r="BH141" s="162">
        <f t="shared" si="7"/>
        <v>0</v>
      </c>
      <c r="BI141" s="162">
        <f t="shared" si="8"/>
        <v>0</v>
      </c>
      <c r="BJ141" s="18" t="s">
        <v>89</v>
      </c>
      <c r="BK141" s="162">
        <f t="shared" si="9"/>
        <v>0</v>
      </c>
      <c r="BL141" s="18" t="s">
        <v>318</v>
      </c>
      <c r="BM141" s="161" t="s">
        <v>2898</v>
      </c>
    </row>
    <row r="142" spans="1:65" s="2" customFormat="1" ht="49.15" customHeight="1">
      <c r="A142" s="33"/>
      <c r="B142" s="149"/>
      <c r="C142" s="150" t="s">
        <v>243</v>
      </c>
      <c r="D142" s="150" t="s">
        <v>201</v>
      </c>
      <c r="E142" s="151" t="s">
        <v>2899</v>
      </c>
      <c r="F142" s="152" t="s">
        <v>2900</v>
      </c>
      <c r="G142" s="153" t="s">
        <v>400</v>
      </c>
      <c r="H142" s="154">
        <v>6</v>
      </c>
      <c r="I142" s="155"/>
      <c r="J142" s="156">
        <f t="shared" si="0"/>
        <v>0</v>
      </c>
      <c r="K142" s="152" t="s">
        <v>246</v>
      </c>
      <c r="L142" s="34"/>
      <c r="M142" s="157" t="s">
        <v>1</v>
      </c>
      <c r="N142" s="158" t="s">
        <v>46</v>
      </c>
      <c r="O142" s="59"/>
      <c r="P142" s="159">
        <f t="shared" si="1"/>
        <v>0</v>
      </c>
      <c r="Q142" s="159">
        <v>0</v>
      </c>
      <c r="R142" s="159">
        <f t="shared" si="2"/>
        <v>0</v>
      </c>
      <c r="S142" s="159">
        <v>0</v>
      </c>
      <c r="T142" s="160">
        <f t="shared" si="3"/>
        <v>0</v>
      </c>
      <c r="U142" s="33"/>
      <c r="V142" s="33"/>
      <c r="W142" s="33"/>
      <c r="X142" s="33"/>
      <c r="Y142" s="33"/>
      <c r="Z142" s="33"/>
      <c r="AA142" s="33"/>
      <c r="AB142" s="33"/>
      <c r="AC142" s="33"/>
      <c r="AD142" s="33"/>
      <c r="AE142" s="33"/>
      <c r="AR142" s="161" t="s">
        <v>318</v>
      </c>
      <c r="AT142" s="161" t="s">
        <v>201</v>
      </c>
      <c r="AU142" s="161" t="s">
        <v>91</v>
      </c>
      <c r="AY142" s="18" t="s">
        <v>199</v>
      </c>
      <c r="BE142" s="162">
        <f t="shared" si="4"/>
        <v>0</v>
      </c>
      <c r="BF142" s="162">
        <f t="shared" si="5"/>
        <v>0</v>
      </c>
      <c r="BG142" s="162">
        <f t="shared" si="6"/>
        <v>0</v>
      </c>
      <c r="BH142" s="162">
        <f t="shared" si="7"/>
        <v>0</v>
      </c>
      <c r="BI142" s="162">
        <f t="shared" si="8"/>
        <v>0</v>
      </c>
      <c r="BJ142" s="18" t="s">
        <v>89</v>
      </c>
      <c r="BK142" s="162">
        <f t="shared" si="9"/>
        <v>0</v>
      </c>
      <c r="BL142" s="18" t="s">
        <v>318</v>
      </c>
      <c r="BM142" s="161" t="s">
        <v>2901</v>
      </c>
    </row>
    <row r="143" spans="1:65" s="2" customFormat="1" ht="14.45" customHeight="1">
      <c r="A143" s="33"/>
      <c r="B143" s="149"/>
      <c r="C143" s="150" t="s">
        <v>252</v>
      </c>
      <c r="D143" s="150" t="s">
        <v>201</v>
      </c>
      <c r="E143" s="151" t="s">
        <v>2902</v>
      </c>
      <c r="F143" s="152" t="s">
        <v>2903</v>
      </c>
      <c r="G143" s="153" t="s">
        <v>400</v>
      </c>
      <c r="H143" s="154">
        <v>1</v>
      </c>
      <c r="I143" s="155"/>
      <c r="J143" s="156">
        <f t="shared" si="0"/>
        <v>0</v>
      </c>
      <c r="K143" s="152" t="s">
        <v>246</v>
      </c>
      <c r="L143" s="34"/>
      <c r="M143" s="157" t="s">
        <v>1</v>
      </c>
      <c r="N143" s="158" t="s">
        <v>46</v>
      </c>
      <c r="O143" s="59"/>
      <c r="P143" s="159">
        <f t="shared" si="1"/>
        <v>0</v>
      </c>
      <c r="Q143" s="159">
        <v>0</v>
      </c>
      <c r="R143" s="159">
        <f t="shared" si="2"/>
        <v>0</v>
      </c>
      <c r="S143" s="159">
        <v>0</v>
      </c>
      <c r="T143" s="160">
        <f t="shared" si="3"/>
        <v>0</v>
      </c>
      <c r="U143" s="33"/>
      <c r="V143" s="33"/>
      <c r="W143" s="33"/>
      <c r="X143" s="33"/>
      <c r="Y143" s="33"/>
      <c r="Z143" s="33"/>
      <c r="AA143" s="33"/>
      <c r="AB143" s="33"/>
      <c r="AC143" s="33"/>
      <c r="AD143" s="33"/>
      <c r="AE143" s="33"/>
      <c r="AR143" s="161" t="s">
        <v>318</v>
      </c>
      <c r="AT143" s="161" t="s">
        <v>201</v>
      </c>
      <c r="AU143" s="161" t="s">
        <v>91</v>
      </c>
      <c r="AY143" s="18" t="s">
        <v>199</v>
      </c>
      <c r="BE143" s="162">
        <f t="shared" si="4"/>
        <v>0</v>
      </c>
      <c r="BF143" s="162">
        <f t="shared" si="5"/>
        <v>0</v>
      </c>
      <c r="BG143" s="162">
        <f t="shared" si="6"/>
        <v>0</v>
      </c>
      <c r="BH143" s="162">
        <f t="shared" si="7"/>
        <v>0</v>
      </c>
      <c r="BI143" s="162">
        <f t="shared" si="8"/>
        <v>0</v>
      </c>
      <c r="BJ143" s="18" t="s">
        <v>89</v>
      </c>
      <c r="BK143" s="162">
        <f t="shared" si="9"/>
        <v>0</v>
      </c>
      <c r="BL143" s="18" t="s">
        <v>318</v>
      </c>
      <c r="BM143" s="161" t="s">
        <v>2904</v>
      </c>
    </row>
    <row r="144" spans="1:65" s="2" customFormat="1" ht="14.45" customHeight="1">
      <c r="A144" s="33"/>
      <c r="B144" s="149"/>
      <c r="C144" s="150" t="s">
        <v>259</v>
      </c>
      <c r="D144" s="150" t="s">
        <v>201</v>
      </c>
      <c r="E144" s="151" t="s">
        <v>2905</v>
      </c>
      <c r="F144" s="152" t="s">
        <v>2906</v>
      </c>
      <c r="G144" s="153" t="s">
        <v>400</v>
      </c>
      <c r="H144" s="154">
        <v>6</v>
      </c>
      <c r="I144" s="155"/>
      <c r="J144" s="156">
        <f t="shared" si="0"/>
        <v>0</v>
      </c>
      <c r="K144" s="152" t="s">
        <v>246</v>
      </c>
      <c r="L144" s="34"/>
      <c r="M144" s="157" t="s">
        <v>1</v>
      </c>
      <c r="N144" s="158" t="s">
        <v>46</v>
      </c>
      <c r="O144" s="59"/>
      <c r="P144" s="159">
        <f t="shared" si="1"/>
        <v>0</v>
      </c>
      <c r="Q144" s="159">
        <v>0</v>
      </c>
      <c r="R144" s="159">
        <f t="shared" si="2"/>
        <v>0</v>
      </c>
      <c r="S144" s="159">
        <v>0</v>
      </c>
      <c r="T144" s="160">
        <f t="shared" si="3"/>
        <v>0</v>
      </c>
      <c r="U144" s="33"/>
      <c r="V144" s="33"/>
      <c r="W144" s="33"/>
      <c r="X144" s="33"/>
      <c r="Y144" s="33"/>
      <c r="Z144" s="33"/>
      <c r="AA144" s="33"/>
      <c r="AB144" s="33"/>
      <c r="AC144" s="33"/>
      <c r="AD144" s="33"/>
      <c r="AE144" s="33"/>
      <c r="AR144" s="161" t="s">
        <v>318</v>
      </c>
      <c r="AT144" s="161" t="s">
        <v>201</v>
      </c>
      <c r="AU144" s="161" t="s">
        <v>91</v>
      </c>
      <c r="AY144" s="18" t="s">
        <v>199</v>
      </c>
      <c r="BE144" s="162">
        <f t="shared" si="4"/>
        <v>0</v>
      </c>
      <c r="BF144" s="162">
        <f t="shared" si="5"/>
        <v>0</v>
      </c>
      <c r="BG144" s="162">
        <f t="shared" si="6"/>
        <v>0</v>
      </c>
      <c r="BH144" s="162">
        <f t="shared" si="7"/>
        <v>0</v>
      </c>
      <c r="BI144" s="162">
        <f t="shared" si="8"/>
        <v>0</v>
      </c>
      <c r="BJ144" s="18" t="s">
        <v>89</v>
      </c>
      <c r="BK144" s="162">
        <f t="shared" si="9"/>
        <v>0</v>
      </c>
      <c r="BL144" s="18" t="s">
        <v>318</v>
      </c>
      <c r="BM144" s="161" t="s">
        <v>2907</v>
      </c>
    </row>
    <row r="145" spans="1:65" s="2" customFormat="1" ht="14.45" customHeight="1">
      <c r="A145" s="33"/>
      <c r="B145" s="149"/>
      <c r="C145" s="192" t="s">
        <v>271</v>
      </c>
      <c r="D145" s="192" t="s">
        <v>272</v>
      </c>
      <c r="E145" s="193" t="s">
        <v>2908</v>
      </c>
      <c r="F145" s="194" t="s">
        <v>2909</v>
      </c>
      <c r="G145" s="195" t="s">
        <v>345</v>
      </c>
      <c r="H145" s="196">
        <v>280</v>
      </c>
      <c r="I145" s="197"/>
      <c r="J145" s="198">
        <f t="shared" si="0"/>
        <v>0</v>
      </c>
      <c r="K145" s="194" t="s">
        <v>246</v>
      </c>
      <c r="L145" s="199"/>
      <c r="M145" s="200" t="s">
        <v>1</v>
      </c>
      <c r="N145" s="201" t="s">
        <v>46</v>
      </c>
      <c r="O145" s="59"/>
      <c r="P145" s="159">
        <f t="shared" si="1"/>
        <v>0</v>
      </c>
      <c r="Q145" s="159">
        <v>0</v>
      </c>
      <c r="R145" s="159">
        <f t="shared" si="2"/>
        <v>0</v>
      </c>
      <c r="S145" s="159">
        <v>0</v>
      </c>
      <c r="T145" s="160">
        <f t="shared" si="3"/>
        <v>0</v>
      </c>
      <c r="U145" s="33"/>
      <c r="V145" s="33"/>
      <c r="W145" s="33"/>
      <c r="X145" s="33"/>
      <c r="Y145" s="33"/>
      <c r="Z145" s="33"/>
      <c r="AA145" s="33"/>
      <c r="AB145" s="33"/>
      <c r="AC145" s="33"/>
      <c r="AD145" s="33"/>
      <c r="AE145" s="33"/>
      <c r="AR145" s="161" t="s">
        <v>431</v>
      </c>
      <c r="AT145" s="161" t="s">
        <v>272</v>
      </c>
      <c r="AU145" s="161" t="s">
        <v>91</v>
      </c>
      <c r="AY145" s="18" t="s">
        <v>199</v>
      </c>
      <c r="BE145" s="162">
        <f t="shared" si="4"/>
        <v>0</v>
      </c>
      <c r="BF145" s="162">
        <f t="shared" si="5"/>
        <v>0</v>
      </c>
      <c r="BG145" s="162">
        <f t="shared" si="6"/>
        <v>0</v>
      </c>
      <c r="BH145" s="162">
        <f t="shared" si="7"/>
        <v>0</v>
      </c>
      <c r="BI145" s="162">
        <f t="shared" si="8"/>
        <v>0</v>
      </c>
      <c r="BJ145" s="18" t="s">
        <v>89</v>
      </c>
      <c r="BK145" s="162">
        <f t="shared" si="9"/>
        <v>0</v>
      </c>
      <c r="BL145" s="18" t="s">
        <v>318</v>
      </c>
      <c r="BM145" s="161" t="s">
        <v>2910</v>
      </c>
    </row>
    <row r="146" spans="1:65" s="2" customFormat="1" ht="14.45" customHeight="1">
      <c r="A146" s="33"/>
      <c r="B146" s="149"/>
      <c r="C146" s="192" t="s">
        <v>279</v>
      </c>
      <c r="D146" s="192" t="s">
        <v>272</v>
      </c>
      <c r="E146" s="193" t="s">
        <v>2911</v>
      </c>
      <c r="F146" s="194" t="s">
        <v>2912</v>
      </c>
      <c r="G146" s="195" t="s">
        <v>345</v>
      </c>
      <c r="H146" s="196">
        <v>80</v>
      </c>
      <c r="I146" s="197"/>
      <c r="J146" s="198">
        <f t="shared" si="0"/>
        <v>0</v>
      </c>
      <c r="K146" s="194" t="s">
        <v>246</v>
      </c>
      <c r="L146" s="199"/>
      <c r="M146" s="200" t="s">
        <v>1</v>
      </c>
      <c r="N146" s="201" t="s">
        <v>46</v>
      </c>
      <c r="O146" s="59"/>
      <c r="P146" s="159">
        <f t="shared" si="1"/>
        <v>0</v>
      </c>
      <c r="Q146" s="159">
        <v>0</v>
      </c>
      <c r="R146" s="159">
        <f t="shared" si="2"/>
        <v>0</v>
      </c>
      <c r="S146" s="159">
        <v>0</v>
      </c>
      <c r="T146" s="160">
        <f t="shared" si="3"/>
        <v>0</v>
      </c>
      <c r="U146" s="33"/>
      <c r="V146" s="33"/>
      <c r="W146" s="33"/>
      <c r="X146" s="33"/>
      <c r="Y146" s="33"/>
      <c r="Z146" s="33"/>
      <c r="AA146" s="33"/>
      <c r="AB146" s="33"/>
      <c r="AC146" s="33"/>
      <c r="AD146" s="33"/>
      <c r="AE146" s="33"/>
      <c r="AR146" s="161" t="s">
        <v>431</v>
      </c>
      <c r="AT146" s="161" t="s">
        <v>272</v>
      </c>
      <c r="AU146" s="161" t="s">
        <v>91</v>
      </c>
      <c r="AY146" s="18" t="s">
        <v>199</v>
      </c>
      <c r="BE146" s="162">
        <f t="shared" si="4"/>
        <v>0</v>
      </c>
      <c r="BF146" s="162">
        <f t="shared" si="5"/>
        <v>0</v>
      </c>
      <c r="BG146" s="162">
        <f t="shared" si="6"/>
        <v>0</v>
      </c>
      <c r="BH146" s="162">
        <f t="shared" si="7"/>
        <v>0</v>
      </c>
      <c r="BI146" s="162">
        <f t="shared" si="8"/>
        <v>0</v>
      </c>
      <c r="BJ146" s="18" t="s">
        <v>89</v>
      </c>
      <c r="BK146" s="162">
        <f t="shared" si="9"/>
        <v>0</v>
      </c>
      <c r="BL146" s="18" t="s">
        <v>318</v>
      </c>
      <c r="BM146" s="161" t="s">
        <v>2913</v>
      </c>
    </row>
    <row r="147" spans="1:65" s="2" customFormat="1" ht="14.45" customHeight="1">
      <c r="A147" s="33"/>
      <c r="B147" s="149"/>
      <c r="C147" s="192" t="s">
        <v>284</v>
      </c>
      <c r="D147" s="192" t="s">
        <v>272</v>
      </c>
      <c r="E147" s="193" t="s">
        <v>2914</v>
      </c>
      <c r="F147" s="194" t="s">
        <v>2915</v>
      </c>
      <c r="G147" s="195" t="s">
        <v>345</v>
      </c>
      <c r="H147" s="196">
        <v>220</v>
      </c>
      <c r="I147" s="197"/>
      <c r="J147" s="198">
        <f t="shared" si="0"/>
        <v>0</v>
      </c>
      <c r="K147" s="194" t="s">
        <v>246</v>
      </c>
      <c r="L147" s="199"/>
      <c r="M147" s="200" t="s">
        <v>1</v>
      </c>
      <c r="N147" s="201" t="s">
        <v>46</v>
      </c>
      <c r="O147" s="59"/>
      <c r="P147" s="159">
        <f t="shared" si="1"/>
        <v>0</v>
      </c>
      <c r="Q147" s="159">
        <v>0</v>
      </c>
      <c r="R147" s="159">
        <f t="shared" si="2"/>
        <v>0</v>
      </c>
      <c r="S147" s="159">
        <v>0</v>
      </c>
      <c r="T147" s="160">
        <f t="shared" si="3"/>
        <v>0</v>
      </c>
      <c r="U147" s="33"/>
      <c r="V147" s="33"/>
      <c r="W147" s="33"/>
      <c r="X147" s="33"/>
      <c r="Y147" s="33"/>
      <c r="Z147" s="33"/>
      <c r="AA147" s="33"/>
      <c r="AB147" s="33"/>
      <c r="AC147" s="33"/>
      <c r="AD147" s="33"/>
      <c r="AE147" s="33"/>
      <c r="AR147" s="161" t="s">
        <v>431</v>
      </c>
      <c r="AT147" s="161" t="s">
        <v>272</v>
      </c>
      <c r="AU147" s="161" t="s">
        <v>91</v>
      </c>
      <c r="AY147" s="18" t="s">
        <v>199</v>
      </c>
      <c r="BE147" s="162">
        <f t="shared" si="4"/>
        <v>0</v>
      </c>
      <c r="BF147" s="162">
        <f t="shared" si="5"/>
        <v>0</v>
      </c>
      <c r="BG147" s="162">
        <f t="shared" si="6"/>
        <v>0</v>
      </c>
      <c r="BH147" s="162">
        <f t="shared" si="7"/>
        <v>0</v>
      </c>
      <c r="BI147" s="162">
        <f t="shared" si="8"/>
        <v>0</v>
      </c>
      <c r="BJ147" s="18" t="s">
        <v>89</v>
      </c>
      <c r="BK147" s="162">
        <f t="shared" si="9"/>
        <v>0</v>
      </c>
      <c r="BL147" s="18" t="s">
        <v>318</v>
      </c>
      <c r="BM147" s="161" t="s">
        <v>2916</v>
      </c>
    </row>
    <row r="148" spans="1:65" s="2" customFormat="1" ht="14.45" customHeight="1">
      <c r="A148" s="33"/>
      <c r="B148" s="149"/>
      <c r="C148" s="192" t="s">
        <v>290</v>
      </c>
      <c r="D148" s="192" t="s">
        <v>272</v>
      </c>
      <c r="E148" s="193" t="s">
        <v>2917</v>
      </c>
      <c r="F148" s="194" t="s">
        <v>2918</v>
      </c>
      <c r="G148" s="195" t="s">
        <v>345</v>
      </c>
      <c r="H148" s="196">
        <v>100</v>
      </c>
      <c r="I148" s="197"/>
      <c r="J148" s="198">
        <f t="shared" si="0"/>
        <v>0</v>
      </c>
      <c r="K148" s="194" t="s">
        <v>246</v>
      </c>
      <c r="L148" s="199"/>
      <c r="M148" s="200" t="s">
        <v>1</v>
      </c>
      <c r="N148" s="201" t="s">
        <v>46</v>
      </c>
      <c r="O148" s="59"/>
      <c r="P148" s="159">
        <f t="shared" si="1"/>
        <v>0</v>
      </c>
      <c r="Q148" s="159">
        <v>0</v>
      </c>
      <c r="R148" s="159">
        <f t="shared" si="2"/>
        <v>0</v>
      </c>
      <c r="S148" s="159">
        <v>0</v>
      </c>
      <c r="T148" s="160">
        <f t="shared" si="3"/>
        <v>0</v>
      </c>
      <c r="U148" s="33"/>
      <c r="V148" s="33"/>
      <c r="W148" s="33"/>
      <c r="X148" s="33"/>
      <c r="Y148" s="33"/>
      <c r="Z148" s="33"/>
      <c r="AA148" s="33"/>
      <c r="AB148" s="33"/>
      <c r="AC148" s="33"/>
      <c r="AD148" s="33"/>
      <c r="AE148" s="33"/>
      <c r="AR148" s="161" t="s">
        <v>431</v>
      </c>
      <c r="AT148" s="161" t="s">
        <v>272</v>
      </c>
      <c r="AU148" s="161" t="s">
        <v>91</v>
      </c>
      <c r="AY148" s="18" t="s">
        <v>199</v>
      </c>
      <c r="BE148" s="162">
        <f t="shared" si="4"/>
        <v>0</v>
      </c>
      <c r="BF148" s="162">
        <f t="shared" si="5"/>
        <v>0</v>
      </c>
      <c r="BG148" s="162">
        <f t="shared" si="6"/>
        <v>0</v>
      </c>
      <c r="BH148" s="162">
        <f t="shared" si="7"/>
        <v>0</v>
      </c>
      <c r="BI148" s="162">
        <f t="shared" si="8"/>
        <v>0</v>
      </c>
      <c r="BJ148" s="18" t="s">
        <v>89</v>
      </c>
      <c r="BK148" s="162">
        <f t="shared" si="9"/>
        <v>0</v>
      </c>
      <c r="BL148" s="18" t="s">
        <v>318</v>
      </c>
      <c r="BM148" s="161" t="s">
        <v>2919</v>
      </c>
    </row>
    <row r="149" spans="1:65" s="2" customFormat="1" ht="14.45" customHeight="1">
      <c r="A149" s="33"/>
      <c r="B149" s="149"/>
      <c r="C149" s="192" t="s">
        <v>298</v>
      </c>
      <c r="D149" s="192" t="s">
        <v>272</v>
      </c>
      <c r="E149" s="193" t="s">
        <v>2920</v>
      </c>
      <c r="F149" s="194" t="s">
        <v>2921</v>
      </c>
      <c r="G149" s="195" t="s">
        <v>345</v>
      </c>
      <c r="H149" s="196">
        <v>500</v>
      </c>
      <c r="I149" s="197"/>
      <c r="J149" s="198">
        <f t="shared" si="0"/>
        <v>0</v>
      </c>
      <c r="K149" s="194" t="s">
        <v>246</v>
      </c>
      <c r="L149" s="199"/>
      <c r="M149" s="200" t="s">
        <v>1</v>
      </c>
      <c r="N149" s="201" t="s">
        <v>46</v>
      </c>
      <c r="O149" s="59"/>
      <c r="P149" s="159">
        <f t="shared" si="1"/>
        <v>0</v>
      </c>
      <c r="Q149" s="159">
        <v>0</v>
      </c>
      <c r="R149" s="159">
        <f t="shared" si="2"/>
        <v>0</v>
      </c>
      <c r="S149" s="159">
        <v>0</v>
      </c>
      <c r="T149" s="160">
        <f t="shared" si="3"/>
        <v>0</v>
      </c>
      <c r="U149" s="33"/>
      <c r="V149" s="33"/>
      <c r="W149" s="33"/>
      <c r="X149" s="33"/>
      <c r="Y149" s="33"/>
      <c r="Z149" s="33"/>
      <c r="AA149" s="33"/>
      <c r="AB149" s="33"/>
      <c r="AC149" s="33"/>
      <c r="AD149" s="33"/>
      <c r="AE149" s="33"/>
      <c r="AR149" s="161" t="s">
        <v>431</v>
      </c>
      <c r="AT149" s="161" t="s">
        <v>272</v>
      </c>
      <c r="AU149" s="161" t="s">
        <v>91</v>
      </c>
      <c r="AY149" s="18" t="s">
        <v>199</v>
      </c>
      <c r="BE149" s="162">
        <f t="shared" si="4"/>
        <v>0</v>
      </c>
      <c r="BF149" s="162">
        <f t="shared" si="5"/>
        <v>0</v>
      </c>
      <c r="BG149" s="162">
        <f t="shared" si="6"/>
        <v>0</v>
      </c>
      <c r="BH149" s="162">
        <f t="shared" si="7"/>
        <v>0</v>
      </c>
      <c r="BI149" s="162">
        <f t="shared" si="8"/>
        <v>0</v>
      </c>
      <c r="BJ149" s="18" t="s">
        <v>89</v>
      </c>
      <c r="BK149" s="162">
        <f t="shared" si="9"/>
        <v>0</v>
      </c>
      <c r="BL149" s="18" t="s">
        <v>318</v>
      </c>
      <c r="BM149" s="161" t="s">
        <v>2922</v>
      </c>
    </row>
    <row r="150" spans="1:65" s="2" customFormat="1" ht="14.45" customHeight="1">
      <c r="A150" s="33"/>
      <c r="B150" s="149"/>
      <c r="C150" s="192" t="s">
        <v>306</v>
      </c>
      <c r="D150" s="192" t="s">
        <v>272</v>
      </c>
      <c r="E150" s="193" t="s">
        <v>2923</v>
      </c>
      <c r="F150" s="194" t="s">
        <v>2924</v>
      </c>
      <c r="G150" s="195" t="s">
        <v>544</v>
      </c>
      <c r="H150" s="196">
        <v>1</v>
      </c>
      <c r="I150" s="197"/>
      <c r="J150" s="198">
        <f t="shared" si="0"/>
        <v>0</v>
      </c>
      <c r="K150" s="194" t="s">
        <v>246</v>
      </c>
      <c r="L150" s="199"/>
      <c r="M150" s="200" t="s">
        <v>1</v>
      </c>
      <c r="N150" s="201" t="s">
        <v>46</v>
      </c>
      <c r="O150" s="59"/>
      <c r="P150" s="159">
        <f t="shared" si="1"/>
        <v>0</v>
      </c>
      <c r="Q150" s="159">
        <v>0</v>
      </c>
      <c r="R150" s="159">
        <f t="shared" si="2"/>
        <v>0</v>
      </c>
      <c r="S150" s="159">
        <v>0</v>
      </c>
      <c r="T150" s="160">
        <f t="shared" si="3"/>
        <v>0</v>
      </c>
      <c r="U150" s="33"/>
      <c r="V150" s="33"/>
      <c r="W150" s="33"/>
      <c r="X150" s="33"/>
      <c r="Y150" s="33"/>
      <c r="Z150" s="33"/>
      <c r="AA150" s="33"/>
      <c r="AB150" s="33"/>
      <c r="AC150" s="33"/>
      <c r="AD150" s="33"/>
      <c r="AE150" s="33"/>
      <c r="AR150" s="161" t="s">
        <v>431</v>
      </c>
      <c r="AT150" s="161" t="s">
        <v>272</v>
      </c>
      <c r="AU150" s="161" t="s">
        <v>91</v>
      </c>
      <c r="AY150" s="18" t="s">
        <v>199</v>
      </c>
      <c r="BE150" s="162">
        <f t="shared" si="4"/>
        <v>0</v>
      </c>
      <c r="BF150" s="162">
        <f t="shared" si="5"/>
        <v>0</v>
      </c>
      <c r="BG150" s="162">
        <f t="shared" si="6"/>
        <v>0</v>
      </c>
      <c r="BH150" s="162">
        <f t="shared" si="7"/>
        <v>0</v>
      </c>
      <c r="BI150" s="162">
        <f t="shared" si="8"/>
        <v>0</v>
      </c>
      <c r="BJ150" s="18" t="s">
        <v>89</v>
      </c>
      <c r="BK150" s="162">
        <f t="shared" si="9"/>
        <v>0</v>
      </c>
      <c r="BL150" s="18" t="s">
        <v>318</v>
      </c>
      <c r="BM150" s="161" t="s">
        <v>2925</v>
      </c>
    </row>
    <row r="151" spans="1:65" s="2" customFormat="1" ht="14.45" customHeight="1">
      <c r="A151" s="33"/>
      <c r="B151" s="149"/>
      <c r="C151" s="150" t="s">
        <v>8</v>
      </c>
      <c r="D151" s="150" t="s">
        <v>201</v>
      </c>
      <c r="E151" s="151" t="s">
        <v>2926</v>
      </c>
      <c r="F151" s="152" t="s">
        <v>2927</v>
      </c>
      <c r="G151" s="153" t="s">
        <v>544</v>
      </c>
      <c r="H151" s="154">
        <v>1</v>
      </c>
      <c r="I151" s="155"/>
      <c r="J151" s="156">
        <f t="shared" si="0"/>
        <v>0</v>
      </c>
      <c r="K151" s="152" t="s">
        <v>246</v>
      </c>
      <c r="L151" s="34"/>
      <c r="M151" s="157" t="s">
        <v>1</v>
      </c>
      <c r="N151" s="158" t="s">
        <v>46</v>
      </c>
      <c r="O151" s="59"/>
      <c r="P151" s="159">
        <f t="shared" si="1"/>
        <v>0</v>
      </c>
      <c r="Q151" s="159">
        <v>0</v>
      </c>
      <c r="R151" s="159">
        <f t="shared" si="2"/>
        <v>0</v>
      </c>
      <c r="S151" s="159">
        <v>0</v>
      </c>
      <c r="T151" s="160">
        <f t="shared" si="3"/>
        <v>0</v>
      </c>
      <c r="U151" s="33"/>
      <c r="V151" s="33"/>
      <c r="W151" s="33"/>
      <c r="X151" s="33"/>
      <c r="Y151" s="33"/>
      <c r="Z151" s="33"/>
      <c r="AA151" s="33"/>
      <c r="AB151" s="33"/>
      <c r="AC151" s="33"/>
      <c r="AD151" s="33"/>
      <c r="AE151" s="33"/>
      <c r="AR151" s="161" t="s">
        <v>318</v>
      </c>
      <c r="AT151" s="161" t="s">
        <v>201</v>
      </c>
      <c r="AU151" s="161" t="s">
        <v>91</v>
      </c>
      <c r="AY151" s="18" t="s">
        <v>199</v>
      </c>
      <c r="BE151" s="162">
        <f t="shared" si="4"/>
        <v>0</v>
      </c>
      <c r="BF151" s="162">
        <f t="shared" si="5"/>
        <v>0</v>
      </c>
      <c r="BG151" s="162">
        <f t="shared" si="6"/>
        <v>0</v>
      </c>
      <c r="BH151" s="162">
        <f t="shared" si="7"/>
        <v>0</v>
      </c>
      <c r="BI151" s="162">
        <f t="shared" si="8"/>
        <v>0</v>
      </c>
      <c r="BJ151" s="18" t="s">
        <v>89</v>
      </c>
      <c r="BK151" s="162">
        <f t="shared" si="9"/>
        <v>0</v>
      </c>
      <c r="BL151" s="18" t="s">
        <v>318</v>
      </c>
      <c r="BM151" s="161" t="s">
        <v>2928</v>
      </c>
    </row>
    <row r="152" spans="1:65" s="2" customFormat="1" ht="14.45" customHeight="1">
      <c r="A152" s="33"/>
      <c r="B152" s="149"/>
      <c r="C152" s="150" t="s">
        <v>318</v>
      </c>
      <c r="D152" s="150" t="s">
        <v>201</v>
      </c>
      <c r="E152" s="151" t="s">
        <v>2929</v>
      </c>
      <c r="F152" s="152" t="s">
        <v>200</v>
      </c>
      <c r="G152" s="153" t="s">
        <v>544</v>
      </c>
      <c r="H152" s="154">
        <v>1</v>
      </c>
      <c r="I152" s="155"/>
      <c r="J152" s="156">
        <f t="shared" si="0"/>
        <v>0</v>
      </c>
      <c r="K152" s="152" t="s">
        <v>246</v>
      </c>
      <c r="L152" s="34"/>
      <c r="M152" s="157" t="s">
        <v>1</v>
      </c>
      <c r="N152" s="158" t="s">
        <v>46</v>
      </c>
      <c r="O152" s="59"/>
      <c r="P152" s="159">
        <f t="shared" si="1"/>
        <v>0</v>
      </c>
      <c r="Q152" s="159">
        <v>0</v>
      </c>
      <c r="R152" s="159">
        <f t="shared" si="2"/>
        <v>0</v>
      </c>
      <c r="S152" s="159">
        <v>0</v>
      </c>
      <c r="T152" s="160">
        <f t="shared" si="3"/>
        <v>0</v>
      </c>
      <c r="U152" s="33"/>
      <c r="V152" s="33"/>
      <c r="W152" s="33"/>
      <c r="X152" s="33"/>
      <c r="Y152" s="33"/>
      <c r="Z152" s="33"/>
      <c r="AA152" s="33"/>
      <c r="AB152" s="33"/>
      <c r="AC152" s="33"/>
      <c r="AD152" s="33"/>
      <c r="AE152" s="33"/>
      <c r="AR152" s="161" t="s">
        <v>318</v>
      </c>
      <c r="AT152" s="161" t="s">
        <v>201</v>
      </c>
      <c r="AU152" s="161" t="s">
        <v>91</v>
      </c>
      <c r="AY152" s="18" t="s">
        <v>199</v>
      </c>
      <c r="BE152" s="162">
        <f t="shared" si="4"/>
        <v>0</v>
      </c>
      <c r="BF152" s="162">
        <f t="shared" si="5"/>
        <v>0</v>
      </c>
      <c r="BG152" s="162">
        <f t="shared" si="6"/>
        <v>0</v>
      </c>
      <c r="BH152" s="162">
        <f t="shared" si="7"/>
        <v>0</v>
      </c>
      <c r="BI152" s="162">
        <f t="shared" si="8"/>
        <v>0</v>
      </c>
      <c r="BJ152" s="18" t="s">
        <v>89</v>
      </c>
      <c r="BK152" s="162">
        <f t="shared" si="9"/>
        <v>0</v>
      </c>
      <c r="BL152" s="18" t="s">
        <v>318</v>
      </c>
      <c r="BM152" s="161" t="s">
        <v>2930</v>
      </c>
    </row>
    <row r="153" spans="1:65" s="2" customFormat="1" ht="14.45" customHeight="1">
      <c r="A153" s="33"/>
      <c r="B153" s="149"/>
      <c r="C153" s="150" t="s">
        <v>325</v>
      </c>
      <c r="D153" s="150" t="s">
        <v>201</v>
      </c>
      <c r="E153" s="151" t="s">
        <v>2931</v>
      </c>
      <c r="F153" s="152" t="s">
        <v>2932</v>
      </c>
      <c r="G153" s="153" t="s">
        <v>544</v>
      </c>
      <c r="H153" s="154">
        <v>1</v>
      </c>
      <c r="I153" s="155"/>
      <c r="J153" s="156">
        <f t="shared" si="0"/>
        <v>0</v>
      </c>
      <c r="K153" s="152" t="s">
        <v>246</v>
      </c>
      <c r="L153" s="34"/>
      <c r="M153" s="157" t="s">
        <v>1</v>
      </c>
      <c r="N153" s="158" t="s">
        <v>46</v>
      </c>
      <c r="O153" s="59"/>
      <c r="P153" s="159">
        <f t="shared" si="1"/>
        <v>0</v>
      </c>
      <c r="Q153" s="159">
        <v>0</v>
      </c>
      <c r="R153" s="159">
        <f t="shared" si="2"/>
        <v>0</v>
      </c>
      <c r="S153" s="159">
        <v>0</v>
      </c>
      <c r="T153" s="160">
        <f t="shared" si="3"/>
        <v>0</v>
      </c>
      <c r="U153" s="33"/>
      <c r="V153" s="33"/>
      <c r="W153" s="33"/>
      <c r="X153" s="33"/>
      <c r="Y153" s="33"/>
      <c r="Z153" s="33"/>
      <c r="AA153" s="33"/>
      <c r="AB153" s="33"/>
      <c r="AC153" s="33"/>
      <c r="AD153" s="33"/>
      <c r="AE153" s="33"/>
      <c r="AR153" s="161" t="s">
        <v>318</v>
      </c>
      <c r="AT153" s="161" t="s">
        <v>201</v>
      </c>
      <c r="AU153" s="161" t="s">
        <v>91</v>
      </c>
      <c r="AY153" s="18" t="s">
        <v>199</v>
      </c>
      <c r="BE153" s="162">
        <f t="shared" si="4"/>
        <v>0</v>
      </c>
      <c r="BF153" s="162">
        <f t="shared" si="5"/>
        <v>0</v>
      </c>
      <c r="BG153" s="162">
        <f t="shared" si="6"/>
        <v>0</v>
      </c>
      <c r="BH153" s="162">
        <f t="shared" si="7"/>
        <v>0</v>
      </c>
      <c r="BI153" s="162">
        <f t="shared" si="8"/>
        <v>0</v>
      </c>
      <c r="BJ153" s="18" t="s">
        <v>89</v>
      </c>
      <c r="BK153" s="162">
        <f t="shared" si="9"/>
        <v>0</v>
      </c>
      <c r="BL153" s="18" t="s">
        <v>318</v>
      </c>
      <c r="BM153" s="161" t="s">
        <v>2933</v>
      </c>
    </row>
    <row r="154" spans="1:65" s="2" customFormat="1" ht="24.2" customHeight="1">
      <c r="A154" s="33"/>
      <c r="B154" s="149"/>
      <c r="C154" s="150" t="s">
        <v>331</v>
      </c>
      <c r="D154" s="150" t="s">
        <v>201</v>
      </c>
      <c r="E154" s="151" t="s">
        <v>2934</v>
      </c>
      <c r="F154" s="152" t="s">
        <v>2935</v>
      </c>
      <c r="G154" s="153" t="s">
        <v>400</v>
      </c>
      <c r="H154" s="154">
        <v>6</v>
      </c>
      <c r="I154" s="155"/>
      <c r="J154" s="156">
        <f t="shared" si="0"/>
        <v>0</v>
      </c>
      <c r="K154" s="152" t="s">
        <v>246</v>
      </c>
      <c r="L154" s="34"/>
      <c r="M154" s="157" t="s">
        <v>1</v>
      </c>
      <c r="N154" s="158" t="s">
        <v>46</v>
      </c>
      <c r="O154" s="59"/>
      <c r="P154" s="159">
        <f t="shared" si="1"/>
        <v>0</v>
      </c>
      <c r="Q154" s="159">
        <v>0</v>
      </c>
      <c r="R154" s="159">
        <f t="shared" si="2"/>
        <v>0</v>
      </c>
      <c r="S154" s="159">
        <v>0</v>
      </c>
      <c r="T154" s="160">
        <f t="shared" si="3"/>
        <v>0</v>
      </c>
      <c r="U154" s="33"/>
      <c r="V154" s="33"/>
      <c r="W154" s="33"/>
      <c r="X154" s="33"/>
      <c r="Y154" s="33"/>
      <c r="Z154" s="33"/>
      <c r="AA154" s="33"/>
      <c r="AB154" s="33"/>
      <c r="AC154" s="33"/>
      <c r="AD154" s="33"/>
      <c r="AE154" s="33"/>
      <c r="AR154" s="161" t="s">
        <v>318</v>
      </c>
      <c r="AT154" s="161" t="s">
        <v>201</v>
      </c>
      <c r="AU154" s="161" t="s">
        <v>91</v>
      </c>
      <c r="AY154" s="18" t="s">
        <v>199</v>
      </c>
      <c r="BE154" s="162">
        <f t="shared" si="4"/>
        <v>0</v>
      </c>
      <c r="BF154" s="162">
        <f t="shared" si="5"/>
        <v>0</v>
      </c>
      <c r="BG154" s="162">
        <f t="shared" si="6"/>
        <v>0</v>
      </c>
      <c r="BH154" s="162">
        <f t="shared" si="7"/>
        <v>0</v>
      </c>
      <c r="BI154" s="162">
        <f t="shared" si="8"/>
        <v>0</v>
      </c>
      <c r="BJ154" s="18" t="s">
        <v>89</v>
      </c>
      <c r="BK154" s="162">
        <f t="shared" si="9"/>
        <v>0</v>
      </c>
      <c r="BL154" s="18" t="s">
        <v>318</v>
      </c>
      <c r="BM154" s="161" t="s">
        <v>2936</v>
      </c>
    </row>
    <row r="155" spans="2:63" s="12" customFormat="1" ht="22.9" customHeight="1">
      <c r="B155" s="136"/>
      <c r="D155" s="137" t="s">
        <v>80</v>
      </c>
      <c r="E155" s="147" t="s">
        <v>2937</v>
      </c>
      <c r="F155" s="147" t="s">
        <v>2938</v>
      </c>
      <c r="I155" s="139"/>
      <c r="J155" s="148">
        <f>BK155</f>
        <v>0</v>
      </c>
      <c r="L155" s="136"/>
      <c r="M155" s="141"/>
      <c r="N155" s="142"/>
      <c r="O155" s="142"/>
      <c r="P155" s="143">
        <f>SUM(P156:P192)</f>
        <v>0</v>
      </c>
      <c r="Q155" s="142"/>
      <c r="R155" s="143">
        <f>SUM(R156:R192)</f>
        <v>0</v>
      </c>
      <c r="S155" s="142"/>
      <c r="T155" s="144">
        <f>SUM(T156:T192)</f>
        <v>0</v>
      </c>
      <c r="AR155" s="137" t="s">
        <v>206</v>
      </c>
      <c r="AT155" s="145" t="s">
        <v>80</v>
      </c>
      <c r="AU155" s="145" t="s">
        <v>89</v>
      </c>
      <c r="AY155" s="137" t="s">
        <v>199</v>
      </c>
      <c r="BK155" s="146">
        <f>SUM(BK156:BK192)</f>
        <v>0</v>
      </c>
    </row>
    <row r="156" spans="1:65" s="2" customFormat="1" ht="14.45" customHeight="1">
      <c r="A156" s="33"/>
      <c r="B156" s="149"/>
      <c r="C156" s="192" t="s">
        <v>337</v>
      </c>
      <c r="D156" s="192" t="s">
        <v>272</v>
      </c>
      <c r="E156" s="193" t="s">
        <v>2939</v>
      </c>
      <c r="F156" s="194" t="s">
        <v>2940</v>
      </c>
      <c r="G156" s="195" t="s">
        <v>345</v>
      </c>
      <c r="H156" s="196">
        <v>220</v>
      </c>
      <c r="I156" s="197"/>
      <c r="J156" s="198">
        <f aca="true" t="shared" si="10" ref="J156:J168">ROUND(I156*H156,2)</f>
        <v>0</v>
      </c>
      <c r="K156" s="194" t="s">
        <v>246</v>
      </c>
      <c r="L156" s="199"/>
      <c r="M156" s="200" t="s">
        <v>1</v>
      </c>
      <c r="N156" s="201" t="s">
        <v>46</v>
      </c>
      <c r="O156" s="59"/>
      <c r="P156" s="159">
        <f aca="true" t="shared" si="11" ref="P156:P168">O156*H156</f>
        <v>0</v>
      </c>
      <c r="Q156" s="159">
        <v>0</v>
      </c>
      <c r="R156" s="159">
        <f aca="true" t="shared" si="12" ref="R156:R168">Q156*H156</f>
        <v>0</v>
      </c>
      <c r="S156" s="159">
        <v>0</v>
      </c>
      <c r="T156" s="160">
        <f aca="true" t="shared" si="13" ref="T156:T168">S156*H156</f>
        <v>0</v>
      </c>
      <c r="U156" s="33"/>
      <c r="V156" s="33"/>
      <c r="W156" s="33"/>
      <c r="X156" s="33"/>
      <c r="Y156" s="33"/>
      <c r="Z156" s="33"/>
      <c r="AA156" s="33"/>
      <c r="AB156" s="33"/>
      <c r="AC156" s="33"/>
      <c r="AD156" s="33"/>
      <c r="AE156" s="33"/>
      <c r="AR156" s="161" t="s">
        <v>431</v>
      </c>
      <c r="AT156" s="161" t="s">
        <v>272</v>
      </c>
      <c r="AU156" s="161" t="s">
        <v>91</v>
      </c>
      <c r="AY156" s="18" t="s">
        <v>199</v>
      </c>
      <c r="BE156" s="162">
        <f aca="true" t="shared" si="14" ref="BE156:BE168">IF(N156="základní",J156,0)</f>
        <v>0</v>
      </c>
      <c r="BF156" s="162">
        <f aca="true" t="shared" si="15" ref="BF156:BF168">IF(N156="snížená",J156,0)</f>
        <v>0</v>
      </c>
      <c r="BG156" s="162">
        <f aca="true" t="shared" si="16" ref="BG156:BG168">IF(N156="zákl. přenesená",J156,0)</f>
        <v>0</v>
      </c>
      <c r="BH156" s="162">
        <f aca="true" t="shared" si="17" ref="BH156:BH168">IF(N156="sníž. přenesená",J156,0)</f>
        <v>0</v>
      </c>
      <c r="BI156" s="162">
        <f aca="true" t="shared" si="18" ref="BI156:BI168">IF(N156="nulová",J156,0)</f>
        <v>0</v>
      </c>
      <c r="BJ156" s="18" t="s">
        <v>89</v>
      </c>
      <c r="BK156" s="162">
        <f aca="true" t="shared" si="19" ref="BK156:BK168">ROUND(I156*H156,2)</f>
        <v>0</v>
      </c>
      <c r="BL156" s="18" t="s">
        <v>318</v>
      </c>
      <c r="BM156" s="161" t="s">
        <v>2941</v>
      </c>
    </row>
    <row r="157" spans="1:65" s="2" customFormat="1" ht="14.45" customHeight="1">
      <c r="A157" s="33"/>
      <c r="B157" s="149"/>
      <c r="C157" s="192" t="s">
        <v>342</v>
      </c>
      <c r="D157" s="192" t="s">
        <v>272</v>
      </c>
      <c r="E157" s="193" t="s">
        <v>2942</v>
      </c>
      <c r="F157" s="194" t="s">
        <v>2943</v>
      </c>
      <c r="G157" s="195" t="s">
        <v>345</v>
      </c>
      <c r="H157" s="196">
        <v>200</v>
      </c>
      <c r="I157" s="197"/>
      <c r="J157" s="198">
        <f t="shared" si="10"/>
        <v>0</v>
      </c>
      <c r="K157" s="194" t="s">
        <v>246</v>
      </c>
      <c r="L157" s="199"/>
      <c r="M157" s="200" t="s">
        <v>1</v>
      </c>
      <c r="N157" s="201" t="s">
        <v>46</v>
      </c>
      <c r="O157" s="59"/>
      <c r="P157" s="159">
        <f t="shared" si="11"/>
        <v>0</v>
      </c>
      <c r="Q157" s="159">
        <v>0</v>
      </c>
      <c r="R157" s="159">
        <f t="shared" si="12"/>
        <v>0</v>
      </c>
      <c r="S157" s="159">
        <v>0</v>
      </c>
      <c r="T157" s="160">
        <f t="shared" si="13"/>
        <v>0</v>
      </c>
      <c r="U157" s="33"/>
      <c r="V157" s="33"/>
      <c r="W157" s="33"/>
      <c r="X157" s="33"/>
      <c r="Y157" s="33"/>
      <c r="Z157" s="33"/>
      <c r="AA157" s="33"/>
      <c r="AB157" s="33"/>
      <c r="AC157" s="33"/>
      <c r="AD157" s="33"/>
      <c r="AE157" s="33"/>
      <c r="AR157" s="161" t="s">
        <v>431</v>
      </c>
      <c r="AT157" s="161" t="s">
        <v>272</v>
      </c>
      <c r="AU157" s="161" t="s">
        <v>91</v>
      </c>
      <c r="AY157" s="18" t="s">
        <v>199</v>
      </c>
      <c r="BE157" s="162">
        <f t="shared" si="14"/>
        <v>0</v>
      </c>
      <c r="BF157" s="162">
        <f t="shared" si="15"/>
        <v>0</v>
      </c>
      <c r="BG157" s="162">
        <f t="shared" si="16"/>
        <v>0</v>
      </c>
      <c r="BH157" s="162">
        <f t="shared" si="17"/>
        <v>0</v>
      </c>
      <c r="BI157" s="162">
        <f t="shared" si="18"/>
        <v>0</v>
      </c>
      <c r="BJ157" s="18" t="s">
        <v>89</v>
      </c>
      <c r="BK157" s="162">
        <f t="shared" si="19"/>
        <v>0</v>
      </c>
      <c r="BL157" s="18" t="s">
        <v>318</v>
      </c>
      <c r="BM157" s="161" t="s">
        <v>2944</v>
      </c>
    </row>
    <row r="158" spans="1:65" s="2" customFormat="1" ht="14.45" customHeight="1">
      <c r="A158" s="33"/>
      <c r="B158" s="149"/>
      <c r="C158" s="192" t="s">
        <v>7</v>
      </c>
      <c r="D158" s="192" t="s">
        <v>272</v>
      </c>
      <c r="E158" s="193" t="s">
        <v>2945</v>
      </c>
      <c r="F158" s="194" t="s">
        <v>2946</v>
      </c>
      <c r="G158" s="195" t="s">
        <v>345</v>
      </c>
      <c r="H158" s="196">
        <v>220</v>
      </c>
      <c r="I158" s="197"/>
      <c r="J158" s="198">
        <f t="shared" si="10"/>
        <v>0</v>
      </c>
      <c r="K158" s="194" t="s">
        <v>246</v>
      </c>
      <c r="L158" s="199"/>
      <c r="M158" s="200" t="s">
        <v>1</v>
      </c>
      <c r="N158" s="201" t="s">
        <v>46</v>
      </c>
      <c r="O158" s="59"/>
      <c r="P158" s="159">
        <f t="shared" si="11"/>
        <v>0</v>
      </c>
      <c r="Q158" s="159">
        <v>0</v>
      </c>
      <c r="R158" s="159">
        <f t="shared" si="12"/>
        <v>0</v>
      </c>
      <c r="S158" s="159">
        <v>0</v>
      </c>
      <c r="T158" s="160">
        <f t="shared" si="13"/>
        <v>0</v>
      </c>
      <c r="U158" s="33"/>
      <c r="V158" s="33"/>
      <c r="W158" s="33"/>
      <c r="X158" s="33"/>
      <c r="Y158" s="33"/>
      <c r="Z158" s="33"/>
      <c r="AA158" s="33"/>
      <c r="AB158" s="33"/>
      <c r="AC158" s="33"/>
      <c r="AD158" s="33"/>
      <c r="AE158" s="33"/>
      <c r="AR158" s="161" t="s">
        <v>431</v>
      </c>
      <c r="AT158" s="161" t="s">
        <v>272</v>
      </c>
      <c r="AU158" s="161" t="s">
        <v>91</v>
      </c>
      <c r="AY158" s="18" t="s">
        <v>199</v>
      </c>
      <c r="BE158" s="162">
        <f t="shared" si="14"/>
        <v>0</v>
      </c>
      <c r="BF158" s="162">
        <f t="shared" si="15"/>
        <v>0</v>
      </c>
      <c r="BG158" s="162">
        <f t="shared" si="16"/>
        <v>0</v>
      </c>
      <c r="BH158" s="162">
        <f t="shared" si="17"/>
        <v>0</v>
      </c>
      <c r="BI158" s="162">
        <f t="shared" si="18"/>
        <v>0</v>
      </c>
      <c r="BJ158" s="18" t="s">
        <v>89</v>
      </c>
      <c r="BK158" s="162">
        <f t="shared" si="19"/>
        <v>0</v>
      </c>
      <c r="BL158" s="18" t="s">
        <v>318</v>
      </c>
      <c r="BM158" s="161" t="s">
        <v>2947</v>
      </c>
    </row>
    <row r="159" spans="1:65" s="2" customFormat="1" ht="14.45" customHeight="1">
      <c r="A159" s="33"/>
      <c r="B159" s="149"/>
      <c r="C159" s="192" t="s">
        <v>356</v>
      </c>
      <c r="D159" s="192" t="s">
        <v>272</v>
      </c>
      <c r="E159" s="193" t="s">
        <v>2948</v>
      </c>
      <c r="F159" s="194" t="s">
        <v>2949</v>
      </c>
      <c r="G159" s="195" t="s">
        <v>345</v>
      </c>
      <c r="H159" s="196">
        <v>220</v>
      </c>
      <c r="I159" s="197"/>
      <c r="J159" s="198">
        <f t="shared" si="10"/>
        <v>0</v>
      </c>
      <c r="K159" s="194" t="s">
        <v>246</v>
      </c>
      <c r="L159" s="199"/>
      <c r="M159" s="200" t="s">
        <v>1</v>
      </c>
      <c r="N159" s="201" t="s">
        <v>46</v>
      </c>
      <c r="O159" s="59"/>
      <c r="P159" s="159">
        <f t="shared" si="11"/>
        <v>0</v>
      </c>
      <c r="Q159" s="159">
        <v>0</v>
      </c>
      <c r="R159" s="159">
        <f t="shared" si="12"/>
        <v>0</v>
      </c>
      <c r="S159" s="159">
        <v>0</v>
      </c>
      <c r="T159" s="160">
        <f t="shared" si="13"/>
        <v>0</v>
      </c>
      <c r="U159" s="33"/>
      <c r="V159" s="33"/>
      <c r="W159" s="33"/>
      <c r="X159" s="33"/>
      <c r="Y159" s="33"/>
      <c r="Z159" s="33"/>
      <c r="AA159" s="33"/>
      <c r="AB159" s="33"/>
      <c r="AC159" s="33"/>
      <c r="AD159" s="33"/>
      <c r="AE159" s="33"/>
      <c r="AR159" s="161" t="s">
        <v>431</v>
      </c>
      <c r="AT159" s="161" t="s">
        <v>272</v>
      </c>
      <c r="AU159" s="161" t="s">
        <v>91</v>
      </c>
      <c r="AY159" s="18" t="s">
        <v>199</v>
      </c>
      <c r="BE159" s="162">
        <f t="shared" si="14"/>
        <v>0</v>
      </c>
      <c r="BF159" s="162">
        <f t="shared" si="15"/>
        <v>0</v>
      </c>
      <c r="BG159" s="162">
        <f t="shared" si="16"/>
        <v>0</v>
      </c>
      <c r="BH159" s="162">
        <f t="shared" si="17"/>
        <v>0</v>
      </c>
      <c r="BI159" s="162">
        <f t="shared" si="18"/>
        <v>0</v>
      </c>
      <c r="BJ159" s="18" t="s">
        <v>89</v>
      </c>
      <c r="BK159" s="162">
        <f t="shared" si="19"/>
        <v>0</v>
      </c>
      <c r="BL159" s="18" t="s">
        <v>318</v>
      </c>
      <c r="BM159" s="161" t="s">
        <v>2950</v>
      </c>
    </row>
    <row r="160" spans="1:65" s="2" customFormat="1" ht="14.45" customHeight="1">
      <c r="A160" s="33"/>
      <c r="B160" s="149"/>
      <c r="C160" s="192" t="s">
        <v>364</v>
      </c>
      <c r="D160" s="192" t="s">
        <v>272</v>
      </c>
      <c r="E160" s="193" t="s">
        <v>2951</v>
      </c>
      <c r="F160" s="194" t="s">
        <v>2952</v>
      </c>
      <c r="G160" s="195" t="s">
        <v>345</v>
      </c>
      <c r="H160" s="196">
        <v>210</v>
      </c>
      <c r="I160" s="197"/>
      <c r="J160" s="198">
        <f t="shared" si="10"/>
        <v>0</v>
      </c>
      <c r="K160" s="194" t="s">
        <v>246</v>
      </c>
      <c r="L160" s="199"/>
      <c r="M160" s="200" t="s">
        <v>1</v>
      </c>
      <c r="N160" s="201" t="s">
        <v>46</v>
      </c>
      <c r="O160" s="59"/>
      <c r="P160" s="159">
        <f t="shared" si="11"/>
        <v>0</v>
      </c>
      <c r="Q160" s="159">
        <v>0</v>
      </c>
      <c r="R160" s="159">
        <f t="shared" si="12"/>
        <v>0</v>
      </c>
      <c r="S160" s="159">
        <v>0</v>
      </c>
      <c r="T160" s="160">
        <f t="shared" si="13"/>
        <v>0</v>
      </c>
      <c r="U160" s="33"/>
      <c r="V160" s="33"/>
      <c r="W160" s="33"/>
      <c r="X160" s="33"/>
      <c r="Y160" s="33"/>
      <c r="Z160" s="33"/>
      <c r="AA160" s="33"/>
      <c r="AB160" s="33"/>
      <c r="AC160" s="33"/>
      <c r="AD160" s="33"/>
      <c r="AE160" s="33"/>
      <c r="AR160" s="161" t="s">
        <v>431</v>
      </c>
      <c r="AT160" s="161" t="s">
        <v>272</v>
      </c>
      <c r="AU160" s="161" t="s">
        <v>91</v>
      </c>
      <c r="AY160" s="18" t="s">
        <v>199</v>
      </c>
      <c r="BE160" s="162">
        <f t="shared" si="14"/>
        <v>0</v>
      </c>
      <c r="BF160" s="162">
        <f t="shared" si="15"/>
        <v>0</v>
      </c>
      <c r="BG160" s="162">
        <f t="shared" si="16"/>
        <v>0</v>
      </c>
      <c r="BH160" s="162">
        <f t="shared" si="17"/>
        <v>0</v>
      </c>
      <c r="BI160" s="162">
        <f t="shared" si="18"/>
        <v>0</v>
      </c>
      <c r="BJ160" s="18" t="s">
        <v>89</v>
      </c>
      <c r="BK160" s="162">
        <f t="shared" si="19"/>
        <v>0</v>
      </c>
      <c r="BL160" s="18" t="s">
        <v>318</v>
      </c>
      <c r="BM160" s="161" t="s">
        <v>2953</v>
      </c>
    </row>
    <row r="161" spans="1:65" s="2" customFormat="1" ht="14.45" customHeight="1">
      <c r="A161" s="33"/>
      <c r="B161" s="149"/>
      <c r="C161" s="192" t="s">
        <v>372</v>
      </c>
      <c r="D161" s="192" t="s">
        <v>272</v>
      </c>
      <c r="E161" s="193" t="s">
        <v>2954</v>
      </c>
      <c r="F161" s="194" t="s">
        <v>2955</v>
      </c>
      <c r="G161" s="195" t="s">
        <v>345</v>
      </c>
      <c r="H161" s="196">
        <v>15</v>
      </c>
      <c r="I161" s="197"/>
      <c r="J161" s="198">
        <f t="shared" si="10"/>
        <v>0</v>
      </c>
      <c r="K161" s="194" t="s">
        <v>246</v>
      </c>
      <c r="L161" s="199"/>
      <c r="M161" s="200" t="s">
        <v>1</v>
      </c>
      <c r="N161" s="201" t="s">
        <v>46</v>
      </c>
      <c r="O161" s="59"/>
      <c r="P161" s="159">
        <f t="shared" si="11"/>
        <v>0</v>
      </c>
      <c r="Q161" s="159">
        <v>0</v>
      </c>
      <c r="R161" s="159">
        <f t="shared" si="12"/>
        <v>0</v>
      </c>
      <c r="S161" s="159">
        <v>0</v>
      </c>
      <c r="T161" s="160">
        <f t="shared" si="13"/>
        <v>0</v>
      </c>
      <c r="U161" s="33"/>
      <c r="V161" s="33"/>
      <c r="W161" s="33"/>
      <c r="X161" s="33"/>
      <c r="Y161" s="33"/>
      <c r="Z161" s="33"/>
      <c r="AA161" s="33"/>
      <c r="AB161" s="33"/>
      <c r="AC161" s="33"/>
      <c r="AD161" s="33"/>
      <c r="AE161" s="33"/>
      <c r="AR161" s="161" t="s">
        <v>431</v>
      </c>
      <c r="AT161" s="161" t="s">
        <v>272</v>
      </c>
      <c r="AU161" s="161" t="s">
        <v>91</v>
      </c>
      <c r="AY161" s="18" t="s">
        <v>199</v>
      </c>
      <c r="BE161" s="162">
        <f t="shared" si="14"/>
        <v>0</v>
      </c>
      <c r="BF161" s="162">
        <f t="shared" si="15"/>
        <v>0</v>
      </c>
      <c r="BG161" s="162">
        <f t="shared" si="16"/>
        <v>0</v>
      </c>
      <c r="BH161" s="162">
        <f t="shared" si="17"/>
        <v>0</v>
      </c>
      <c r="BI161" s="162">
        <f t="shared" si="18"/>
        <v>0</v>
      </c>
      <c r="BJ161" s="18" t="s">
        <v>89</v>
      </c>
      <c r="BK161" s="162">
        <f t="shared" si="19"/>
        <v>0</v>
      </c>
      <c r="BL161" s="18" t="s">
        <v>318</v>
      </c>
      <c r="BM161" s="161" t="s">
        <v>2956</v>
      </c>
    </row>
    <row r="162" spans="1:65" s="2" customFormat="1" ht="14.45" customHeight="1">
      <c r="A162" s="33"/>
      <c r="B162" s="149"/>
      <c r="C162" s="192" t="s">
        <v>378</v>
      </c>
      <c r="D162" s="192" t="s">
        <v>272</v>
      </c>
      <c r="E162" s="193" t="s">
        <v>2957</v>
      </c>
      <c r="F162" s="194" t="s">
        <v>2958</v>
      </c>
      <c r="G162" s="195" t="s">
        <v>345</v>
      </c>
      <c r="H162" s="196">
        <v>400</v>
      </c>
      <c r="I162" s="197"/>
      <c r="J162" s="198">
        <f t="shared" si="10"/>
        <v>0</v>
      </c>
      <c r="K162" s="194" t="s">
        <v>246</v>
      </c>
      <c r="L162" s="199"/>
      <c r="M162" s="200" t="s">
        <v>1</v>
      </c>
      <c r="N162" s="201" t="s">
        <v>46</v>
      </c>
      <c r="O162" s="59"/>
      <c r="P162" s="159">
        <f t="shared" si="11"/>
        <v>0</v>
      </c>
      <c r="Q162" s="159">
        <v>0</v>
      </c>
      <c r="R162" s="159">
        <f t="shared" si="12"/>
        <v>0</v>
      </c>
      <c r="S162" s="159">
        <v>0</v>
      </c>
      <c r="T162" s="160">
        <f t="shared" si="13"/>
        <v>0</v>
      </c>
      <c r="U162" s="33"/>
      <c r="V162" s="33"/>
      <c r="W162" s="33"/>
      <c r="X162" s="33"/>
      <c r="Y162" s="33"/>
      <c r="Z162" s="33"/>
      <c r="AA162" s="33"/>
      <c r="AB162" s="33"/>
      <c r="AC162" s="33"/>
      <c r="AD162" s="33"/>
      <c r="AE162" s="33"/>
      <c r="AR162" s="161" t="s">
        <v>431</v>
      </c>
      <c r="AT162" s="161" t="s">
        <v>272</v>
      </c>
      <c r="AU162" s="161" t="s">
        <v>91</v>
      </c>
      <c r="AY162" s="18" t="s">
        <v>199</v>
      </c>
      <c r="BE162" s="162">
        <f t="shared" si="14"/>
        <v>0</v>
      </c>
      <c r="BF162" s="162">
        <f t="shared" si="15"/>
        <v>0</v>
      </c>
      <c r="BG162" s="162">
        <f t="shared" si="16"/>
        <v>0</v>
      </c>
      <c r="BH162" s="162">
        <f t="shared" si="17"/>
        <v>0</v>
      </c>
      <c r="BI162" s="162">
        <f t="shared" si="18"/>
        <v>0</v>
      </c>
      <c r="BJ162" s="18" t="s">
        <v>89</v>
      </c>
      <c r="BK162" s="162">
        <f t="shared" si="19"/>
        <v>0</v>
      </c>
      <c r="BL162" s="18" t="s">
        <v>318</v>
      </c>
      <c r="BM162" s="161" t="s">
        <v>2959</v>
      </c>
    </row>
    <row r="163" spans="1:65" s="2" customFormat="1" ht="14.45" customHeight="1">
      <c r="A163" s="33"/>
      <c r="B163" s="149"/>
      <c r="C163" s="192" t="s">
        <v>386</v>
      </c>
      <c r="D163" s="192" t="s">
        <v>272</v>
      </c>
      <c r="E163" s="193" t="s">
        <v>2960</v>
      </c>
      <c r="F163" s="194" t="s">
        <v>2961</v>
      </c>
      <c r="G163" s="195" t="s">
        <v>345</v>
      </c>
      <c r="H163" s="196">
        <v>65</v>
      </c>
      <c r="I163" s="197"/>
      <c r="J163" s="198">
        <f t="shared" si="10"/>
        <v>0</v>
      </c>
      <c r="K163" s="194" t="s">
        <v>246</v>
      </c>
      <c r="L163" s="199"/>
      <c r="M163" s="200" t="s">
        <v>1</v>
      </c>
      <c r="N163" s="201" t="s">
        <v>46</v>
      </c>
      <c r="O163" s="59"/>
      <c r="P163" s="159">
        <f t="shared" si="11"/>
        <v>0</v>
      </c>
      <c r="Q163" s="159">
        <v>0</v>
      </c>
      <c r="R163" s="159">
        <f t="shared" si="12"/>
        <v>0</v>
      </c>
      <c r="S163" s="159">
        <v>0</v>
      </c>
      <c r="T163" s="160">
        <f t="shared" si="13"/>
        <v>0</v>
      </c>
      <c r="U163" s="33"/>
      <c r="V163" s="33"/>
      <c r="W163" s="33"/>
      <c r="X163" s="33"/>
      <c r="Y163" s="33"/>
      <c r="Z163" s="33"/>
      <c r="AA163" s="33"/>
      <c r="AB163" s="33"/>
      <c r="AC163" s="33"/>
      <c r="AD163" s="33"/>
      <c r="AE163" s="33"/>
      <c r="AR163" s="161" t="s">
        <v>431</v>
      </c>
      <c r="AT163" s="161" t="s">
        <v>272</v>
      </c>
      <c r="AU163" s="161" t="s">
        <v>91</v>
      </c>
      <c r="AY163" s="18" t="s">
        <v>199</v>
      </c>
      <c r="BE163" s="162">
        <f t="shared" si="14"/>
        <v>0</v>
      </c>
      <c r="BF163" s="162">
        <f t="shared" si="15"/>
        <v>0</v>
      </c>
      <c r="BG163" s="162">
        <f t="shared" si="16"/>
        <v>0</v>
      </c>
      <c r="BH163" s="162">
        <f t="shared" si="17"/>
        <v>0</v>
      </c>
      <c r="BI163" s="162">
        <f t="shared" si="18"/>
        <v>0</v>
      </c>
      <c r="BJ163" s="18" t="s">
        <v>89</v>
      </c>
      <c r="BK163" s="162">
        <f t="shared" si="19"/>
        <v>0</v>
      </c>
      <c r="BL163" s="18" t="s">
        <v>318</v>
      </c>
      <c r="BM163" s="161" t="s">
        <v>2962</v>
      </c>
    </row>
    <row r="164" spans="1:65" s="2" customFormat="1" ht="24.2" customHeight="1">
      <c r="A164" s="33"/>
      <c r="B164" s="149"/>
      <c r="C164" s="192" t="s">
        <v>397</v>
      </c>
      <c r="D164" s="192" t="s">
        <v>272</v>
      </c>
      <c r="E164" s="193" t="s">
        <v>2963</v>
      </c>
      <c r="F164" s="194" t="s">
        <v>2964</v>
      </c>
      <c r="G164" s="195" t="s">
        <v>345</v>
      </c>
      <c r="H164" s="196">
        <v>450</v>
      </c>
      <c r="I164" s="197"/>
      <c r="J164" s="198">
        <f t="shared" si="10"/>
        <v>0</v>
      </c>
      <c r="K164" s="194" t="s">
        <v>246</v>
      </c>
      <c r="L164" s="199"/>
      <c r="M164" s="200" t="s">
        <v>1</v>
      </c>
      <c r="N164" s="201" t="s">
        <v>46</v>
      </c>
      <c r="O164" s="59"/>
      <c r="P164" s="159">
        <f t="shared" si="11"/>
        <v>0</v>
      </c>
      <c r="Q164" s="159">
        <v>0</v>
      </c>
      <c r="R164" s="159">
        <f t="shared" si="12"/>
        <v>0</v>
      </c>
      <c r="S164" s="159">
        <v>0</v>
      </c>
      <c r="T164" s="160">
        <f t="shared" si="13"/>
        <v>0</v>
      </c>
      <c r="U164" s="33"/>
      <c r="V164" s="33"/>
      <c r="W164" s="33"/>
      <c r="X164" s="33"/>
      <c r="Y164" s="33"/>
      <c r="Z164" s="33"/>
      <c r="AA164" s="33"/>
      <c r="AB164" s="33"/>
      <c r="AC164" s="33"/>
      <c r="AD164" s="33"/>
      <c r="AE164" s="33"/>
      <c r="AR164" s="161" t="s">
        <v>431</v>
      </c>
      <c r="AT164" s="161" t="s">
        <v>272</v>
      </c>
      <c r="AU164" s="161" t="s">
        <v>91</v>
      </c>
      <c r="AY164" s="18" t="s">
        <v>199</v>
      </c>
      <c r="BE164" s="162">
        <f t="shared" si="14"/>
        <v>0</v>
      </c>
      <c r="BF164" s="162">
        <f t="shared" si="15"/>
        <v>0</v>
      </c>
      <c r="BG164" s="162">
        <f t="shared" si="16"/>
        <v>0</v>
      </c>
      <c r="BH164" s="162">
        <f t="shared" si="17"/>
        <v>0</v>
      </c>
      <c r="BI164" s="162">
        <f t="shared" si="18"/>
        <v>0</v>
      </c>
      <c r="BJ164" s="18" t="s">
        <v>89</v>
      </c>
      <c r="BK164" s="162">
        <f t="shared" si="19"/>
        <v>0</v>
      </c>
      <c r="BL164" s="18" t="s">
        <v>318</v>
      </c>
      <c r="BM164" s="161" t="s">
        <v>2965</v>
      </c>
    </row>
    <row r="165" spans="1:65" s="2" customFormat="1" ht="14.45" customHeight="1">
      <c r="A165" s="33"/>
      <c r="B165" s="149"/>
      <c r="C165" s="192" t="s">
        <v>402</v>
      </c>
      <c r="D165" s="192" t="s">
        <v>272</v>
      </c>
      <c r="E165" s="193" t="s">
        <v>2966</v>
      </c>
      <c r="F165" s="194" t="s">
        <v>2967</v>
      </c>
      <c r="G165" s="195" t="s">
        <v>345</v>
      </c>
      <c r="H165" s="196">
        <v>100</v>
      </c>
      <c r="I165" s="197"/>
      <c r="J165" s="198">
        <f t="shared" si="10"/>
        <v>0</v>
      </c>
      <c r="K165" s="194" t="s">
        <v>246</v>
      </c>
      <c r="L165" s="199"/>
      <c r="M165" s="200" t="s">
        <v>1</v>
      </c>
      <c r="N165" s="201" t="s">
        <v>46</v>
      </c>
      <c r="O165" s="59"/>
      <c r="P165" s="159">
        <f t="shared" si="11"/>
        <v>0</v>
      </c>
      <c r="Q165" s="159">
        <v>0</v>
      </c>
      <c r="R165" s="159">
        <f t="shared" si="12"/>
        <v>0</v>
      </c>
      <c r="S165" s="159">
        <v>0</v>
      </c>
      <c r="T165" s="160">
        <f t="shared" si="13"/>
        <v>0</v>
      </c>
      <c r="U165" s="33"/>
      <c r="V165" s="33"/>
      <c r="W165" s="33"/>
      <c r="X165" s="33"/>
      <c r="Y165" s="33"/>
      <c r="Z165" s="33"/>
      <c r="AA165" s="33"/>
      <c r="AB165" s="33"/>
      <c r="AC165" s="33"/>
      <c r="AD165" s="33"/>
      <c r="AE165" s="33"/>
      <c r="AR165" s="161" t="s">
        <v>431</v>
      </c>
      <c r="AT165" s="161" t="s">
        <v>272</v>
      </c>
      <c r="AU165" s="161" t="s">
        <v>91</v>
      </c>
      <c r="AY165" s="18" t="s">
        <v>199</v>
      </c>
      <c r="BE165" s="162">
        <f t="shared" si="14"/>
        <v>0</v>
      </c>
      <c r="BF165" s="162">
        <f t="shared" si="15"/>
        <v>0</v>
      </c>
      <c r="BG165" s="162">
        <f t="shared" si="16"/>
        <v>0</v>
      </c>
      <c r="BH165" s="162">
        <f t="shared" si="17"/>
        <v>0</v>
      </c>
      <c r="BI165" s="162">
        <f t="shared" si="18"/>
        <v>0</v>
      </c>
      <c r="BJ165" s="18" t="s">
        <v>89</v>
      </c>
      <c r="BK165" s="162">
        <f t="shared" si="19"/>
        <v>0</v>
      </c>
      <c r="BL165" s="18" t="s">
        <v>318</v>
      </c>
      <c r="BM165" s="161" t="s">
        <v>2968</v>
      </c>
    </row>
    <row r="166" spans="1:65" s="2" customFormat="1" ht="14.45" customHeight="1">
      <c r="A166" s="33"/>
      <c r="B166" s="149"/>
      <c r="C166" s="192" t="s">
        <v>410</v>
      </c>
      <c r="D166" s="192" t="s">
        <v>272</v>
      </c>
      <c r="E166" s="193" t="s">
        <v>2969</v>
      </c>
      <c r="F166" s="194" t="s">
        <v>2970</v>
      </c>
      <c r="G166" s="195" t="s">
        <v>345</v>
      </c>
      <c r="H166" s="196">
        <v>200</v>
      </c>
      <c r="I166" s="197"/>
      <c r="J166" s="198">
        <f t="shared" si="10"/>
        <v>0</v>
      </c>
      <c r="K166" s="194" t="s">
        <v>246</v>
      </c>
      <c r="L166" s="199"/>
      <c r="M166" s="200" t="s">
        <v>1</v>
      </c>
      <c r="N166" s="201" t="s">
        <v>46</v>
      </c>
      <c r="O166" s="59"/>
      <c r="P166" s="159">
        <f t="shared" si="11"/>
        <v>0</v>
      </c>
      <c r="Q166" s="159">
        <v>0</v>
      </c>
      <c r="R166" s="159">
        <f t="shared" si="12"/>
        <v>0</v>
      </c>
      <c r="S166" s="159">
        <v>0</v>
      </c>
      <c r="T166" s="160">
        <f t="shared" si="13"/>
        <v>0</v>
      </c>
      <c r="U166" s="33"/>
      <c r="V166" s="33"/>
      <c r="W166" s="33"/>
      <c r="X166" s="33"/>
      <c r="Y166" s="33"/>
      <c r="Z166" s="33"/>
      <c r="AA166" s="33"/>
      <c r="AB166" s="33"/>
      <c r="AC166" s="33"/>
      <c r="AD166" s="33"/>
      <c r="AE166" s="33"/>
      <c r="AR166" s="161" t="s">
        <v>431</v>
      </c>
      <c r="AT166" s="161" t="s">
        <v>272</v>
      </c>
      <c r="AU166" s="161" t="s">
        <v>91</v>
      </c>
      <c r="AY166" s="18" t="s">
        <v>199</v>
      </c>
      <c r="BE166" s="162">
        <f t="shared" si="14"/>
        <v>0</v>
      </c>
      <c r="BF166" s="162">
        <f t="shared" si="15"/>
        <v>0</v>
      </c>
      <c r="BG166" s="162">
        <f t="shared" si="16"/>
        <v>0</v>
      </c>
      <c r="BH166" s="162">
        <f t="shared" si="17"/>
        <v>0</v>
      </c>
      <c r="BI166" s="162">
        <f t="shared" si="18"/>
        <v>0</v>
      </c>
      <c r="BJ166" s="18" t="s">
        <v>89</v>
      </c>
      <c r="BK166" s="162">
        <f t="shared" si="19"/>
        <v>0</v>
      </c>
      <c r="BL166" s="18" t="s">
        <v>318</v>
      </c>
      <c r="BM166" s="161" t="s">
        <v>2971</v>
      </c>
    </row>
    <row r="167" spans="1:65" s="2" customFormat="1" ht="14.45" customHeight="1">
      <c r="A167" s="33"/>
      <c r="B167" s="149"/>
      <c r="C167" s="192" t="s">
        <v>418</v>
      </c>
      <c r="D167" s="192" t="s">
        <v>272</v>
      </c>
      <c r="E167" s="193" t="s">
        <v>2972</v>
      </c>
      <c r="F167" s="194" t="s">
        <v>2921</v>
      </c>
      <c r="G167" s="195" t="s">
        <v>345</v>
      </c>
      <c r="H167" s="196">
        <v>200</v>
      </c>
      <c r="I167" s="197"/>
      <c r="J167" s="198">
        <f t="shared" si="10"/>
        <v>0</v>
      </c>
      <c r="K167" s="194" t="s">
        <v>246</v>
      </c>
      <c r="L167" s="199"/>
      <c r="M167" s="200" t="s">
        <v>1</v>
      </c>
      <c r="N167" s="201" t="s">
        <v>46</v>
      </c>
      <c r="O167" s="59"/>
      <c r="P167" s="159">
        <f t="shared" si="11"/>
        <v>0</v>
      </c>
      <c r="Q167" s="159">
        <v>0</v>
      </c>
      <c r="R167" s="159">
        <f t="shared" si="12"/>
        <v>0</v>
      </c>
      <c r="S167" s="159">
        <v>0</v>
      </c>
      <c r="T167" s="160">
        <f t="shared" si="13"/>
        <v>0</v>
      </c>
      <c r="U167" s="33"/>
      <c r="V167" s="33"/>
      <c r="W167" s="33"/>
      <c r="X167" s="33"/>
      <c r="Y167" s="33"/>
      <c r="Z167" s="33"/>
      <c r="AA167" s="33"/>
      <c r="AB167" s="33"/>
      <c r="AC167" s="33"/>
      <c r="AD167" s="33"/>
      <c r="AE167" s="33"/>
      <c r="AR167" s="161" t="s">
        <v>431</v>
      </c>
      <c r="AT167" s="161" t="s">
        <v>272</v>
      </c>
      <c r="AU167" s="161" t="s">
        <v>91</v>
      </c>
      <c r="AY167" s="18" t="s">
        <v>199</v>
      </c>
      <c r="BE167" s="162">
        <f t="shared" si="14"/>
        <v>0</v>
      </c>
      <c r="BF167" s="162">
        <f t="shared" si="15"/>
        <v>0</v>
      </c>
      <c r="BG167" s="162">
        <f t="shared" si="16"/>
        <v>0</v>
      </c>
      <c r="BH167" s="162">
        <f t="shared" si="17"/>
        <v>0</v>
      </c>
      <c r="BI167" s="162">
        <f t="shared" si="18"/>
        <v>0</v>
      </c>
      <c r="BJ167" s="18" t="s">
        <v>89</v>
      </c>
      <c r="BK167" s="162">
        <f t="shared" si="19"/>
        <v>0</v>
      </c>
      <c r="BL167" s="18" t="s">
        <v>318</v>
      </c>
      <c r="BM167" s="161" t="s">
        <v>2973</v>
      </c>
    </row>
    <row r="168" spans="1:65" s="2" customFormat="1" ht="14.45" customHeight="1">
      <c r="A168" s="33"/>
      <c r="B168" s="149"/>
      <c r="C168" s="192" t="s">
        <v>423</v>
      </c>
      <c r="D168" s="192" t="s">
        <v>272</v>
      </c>
      <c r="E168" s="193" t="s">
        <v>2974</v>
      </c>
      <c r="F168" s="194" t="s">
        <v>2924</v>
      </c>
      <c r="G168" s="195" t="s">
        <v>400</v>
      </c>
      <c r="H168" s="196">
        <v>12</v>
      </c>
      <c r="I168" s="197"/>
      <c r="J168" s="198">
        <f t="shared" si="10"/>
        <v>0</v>
      </c>
      <c r="K168" s="194" t="s">
        <v>246</v>
      </c>
      <c r="L168" s="199"/>
      <c r="M168" s="200" t="s">
        <v>1</v>
      </c>
      <c r="N168" s="201" t="s">
        <v>46</v>
      </c>
      <c r="O168" s="59"/>
      <c r="P168" s="159">
        <f t="shared" si="11"/>
        <v>0</v>
      </c>
      <c r="Q168" s="159">
        <v>0</v>
      </c>
      <c r="R168" s="159">
        <f t="shared" si="12"/>
        <v>0</v>
      </c>
      <c r="S168" s="159">
        <v>0</v>
      </c>
      <c r="T168" s="160">
        <f t="shared" si="13"/>
        <v>0</v>
      </c>
      <c r="U168" s="33"/>
      <c r="V168" s="33"/>
      <c r="W168" s="33"/>
      <c r="X168" s="33"/>
      <c r="Y168" s="33"/>
      <c r="Z168" s="33"/>
      <c r="AA168" s="33"/>
      <c r="AB168" s="33"/>
      <c r="AC168" s="33"/>
      <c r="AD168" s="33"/>
      <c r="AE168" s="33"/>
      <c r="AR168" s="161" t="s">
        <v>431</v>
      </c>
      <c r="AT168" s="161" t="s">
        <v>272</v>
      </c>
      <c r="AU168" s="161" t="s">
        <v>91</v>
      </c>
      <c r="AY168" s="18" t="s">
        <v>199</v>
      </c>
      <c r="BE168" s="162">
        <f t="shared" si="14"/>
        <v>0</v>
      </c>
      <c r="BF168" s="162">
        <f t="shared" si="15"/>
        <v>0</v>
      </c>
      <c r="BG168" s="162">
        <f t="shared" si="16"/>
        <v>0</v>
      </c>
      <c r="BH168" s="162">
        <f t="shared" si="17"/>
        <v>0</v>
      </c>
      <c r="BI168" s="162">
        <f t="shared" si="18"/>
        <v>0</v>
      </c>
      <c r="BJ168" s="18" t="s">
        <v>89</v>
      </c>
      <c r="BK168" s="162">
        <f t="shared" si="19"/>
        <v>0</v>
      </c>
      <c r="BL168" s="18" t="s">
        <v>318</v>
      </c>
      <c r="BM168" s="161" t="s">
        <v>2975</v>
      </c>
    </row>
    <row r="169" spans="1:47" s="2" customFormat="1" ht="19.5">
      <c r="A169" s="33"/>
      <c r="B169" s="34"/>
      <c r="C169" s="33"/>
      <c r="D169" s="163" t="s">
        <v>248</v>
      </c>
      <c r="E169" s="33"/>
      <c r="F169" s="168" t="s">
        <v>2976</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248</v>
      </c>
      <c r="AU169" s="18" t="s">
        <v>91</v>
      </c>
    </row>
    <row r="170" spans="1:65" s="2" customFormat="1" ht="37.9" customHeight="1">
      <c r="A170" s="33"/>
      <c r="B170" s="149"/>
      <c r="C170" s="150" t="s">
        <v>431</v>
      </c>
      <c r="D170" s="150" t="s">
        <v>201</v>
      </c>
      <c r="E170" s="151" t="s">
        <v>2977</v>
      </c>
      <c r="F170" s="152" t="s">
        <v>2978</v>
      </c>
      <c r="G170" s="153" t="s">
        <v>400</v>
      </c>
      <c r="H170" s="154">
        <v>8</v>
      </c>
      <c r="I170" s="155"/>
      <c r="J170" s="156">
        <f>ROUND(I170*H170,2)</f>
        <v>0</v>
      </c>
      <c r="K170" s="152" t="s">
        <v>246</v>
      </c>
      <c r="L170" s="34"/>
      <c r="M170" s="157" t="s">
        <v>1</v>
      </c>
      <c r="N170" s="158" t="s">
        <v>46</v>
      </c>
      <c r="O170" s="59"/>
      <c r="P170" s="159">
        <f>O170*H170</f>
        <v>0</v>
      </c>
      <c r="Q170" s="159">
        <v>0</v>
      </c>
      <c r="R170" s="159">
        <f>Q170*H170</f>
        <v>0</v>
      </c>
      <c r="S170" s="159">
        <v>0</v>
      </c>
      <c r="T170" s="160">
        <f>S170*H170</f>
        <v>0</v>
      </c>
      <c r="U170" s="33"/>
      <c r="V170" s="33"/>
      <c r="W170" s="33"/>
      <c r="X170" s="33"/>
      <c r="Y170" s="33"/>
      <c r="Z170" s="33"/>
      <c r="AA170" s="33"/>
      <c r="AB170" s="33"/>
      <c r="AC170" s="33"/>
      <c r="AD170" s="33"/>
      <c r="AE170" s="33"/>
      <c r="AR170" s="161" t="s">
        <v>318</v>
      </c>
      <c r="AT170" s="161" t="s">
        <v>201</v>
      </c>
      <c r="AU170" s="161" t="s">
        <v>91</v>
      </c>
      <c r="AY170" s="18" t="s">
        <v>199</v>
      </c>
      <c r="BE170" s="162">
        <f>IF(N170="základní",J170,0)</f>
        <v>0</v>
      </c>
      <c r="BF170" s="162">
        <f>IF(N170="snížená",J170,0)</f>
        <v>0</v>
      </c>
      <c r="BG170" s="162">
        <f>IF(N170="zákl. přenesená",J170,0)</f>
        <v>0</v>
      </c>
      <c r="BH170" s="162">
        <f>IF(N170="sníž. přenesená",J170,0)</f>
        <v>0</v>
      </c>
      <c r="BI170" s="162">
        <f>IF(N170="nulová",J170,0)</f>
        <v>0</v>
      </c>
      <c r="BJ170" s="18" t="s">
        <v>89</v>
      </c>
      <c r="BK170" s="162">
        <f>ROUND(I170*H170,2)</f>
        <v>0</v>
      </c>
      <c r="BL170" s="18" t="s">
        <v>318</v>
      </c>
      <c r="BM170" s="161" t="s">
        <v>2979</v>
      </c>
    </row>
    <row r="171" spans="1:47" s="2" customFormat="1" ht="19.5">
      <c r="A171" s="33"/>
      <c r="B171" s="34"/>
      <c r="C171" s="33"/>
      <c r="D171" s="163" t="s">
        <v>248</v>
      </c>
      <c r="E171" s="33"/>
      <c r="F171" s="168" t="s">
        <v>2976</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248</v>
      </c>
      <c r="AU171" s="18" t="s">
        <v>91</v>
      </c>
    </row>
    <row r="172" spans="1:65" s="2" customFormat="1" ht="37.9" customHeight="1">
      <c r="A172" s="33"/>
      <c r="B172" s="149"/>
      <c r="C172" s="192" t="s">
        <v>440</v>
      </c>
      <c r="D172" s="192" t="s">
        <v>272</v>
      </c>
      <c r="E172" s="193" t="s">
        <v>2980</v>
      </c>
      <c r="F172" s="194" t="s">
        <v>2981</v>
      </c>
      <c r="G172" s="195" t="s">
        <v>400</v>
      </c>
      <c r="H172" s="196">
        <v>3</v>
      </c>
      <c r="I172" s="197"/>
      <c r="J172" s="198">
        <f>ROUND(I172*H172,2)</f>
        <v>0</v>
      </c>
      <c r="K172" s="194" t="s">
        <v>246</v>
      </c>
      <c r="L172" s="199"/>
      <c r="M172" s="200" t="s">
        <v>1</v>
      </c>
      <c r="N172" s="201"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431</v>
      </c>
      <c r="AT172" s="161" t="s">
        <v>272</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318</v>
      </c>
      <c r="BM172" s="161" t="s">
        <v>2982</v>
      </c>
    </row>
    <row r="173" spans="1:47" s="2" customFormat="1" ht="19.5">
      <c r="A173" s="33"/>
      <c r="B173" s="34"/>
      <c r="C173" s="33"/>
      <c r="D173" s="163" t="s">
        <v>248</v>
      </c>
      <c r="E173" s="33"/>
      <c r="F173" s="168" t="s">
        <v>2983</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248</v>
      </c>
      <c r="AU173" s="18" t="s">
        <v>91</v>
      </c>
    </row>
    <row r="174" spans="1:65" s="2" customFormat="1" ht="37.9" customHeight="1">
      <c r="A174" s="33"/>
      <c r="B174" s="149"/>
      <c r="C174" s="192" t="s">
        <v>448</v>
      </c>
      <c r="D174" s="192" t="s">
        <v>272</v>
      </c>
      <c r="E174" s="193" t="s">
        <v>2984</v>
      </c>
      <c r="F174" s="194" t="s">
        <v>2985</v>
      </c>
      <c r="G174" s="195" t="s">
        <v>400</v>
      </c>
      <c r="H174" s="196">
        <v>12</v>
      </c>
      <c r="I174" s="197"/>
      <c r="J174" s="198">
        <f>ROUND(I174*H174,2)</f>
        <v>0</v>
      </c>
      <c r="K174" s="194" t="s">
        <v>246</v>
      </c>
      <c r="L174" s="199"/>
      <c r="M174" s="200" t="s">
        <v>1</v>
      </c>
      <c r="N174" s="201" t="s">
        <v>46</v>
      </c>
      <c r="O174" s="59"/>
      <c r="P174" s="159">
        <f>O174*H174</f>
        <v>0</v>
      </c>
      <c r="Q174" s="159">
        <v>0</v>
      </c>
      <c r="R174" s="159">
        <f>Q174*H174</f>
        <v>0</v>
      </c>
      <c r="S174" s="159">
        <v>0</v>
      </c>
      <c r="T174" s="160">
        <f>S174*H174</f>
        <v>0</v>
      </c>
      <c r="U174" s="33"/>
      <c r="V174" s="33"/>
      <c r="W174" s="33"/>
      <c r="X174" s="33"/>
      <c r="Y174" s="33"/>
      <c r="Z174" s="33"/>
      <c r="AA174" s="33"/>
      <c r="AB174" s="33"/>
      <c r="AC174" s="33"/>
      <c r="AD174" s="33"/>
      <c r="AE174" s="33"/>
      <c r="AR174" s="161" t="s">
        <v>431</v>
      </c>
      <c r="AT174" s="161" t="s">
        <v>272</v>
      </c>
      <c r="AU174" s="161" t="s">
        <v>91</v>
      </c>
      <c r="AY174" s="18" t="s">
        <v>199</v>
      </c>
      <c r="BE174" s="162">
        <f>IF(N174="základní",J174,0)</f>
        <v>0</v>
      </c>
      <c r="BF174" s="162">
        <f>IF(N174="snížená",J174,0)</f>
        <v>0</v>
      </c>
      <c r="BG174" s="162">
        <f>IF(N174="zákl. přenesená",J174,0)</f>
        <v>0</v>
      </c>
      <c r="BH174" s="162">
        <f>IF(N174="sníž. přenesená",J174,0)</f>
        <v>0</v>
      </c>
      <c r="BI174" s="162">
        <f>IF(N174="nulová",J174,0)</f>
        <v>0</v>
      </c>
      <c r="BJ174" s="18" t="s">
        <v>89</v>
      </c>
      <c r="BK174" s="162">
        <f>ROUND(I174*H174,2)</f>
        <v>0</v>
      </c>
      <c r="BL174" s="18" t="s">
        <v>318</v>
      </c>
      <c r="BM174" s="161" t="s">
        <v>2986</v>
      </c>
    </row>
    <row r="175" spans="1:47" s="2" customFormat="1" ht="19.5">
      <c r="A175" s="33"/>
      <c r="B175" s="34"/>
      <c r="C175" s="33"/>
      <c r="D175" s="163" t="s">
        <v>248</v>
      </c>
      <c r="E175" s="33"/>
      <c r="F175" s="168" t="s">
        <v>2987</v>
      </c>
      <c r="G175" s="33"/>
      <c r="H175" s="33"/>
      <c r="I175" s="165"/>
      <c r="J175" s="33"/>
      <c r="K175" s="33"/>
      <c r="L175" s="34"/>
      <c r="M175" s="166"/>
      <c r="N175" s="167"/>
      <c r="O175" s="59"/>
      <c r="P175" s="59"/>
      <c r="Q175" s="59"/>
      <c r="R175" s="59"/>
      <c r="S175" s="59"/>
      <c r="T175" s="60"/>
      <c r="U175" s="33"/>
      <c r="V175" s="33"/>
      <c r="W175" s="33"/>
      <c r="X175" s="33"/>
      <c r="Y175" s="33"/>
      <c r="Z175" s="33"/>
      <c r="AA175" s="33"/>
      <c r="AB175" s="33"/>
      <c r="AC175" s="33"/>
      <c r="AD175" s="33"/>
      <c r="AE175" s="33"/>
      <c r="AT175" s="18" t="s">
        <v>248</v>
      </c>
      <c r="AU175" s="18" t="s">
        <v>91</v>
      </c>
    </row>
    <row r="176" spans="1:65" s="2" customFormat="1" ht="49.15" customHeight="1">
      <c r="A176" s="33"/>
      <c r="B176" s="149"/>
      <c r="C176" s="192" t="s">
        <v>456</v>
      </c>
      <c r="D176" s="192" t="s">
        <v>272</v>
      </c>
      <c r="E176" s="193" t="s">
        <v>2988</v>
      </c>
      <c r="F176" s="194" t="s">
        <v>2989</v>
      </c>
      <c r="G176" s="195" t="s">
        <v>345</v>
      </c>
      <c r="H176" s="196">
        <v>1080</v>
      </c>
      <c r="I176" s="197"/>
      <c r="J176" s="198">
        <f>ROUND(I176*H176,2)</f>
        <v>0</v>
      </c>
      <c r="K176" s="194" t="s">
        <v>246</v>
      </c>
      <c r="L176" s="199"/>
      <c r="M176" s="200" t="s">
        <v>1</v>
      </c>
      <c r="N176" s="201" t="s">
        <v>46</v>
      </c>
      <c r="O176" s="59"/>
      <c r="P176" s="159">
        <f>O176*H176</f>
        <v>0</v>
      </c>
      <c r="Q176" s="159">
        <v>0</v>
      </c>
      <c r="R176" s="159">
        <f>Q176*H176</f>
        <v>0</v>
      </c>
      <c r="S176" s="159">
        <v>0</v>
      </c>
      <c r="T176" s="160">
        <f>S176*H176</f>
        <v>0</v>
      </c>
      <c r="U176" s="33"/>
      <c r="V176" s="33"/>
      <c r="W176" s="33"/>
      <c r="X176" s="33"/>
      <c r="Y176" s="33"/>
      <c r="Z176" s="33"/>
      <c r="AA176" s="33"/>
      <c r="AB176" s="33"/>
      <c r="AC176" s="33"/>
      <c r="AD176" s="33"/>
      <c r="AE176" s="33"/>
      <c r="AR176" s="161" t="s">
        <v>431</v>
      </c>
      <c r="AT176" s="161" t="s">
        <v>272</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318</v>
      </c>
      <c r="BM176" s="161" t="s">
        <v>2990</v>
      </c>
    </row>
    <row r="177" spans="2:51" s="13" customFormat="1" ht="11.25">
      <c r="B177" s="169"/>
      <c r="D177" s="163" t="s">
        <v>212</v>
      </c>
      <c r="E177" s="170" t="s">
        <v>1</v>
      </c>
      <c r="F177" s="171" t="s">
        <v>2991</v>
      </c>
      <c r="H177" s="172">
        <v>1080</v>
      </c>
      <c r="I177" s="173"/>
      <c r="L177" s="169"/>
      <c r="M177" s="174"/>
      <c r="N177" s="175"/>
      <c r="O177" s="175"/>
      <c r="P177" s="175"/>
      <c r="Q177" s="175"/>
      <c r="R177" s="175"/>
      <c r="S177" s="175"/>
      <c r="T177" s="176"/>
      <c r="AT177" s="170" t="s">
        <v>212</v>
      </c>
      <c r="AU177" s="170" t="s">
        <v>91</v>
      </c>
      <c r="AV177" s="13" t="s">
        <v>91</v>
      </c>
      <c r="AW177" s="13" t="s">
        <v>36</v>
      </c>
      <c r="AX177" s="13" t="s">
        <v>89</v>
      </c>
      <c r="AY177" s="170" t="s">
        <v>199</v>
      </c>
    </row>
    <row r="178" spans="1:65" s="2" customFormat="1" ht="49.15" customHeight="1">
      <c r="A178" s="33"/>
      <c r="B178" s="149"/>
      <c r="C178" s="192" t="s">
        <v>464</v>
      </c>
      <c r="D178" s="192" t="s">
        <v>272</v>
      </c>
      <c r="E178" s="193" t="s">
        <v>2992</v>
      </c>
      <c r="F178" s="194" t="s">
        <v>2993</v>
      </c>
      <c r="G178" s="195" t="s">
        <v>345</v>
      </c>
      <c r="H178" s="196">
        <v>120</v>
      </c>
      <c r="I178" s="197"/>
      <c r="J178" s="198">
        <f aca="true" t="shared" si="20" ref="J178:J192">ROUND(I178*H178,2)</f>
        <v>0</v>
      </c>
      <c r="K178" s="194" t="s">
        <v>246</v>
      </c>
      <c r="L178" s="199"/>
      <c r="M178" s="200" t="s">
        <v>1</v>
      </c>
      <c r="N178" s="201" t="s">
        <v>46</v>
      </c>
      <c r="O178" s="59"/>
      <c r="P178" s="159">
        <f aca="true" t="shared" si="21" ref="P178:P192">O178*H178</f>
        <v>0</v>
      </c>
      <c r="Q178" s="159">
        <v>0</v>
      </c>
      <c r="R178" s="159">
        <f aca="true" t="shared" si="22" ref="R178:R192">Q178*H178</f>
        <v>0</v>
      </c>
      <c r="S178" s="159">
        <v>0</v>
      </c>
      <c r="T178" s="160">
        <f aca="true" t="shared" si="23" ref="T178:T192">S178*H178</f>
        <v>0</v>
      </c>
      <c r="U178" s="33"/>
      <c r="V178" s="33"/>
      <c r="W178" s="33"/>
      <c r="X178" s="33"/>
      <c r="Y178" s="33"/>
      <c r="Z178" s="33"/>
      <c r="AA178" s="33"/>
      <c r="AB178" s="33"/>
      <c r="AC178" s="33"/>
      <c r="AD178" s="33"/>
      <c r="AE178" s="33"/>
      <c r="AR178" s="161" t="s">
        <v>431</v>
      </c>
      <c r="AT178" s="161" t="s">
        <v>272</v>
      </c>
      <c r="AU178" s="161" t="s">
        <v>91</v>
      </c>
      <c r="AY178" s="18" t="s">
        <v>199</v>
      </c>
      <c r="BE178" s="162">
        <f aca="true" t="shared" si="24" ref="BE178:BE192">IF(N178="základní",J178,0)</f>
        <v>0</v>
      </c>
      <c r="BF178" s="162">
        <f aca="true" t="shared" si="25" ref="BF178:BF192">IF(N178="snížená",J178,0)</f>
        <v>0</v>
      </c>
      <c r="BG178" s="162">
        <f aca="true" t="shared" si="26" ref="BG178:BG192">IF(N178="zákl. přenesená",J178,0)</f>
        <v>0</v>
      </c>
      <c r="BH178" s="162">
        <f aca="true" t="shared" si="27" ref="BH178:BH192">IF(N178="sníž. přenesená",J178,0)</f>
        <v>0</v>
      </c>
      <c r="BI178" s="162">
        <f aca="true" t="shared" si="28" ref="BI178:BI192">IF(N178="nulová",J178,0)</f>
        <v>0</v>
      </c>
      <c r="BJ178" s="18" t="s">
        <v>89</v>
      </c>
      <c r="BK178" s="162">
        <f aca="true" t="shared" si="29" ref="BK178:BK192">ROUND(I178*H178,2)</f>
        <v>0</v>
      </c>
      <c r="BL178" s="18" t="s">
        <v>318</v>
      </c>
      <c r="BM178" s="161" t="s">
        <v>2994</v>
      </c>
    </row>
    <row r="179" spans="1:65" s="2" customFormat="1" ht="49.15" customHeight="1">
      <c r="A179" s="33"/>
      <c r="B179" s="149"/>
      <c r="C179" s="192" t="s">
        <v>471</v>
      </c>
      <c r="D179" s="192" t="s">
        <v>272</v>
      </c>
      <c r="E179" s="193" t="s">
        <v>2995</v>
      </c>
      <c r="F179" s="194" t="s">
        <v>2996</v>
      </c>
      <c r="G179" s="195" t="s">
        <v>345</v>
      </c>
      <c r="H179" s="196">
        <v>40</v>
      </c>
      <c r="I179" s="197"/>
      <c r="J179" s="198">
        <f t="shared" si="20"/>
        <v>0</v>
      </c>
      <c r="K179" s="194" t="s">
        <v>246</v>
      </c>
      <c r="L179" s="199"/>
      <c r="M179" s="200" t="s">
        <v>1</v>
      </c>
      <c r="N179" s="201" t="s">
        <v>46</v>
      </c>
      <c r="O179" s="59"/>
      <c r="P179" s="159">
        <f t="shared" si="21"/>
        <v>0</v>
      </c>
      <c r="Q179" s="159">
        <v>0</v>
      </c>
      <c r="R179" s="159">
        <f t="shared" si="22"/>
        <v>0</v>
      </c>
      <c r="S179" s="159">
        <v>0</v>
      </c>
      <c r="T179" s="160">
        <f t="shared" si="23"/>
        <v>0</v>
      </c>
      <c r="U179" s="33"/>
      <c r="V179" s="33"/>
      <c r="W179" s="33"/>
      <c r="X179" s="33"/>
      <c r="Y179" s="33"/>
      <c r="Z179" s="33"/>
      <c r="AA179" s="33"/>
      <c r="AB179" s="33"/>
      <c r="AC179" s="33"/>
      <c r="AD179" s="33"/>
      <c r="AE179" s="33"/>
      <c r="AR179" s="161" t="s">
        <v>431</v>
      </c>
      <c r="AT179" s="161" t="s">
        <v>272</v>
      </c>
      <c r="AU179" s="161" t="s">
        <v>91</v>
      </c>
      <c r="AY179" s="18" t="s">
        <v>199</v>
      </c>
      <c r="BE179" s="162">
        <f t="shared" si="24"/>
        <v>0</v>
      </c>
      <c r="BF179" s="162">
        <f t="shared" si="25"/>
        <v>0</v>
      </c>
      <c r="BG179" s="162">
        <f t="shared" si="26"/>
        <v>0</v>
      </c>
      <c r="BH179" s="162">
        <f t="shared" si="27"/>
        <v>0</v>
      </c>
      <c r="BI179" s="162">
        <f t="shared" si="28"/>
        <v>0</v>
      </c>
      <c r="BJ179" s="18" t="s">
        <v>89</v>
      </c>
      <c r="BK179" s="162">
        <f t="shared" si="29"/>
        <v>0</v>
      </c>
      <c r="BL179" s="18" t="s">
        <v>318</v>
      </c>
      <c r="BM179" s="161" t="s">
        <v>2997</v>
      </c>
    </row>
    <row r="180" spans="1:65" s="2" customFormat="1" ht="49.15" customHeight="1">
      <c r="A180" s="33"/>
      <c r="B180" s="149"/>
      <c r="C180" s="192" t="s">
        <v>477</v>
      </c>
      <c r="D180" s="192" t="s">
        <v>272</v>
      </c>
      <c r="E180" s="193" t="s">
        <v>2998</v>
      </c>
      <c r="F180" s="194" t="s">
        <v>2999</v>
      </c>
      <c r="G180" s="195" t="s">
        <v>345</v>
      </c>
      <c r="H180" s="196">
        <v>50</v>
      </c>
      <c r="I180" s="197"/>
      <c r="J180" s="198">
        <f t="shared" si="20"/>
        <v>0</v>
      </c>
      <c r="K180" s="194" t="s">
        <v>246</v>
      </c>
      <c r="L180" s="199"/>
      <c r="M180" s="200" t="s">
        <v>1</v>
      </c>
      <c r="N180" s="201" t="s">
        <v>46</v>
      </c>
      <c r="O180" s="59"/>
      <c r="P180" s="159">
        <f t="shared" si="21"/>
        <v>0</v>
      </c>
      <c r="Q180" s="159">
        <v>0</v>
      </c>
      <c r="R180" s="159">
        <f t="shared" si="22"/>
        <v>0</v>
      </c>
      <c r="S180" s="159">
        <v>0</v>
      </c>
      <c r="T180" s="160">
        <f t="shared" si="23"/>
        <v>0</v>
      </c>
      <c r="U180" s="33"/>
      <c r="V180" s="33"/>
      <c r="W180" s="33"/>
      <c r="X180" s="33"/>
      <c r="Y180" s="33"/>
      <c r="Z180" s="33"/>
      <c r="AA180" s="33"/>
      <c r="AB180" s="33"/>
      <c r="AC180" s="33"/>
      <c r="AD180" s="33"/>
      <c r="AE180" s="33"/>
      <c r="AR180" s="161" t="s">
        <v>431</v>
      </c>
      <c r="AT180" s="161" t="s">
        <v>272</v>
      </c>
      <c r="AU180" s="161" t="s">
        <v>91</v>
      </c>
      <c r="AY180" s="18" t="s">
        <v>199</v>
      </c>
      <c r="BE180" s="162">
        <f t="shared" si="24"/>
        <v>0</v>
      </c>
      <c r="BF180" s="162">
        <f t="shared" si="25"/>
        <v>0</v>
      </c>
      <c r="BG180" s="162">
        <f t="shared" si="26"/>
        <v>0</v>
      </c>
      <c r="BH180" s="162">
        <f t="shared" si="27"/>
        <v>0</v>
      </c>
      <c r="BI180" s="162">
        <f t="shared" si="28"/>
        <v>0</v>
      </c>
      <c r="BJ180" s="18" t="s">
        <v>89</v>
      </c>
      <c r="BK180" s="162">
        <f t="shared" si="29"/>
        <v>0</v>
      </c>
      <c r="BL180" s="18" t="s">
        <v>318</v>
      </c>
      <c r="BM180" s="161" t="s">
        <v>3000</v>
      </c>
    </row>
    <row r="181" spans="1:65" s="2" customFormat="1" ht="14.45" customHeight="1">
      <c r="A181" s="33"/>
      <c r="B181" s="149"/>
      <c r="C181" s="192" t="s">
        <v>484</v>
      </c>
      <c r="D181" s="192" t="s">
        <v>272</v>
      </c>
      <c r="E181" s="193" t="s">
        <v>3001</v>
      </c>
      <c r="F181" s="194" t="s">
        <v>3002</v>
      </c>
      <c r="G181" s="195" t="s">
        <v>345</v>
      </c>
      <c r="H181" s="196">
        <v>420</v>
      </c>
      <c r="I181" s="197"/>
      <c r="J181" s="198">
        <f t="shared" si="20"/>
        <v>0</v>
      </c>
      <c r="K181" s="194" t="s">
        <v>246</v>
      </c>
      <c r="L181" s="199"/>
      <c r="M181" s="200" t="s">
        <v>1</v>
      </c>
      <c r="N181" s="201" t="s">
        <v>46</v>
      </c>
      <c r="O181" s="59"/>
      <c r="P181" s="159">
        <f t="shared" si="21"/>
        <v>0</v>
      </c>
      <c r="Q181" s="159">
        <v>0</v>
      </c>
      <c r="R181" s="159">
        <f t="shared" si="22"/>
        <v>0</v>
      </c>
      <c r="S181" s="159">
        <v>0</v>
      </c>
      <c r="T181" s="160">
        <f t="shared" si="23"/>
        <v>0</v>
      </c>
      <c r="U181" s="33"/>
      <c r="V181" s="33"/>
      <c r="W181" s="33"/>
      <c r="X181" s="33"/>
      <c r="Y181" s="33"/>
      <c r="Z181" s="33"/>
      <c r="AA181" s="33"/>
      <c r="AB181" s="33"/>
      <c r="AC181" s="33"/>
      <c r="AD181" s="33"/>
      <c r="AE181" s="33"/>
      <c r="AR181" s="161" t="s">
        <v>431</v>
      </c>
      <c r="AT181" s="161" t="s">
        <v>272</v>
      </c>
      <c r="AU181" s="161" t="s">
        <v>91</v>
      </c>
      <c r="AY181" s="18" t="s">
        <v>199</v>
      </c>
      <c r="BE181" s="162">
        <f t="shared" si="24"/>
        <v>0</v>
      </c>
      <c r="BF181" s="162">
        <f t="shared" si="25"/>
        <v>0</v>
      </c>
      <c r="BG181" s="162">
        <f t="shared" si="26"/>
        <v>0</v>
      </c>
      <c r="BH181" s="162">
        <f t="shared" si="27"/>
        <v>0</v>
      </c>
      <c r="BI181" s="162">
        <f t="shared" si="28"/>
        <v>0</v>
      </c>
      <c r="BJ181" s="18" t="s">
        <v>89</v>
      </c>
      <c r="BK181" s="162">
        <f t="shared" si="29"/>
        <v>0</v>
      </c>
      <c r="BL181" s="18" t="s">
        <v>318</v>
      </c>
      <c r="BM181" s="161" t="s">
        <v>3003</v>
      </c>
    </row>
    <row r="182" spans="1:65" s="2" customFormat="1" ht="14.45" customHeight="1">
      <c r="A182" s="33"/>
      <c r="B182" s="149"/>
      <c r="C182" s="150" t="s">
        <v>490</v>
      </c>
      <c r="D182" s="150" t="s">
        <v>201</v>
      </c>
      <c r="E182" s="151" t="s">
        <v>3004</v>
      </c>
      <c r="F182" s="152" t="s">
        <v>2894</v>
      </c>
      <c r="G182" s="153" t="s">
        <v>345</v>
      </c>
      <c r="H182" s="154">
        <v>1710</v>
      </c>
      <c r="I182" s="155"/>
      <c r="J182" s="156">
        <f t="shared" si="20"/>
        <v>0</v>
      </c>
      <c r="K182" s="152" t="s">
        <v>246</v>
      </c>
      <c r="L182" s="34"/>
      <c r="M182" s="157" t="s">
        <v>1</v>
      </c>
      <c r="N182" s="158" t="s">
        <v>46</v>
      </c>
      <c r="O182" s="59"/>
      <c r="P182" s="159">
        <f t="shared" si="21"/>
        <v>0</v>
      </c>
      <c r="Q182" s="159">
        <v>0</v>
      </c>
      <c r="R182" s="159">
        <f t="shared" si="22"/>
        <v>0</v>
      </c>
      <c r="S182" s="159">
        <v>0</v>
      </c>
      <c r="T182" s="160">
        <f t="shared" si="23"/>
        <v>0</v>
      </c>
      <c r="U182" s="33"/>
      <c r="V182" s="33"/>
      <c r="W182" s="33"/>
      <c r="X182" s="33"/>
      <c r="Y182" s="33"/>
      <c r="Z182" s="33"/>
      <c r="AA182" s="33"/>
      <c r="AB182" s="33"/>
      <c r="AC182" s="33"/>
      <c r="AD182" s="33"/>
      <c r="AE182" s="33"/>
      <c r="AR182" s="161" t="s">
        <v>318</v>
      </c>
      <c r="AT182" s="161" t="s">
        <v>201</v>
      </c>
      <c r="AU182" s="161" t="s">
        <v>91</v>
      </c>
      <c r="AY182" s="18" t="s">
        <v>199</v>
      </c>
      <c r="BE182" s="162">
        <f t="shared" si="24"/>
        <v>0</v>
      </c>
      <c r="BF182" s="162">
        <f t="shared" si="25"/>
        <v>0</v>
      </c>
      <c r="BG182" s="162">
        <f t="shared" si="26"/>
        <v>0</v>
      </c>
      <c r="BH182" s="162">
        <f t="shared" si="27"/>
        <v>0</v>
      </c>
      <c r="BI182" s="162">
        <f t="shared" si="28"/>
        <v>0</v>
      </c>
      <c r="BJ182" s="18" t="s">
        <v>89</v>
      </c>
      <c r="BK182" s="162">
        <f t="shared" si="29"/>
        <v>0</v>
      </c>
      <c r="BL182" s="18" t="s">
        <v>318</v>
      </c>
      <c r="BM182" s="161" t="s">
        <v>3005</v>
      </c>
    </row>
    <row r="183" spans="1:65" s="2" customFormat="1" ht="24.2" customHeight="1">
      <c r="A183" s="33"/>
      <c r="B183" s="149"/>
      <c r="C183" s="192" t="s">
        <v>497</v>
      </c>
      <c r="D183" s="192" t="s">
        <v>272</v>
      </c>
      <c r="E183" s="193" t="s">
        <v>3006</v>
      </c>
      <c r="F183" s="194" t="s">
        <v>3007</v>
      </c>
      <c r="G183" s="195" t="s">
        <v>544</v>
      </c>
      <c r="H183" s="196">
        <v>1</v>
      </c>
      <c r="I183" s="197"/>
      <c r="J183" s="198">
        <f t="shared" si="20"/>
        <v>0</v>
      </c>
      <c r="K183" s="194" t="s">
        <v>246</v>
      </c>
      <c r="L183" s="199"/>
      <c r="M183" s="200" t="s">
        <v>1</v>
      </c>
      <c r="N183" s="201" t="s">
        <v>46</v>
      </c>
      <c r="O183" s="59"/>
      <c r="P183" s="159">
        <f t="shared" si="21"/>
        <v>0</v>
      </c>
      <c r="Q183" s="159">
        <v>0</v>
      </c>
      <c r="R183" s="159">
        <f t="shared" si="22"/>
        <v>0</v>
      </c>
      <c r="S183" s="159">
        <v>0</v>
      </c>
      <c r="T183" s="160">
        <f t="shared" si="23"/>
        <v>0</v>
      </c>
      <c r="U183" s="33"/>
      <c r="V183" s="33"/>
      <c r="W183" s="33"/>
      <c r="X183" s="33"/>
      <c r="Y183" s="33"/>
      <c r="Z183" s="33"/>
      <c r="AA183" s="33"/>
      <c r="AB183" s="33"/>
      <c r="AC183" s="33"/>
      <c r="AD183" s="33"/>
      <c r="AE183" s="33"/>
      <c r="AR183" s="161" t="s">
        <v>431</v>
      </c>
      <c r="AT183" s="161" t="s">
        <v>272</v>
      </c>
      <c r="AU183" s="161" t="s">
        <v>91</v>
      </c>
      <c r="AY183" s="18" t="s">
        <v>199</v>
      </c>
      <c r="BE183" s="162">
        <f t="shared" si="24"/>
        <v>0</v>
      </c>
      <c r="BF183" s="162">
        <f t="shared" si="25"/>
        <v>0</v>
      </c>
      <c r="BG183" s="162">
        <f t="shared" si="26"/>
        <v>0</v>
      </c>
      <c r="BH183" s="162">
        <f t="shared" si="27"/>
        <v>0</v>
      </c>
      <c r="BI183" s="162">
        <f t="shared" si="28"/>
        <v>0</v>
      </c>
      <c r="BJ183" s="18" t="s">
        <v>89</v>
      </c>
      <c r="BK183" s="162">
        <f t="shared" si="29"/>
        <v>0</v>
      </c>
      <c r="BL183" s="18" t="s">
        <v>318</v>
      </c>
      <c r="BM183" s="161" t="s">
        <v>3008</v>
      </c>
    </row>
    <row r="184" spans="1:65" s="2" customFormat="1" ht="14.45" customHeight="1">
      <c r="A184" s="33"/>
      <c r="B184" s="149"/>
      <c r="C184" s="192" t="s">
        <v>504</v>
      </c>
      <c r="D184" s="192" t="s">
        <v>272</v>
      </c>
      <c r="E184" s="193" t="s">
        <v>3009</v>
      </c>
      <c r="F184" s="194" t="s">
        <v>3010</v>
      </c>
      <c r="G184" s="195" t="s">
        <v>400</v>
      </c>
      <c r="H184" s="196">
        <v>12</v>
      </c>
      <c r="I184" s="197"/>
      <c r="J184" s="198">
        <f t="shared" si="20"/>
        <v>0</v>
      </c>
      <c r="K184" s="194" t="s">
        <v>246</v>
      </c>
      <c r="L184" s="199"/>
      <c r="M184" s="200" t="s">
        <v>1</v>
      </c>
      <c r="N184" s="201" t="s">
        <v>46</v>
      </c>
      <c r="O184" s="59"/>
      <c r="P184" s="159">
        <f t="shared" si="21"/>
        <v>0</v>
      </c>
      <c r="Q184" s="159">
        <v>0</v>
      </c>
      <c r="R184" s="159">
        <f t="shared" si="22"/>
        <v>0</v>
      </c>
      <c r="S184" s="159">
        <v>0</v>
      </c>
      <c r="T184" s="160">
        <f t="shared" si="23"/>
        <v>0</v>
      </c>
      <c r="U184" s="33"/>
      <c r="V184" s="33"/>
      <c r="W184" s="33"/>
      <c r="X184" s="33"/>
      <c r="Y184" s="33"/>
      <c r="Z184" s="33"/>
      <c r="AA184" s="33"/>
      <c r="AB184" s="33"/>
      <c r="AC184" s="33"/>
      <c r="AD184" s="33"/>
      <c r="AE184" s="33"/>
      <c r="AR184" s="161" t="s">
        <v>431</v>
      </c>
      <c r="AT184" s="161" t="s">
        <v>272</v>
      </c>
      <c r="AU184" s="161" t="s">
        <v>91</v>
      </c>
      <c r="AY184" s="18" t="s">
        <v>199</v>
      </c>
      <c r="BE184" s="162">
        <f t="shared" si="24"/>
        <v>0</v>
      </c>
      <c r="BF184" s="162">
        <f t="shared" si="25"/>
        <v>0</v>
      </c>
      <c r="BG184" s="162">
        <f t="shared" si="26"/>
        <v>0</v>
      </c>
      <c r="BH184" s="162">
        <f t="shared" si="27"/>
        <v>0</v>
      </c>
      <c r="BI184" s="162">
        <f t="shared" si="28"/>
        <v>0</v>
      </c>
      <c r="BJ184" s="18" t="s">
        <v>89</v>
      </c>
      <c r="BK184" s="162">
        <f t="shared" si="29"/>
        <v>0</v>
      </c>
      <c r="BL184" s="18" t="s">
        <v>318</v>
      </c>
      <c r="BM184" s="161" t="s">
        <v>3011</v>
      </c>
    </row>
    <row r="185" spans="1:65" s="2" customFormat="1" ht="14.45" customHeight="1">
      <c r="A185" s="33"/>
      <c r="B185" s="149"/>
      <c r="C185" s="150" t="s">
        <v>509</v>
      </c>
      <c r="D185" s="150" t="s">
        <v>201</v>
      </c>
      <c r="E185" s="151" t="s">
        <v>3012</v>
      </c>
      <c r="F185" s="152" t="s">
        <v>3013</v>
      </c>
      <c r="G185" s="153" t="s">
        <v>345</v>
      </c>
      <c r="H185" s="154">
        <v>1000</v>
      </c>
      <c r="I185" s="155"/>
      <c r="J185" s="156">
        <f t="shared" si="20"/>
        <v>0</v>
      </c>
      <c r="K185" s="152" t="s">
        <v>1</v>
      </c>
      <c r="L185" s="34"/>
      <c r="M185" s="157" t="s">
        <v>1</v>
      </c>
      <c r="N185" s="158" t="s">
        <v>46</v>
      </c>
      <c r="O185" s="59"/>
      <c r="P185" s="159">
        <f t="shared" si="21"/>
        <v>0</v>
      </c>
      <c r="Q185" s="159">
        <v>0</v>
      </c>
      <c r="R185" s="159">
        <f t="shared" si="22"/>
        <v>0</v>
      </c>
      <c r="S185" s="159">
        <v>0</v>
      </c>
      <c r="T185" s="160">
        <f t="shared" si="23"/>
        <v>0</v>
      </c>
      <c r="U185" s="33"/>
      <c r="V185" s="33"/>
      <c r="W185" s="33"/>
      <c r="X185" s="33"/>
      <c r="Y185" s="33"/>
      <c r="Z185" s="33"/>
      <c r="AA185" s="33"/>
      <c r="AB185" s="33"/>
      <c r="AC185" s="33"/>
      <c r="AD185" s="33"/>
      <c r="AE185" s="33"/>
      <c r="AR185" s="161" t="s">
        <v>318</v>
      </c>
      <c r="AT185" s="161" t="s">
        <v>201</v>
      </c>
      <c r="AU185" s="161" t="s">
        <v>91</v>
      </c>
      <c r="AY185" s="18" t="s">
        <v>199</v>
      </c>
      <c r="BE185" s="162">
        <f t="shared" si="24"/>
        <v>0</v>
      </c>
      <c r="BF185" s="162">
        <f t="shared" si="25"/>
        <v>0</v>
      </c>
      <c r="BG185" s="162">
        <f t="shared" si="26"/>
        <v>0</v>
      </c>
      <c r="BH185" s="162">
        <f t="shared" si="27"/>
        <v>0</v>
      </c>
      <c r="BI185" s="162">
        <f t="shared" si="28"/>
        <v>0</v>
      </c>
      <c r="BJ185" s="18" t="s">
        <v>89</v>
      </c>
      <c r="BK185" s="162">
        <f t="shared" si="29"/>
        <v>0</v>
      </c>
      <c r="BL185" s="18" t="s">
        <v>318</v>
      </c>
      <c r="BM185" s="161" t="s">
        <v>3014</v>
      </c>
    </row>
    <row r="186" spans="1:65" s="2" customFormat="1" ht="14.45" customHeight="1">
      <c r="A186" s="33"/>
      <c r="B186" s="149"/>
      <c r="C186" s="192" t="s">
        <v>514</v>
      </c>
      <c r="D186" s="192" t="s">
        <v>272</v>
      </c>
      <c r="E186" s="193" t="s">
        <v>3015</v>
      </c>
      <c r="F186" s="194" t="s">
        <v>3016</v>
      </c>
      <c r="G186" s="195" t="s">
        <v>345</v>
      </c>
      <c r="H186" s="196">
        <v>60</v>
      </c>
      <c r="I186" s="197"/>
      <c r="J186" s="198">
        <f t="shared" si="20"/>
        <v>0</v>
      </c>
      <c r="K186" s="194" t="s">
        <v>246</v>
      </c>
      <c r="L186" s="199"/>
      <c r="M186" s="200" t="s">
        <v>1</v>
      </c>
      <c r="N186" s="201" t="s">
        <v>46</v>
      </c>
      <c r="O186" s="59"/>
      <c r="P186" s="159">
        <f t="shared" si="21"/>
        <v>0</v>
      </c>
      <c r="Q186" s="159">
        <v>0</v>
      </c>
      <c r="R186" s="159">
        <f t="shared" si="22"/>
        <v>0</v>
      </c>
      <c r="S186" s="159">
        <v>0</v>
      </c>
      <c r="T186" s="160">
        <f t="shared" si="23"/>
        <v>0</v>
      </c>
      <c r="U186" s="33"/>
      <c r="V186" s="33"/>
      <c r="W186" s="33"/>
      <c r="X186" s="33"/>
      <c r="Y186" s="33"/>
      <c r="Z186" s="33"/>
      <c r="AA186" s="33"/>
      <c r="AB186" s="33"/>
      <c r="AC186" s="33"/>
      <c r="AD186" s="33"/>
      <c r="AE186" s="33"/>
      <c r="AR186" s="161" t="s">
        <v>431</v>
      </c>
      <c r="AT186" s="161" t="s">
        <v>272</v>
      </c>
      <c r="AU186" s="161" t="s">
        <v>91</v>
      </c>
      <c r="AY186" s="18" t="s">
        <v>199</v>
      </c>
      <c r="BE186" s="162">
        <f t="shared" si="24"/>
        <v>0</v>
      </c>
      <c r="BF186" s="162">
        <f t="shared" si="25"/>
        <v>0</v>
      </c>
      <c r="BG186" s="162">
        <f t="shared" si="26"/>
        <v>0</v>
      </c>
      <c r="BH186" s="162">
        <f t="shared" si="27"/>
        <v>0</v>
      </c>
      <c r="BI186" s="162">
        <f t="shared" si="28"/>
        <v>0</v>
      </c>
      <c r="BJ186" s="18" t="s">
        <v>89</v>
      </c>
      <c r="BK186" s="162">
        <f t="shared" si="29"/>
        <v>0</v>
      </c>
      <c r="BL186" s="18" t="s">
        <v>318</v>
      </c>
      <c r="BM186" s="161" t="s">
        <v>3017</v>
      </c>
    </row>
    <row r="187" spans="1:65" s="2" customFormat="1" ht="14.45" customHeight="1">
      <c r="A187" s="33"/>
      <c r="B187" s="149"/>
      <c r="C187" s="192" t="s">
        <v>520</v>
      </c>
      <c r="D187" s="192" t="s">
        <v>272</v>
      </c>
      <c r="E187" s="193" t="s">
        <v>3018</v>
      </c>
      <c r="F187" s="194" t="s">
        <v>3019</v>
      </c>
      <c r="G187" s="195" t="s">
        <v>400</v>
      </c>
      <c r="H187" s="196">
        <v>6</v>
      </c>
      <c r="I187" s="197"/>
      <c r="J187" s="198">
        <f t="shared" si="20"/>
        <v>0</v>
      </c>
      <c r="K187" s="194" t="s">
        <v>246</v>
      </c>
      <c r="L187" s="199"/>
      <c r="M187" s="200" t="s">
        <v>1</v>
      </c>
      <c r="N187" s="201" t="s">
        <v>46</v>
      </c>
      <c r="O187" s="59"/>
      <c r="P187" s="159">
        <f t="shared" si="21"/>
        <v>0</v>
      </c>
      <c r="Q187" s="159">
        <v>0</v>
      </c>
      <c r="R187" s="159">
        <f t="shared" si="22"/>
        <v>0</v>
      </c>
      <c r="S187" s="159">
        <v>0</v>
      </c>
      <c r="T187" s="160">
        <f t="shared" si="23"/>
        <v>0</v>
      </c>
      <c r="U187" s="33"/>
      <c r="V187" s="33"/>
      <c r="W187" s="33"/>
      <c r="X187" s="33"/>
      <c r="Y187" s="33"/>
      <c r="Z187" s="33"/>
      <c r="AA187" s="33"/>
      <c r="AB187" s="33"/>
      <c r="AC187" s="33"/>
      <c r="AD187" s="33"/>
      <c r="AE187" s="33"/>
      <c r="AR187" s="161" t="s">
        <v>431</v>
      </c>
      <c r="AT187" s="161" t="s">
        <v>272</v>
      </c>
      <c r="AU187" s="161" t="s">
        <v>91</v>
      </c>
      <c r="AY187" s="18" t="s">
        <v>199</v>
      </c>
      <c r="BE187" s="162">
        <f t="shared" si="24"/>
        <v>0</v>
      </c>
      <c r="BF187" s="162">
        <f t="shared" si="25"/>
        <v>0</v>
      </c>
      <c r="BG187" s="162">
        <f t="shared" si="26"/>
        <v>0</v>
      </c>
      <c r="BH187" s="162">
        <f t="shared" si="27"/>
        <v>0</v>
      </c>
      <c r="BI187" s="162">
        <f t="shared" si="28"/>
        <v>0</v>
      </c>
      <c r="BJ187" s="18" t="s">
        <v>89</v>
      </c>
      <c r="BK187" s="162">
        <f t="shared" si="29"/>
        <v>0</v>
      </c>
      <c r="BL187" s="18" t="s">
        <v>318</v>
      </c>
      <c r="BM187" s="161" t="s">
        <v>3020</v>
      </c>
    </row>
    <row r="188" spans="1:65" s="2" customFormat="1" ht="14.45" customHeight="1">
      <c r="A188" s="33"/>
      <c r="B188" s="149"/>
      <c r="C188" s="192" t="s">
        <v>527</v>
      </c>
      <c r="D188" s="192" t="s">
        <v>272</v>
      </c>
      <c r="E188" s="193" t="s">
        <v>3021</v>
      </c>
      <c r="F188" s="194" t="s">
        <v>3022</v>
      </c>
      <c r="G188" s="195" t="s">
        <v>309</v>
      </c>
      <c r="H188" s="196">
        <v>1</v>
      </c>
      <c r="I188" s="197"/>
      <c r="J188" s="198">
        <f t="shared" si="20"/>
        <v>0</v>
      </c>
      <c r="K188" s="194" t="s">
        <v>246</v>
      </c>
      <c r="L188" s="199"/>
      <c r="M188" s="200" t="s">
        <v>1</v>
      </c>
      <c r="N188" s="201" t="s">
        <v>46</v>
      </c>
      <c r="O188" s="59"/>
      <c r="P188" s="159">
        <f t="shared" si="21"/>
        <v>0</v>
      </c>
      <c r="Q188" s="159">
        <v>0</v>
      </c>
      <c r="R188" s="159">
        <f t="shared" si="22"/>
        <v>0</v>
      </c>
      <c r="S188" s="159">
        <v>0</v>
      </c>
      <c r="T188" s="160">
        <f t="shared" si="23"/>
        <v>0</v>
      </c>
      <c r="U188" s="33"/>
      <c r="V188" s="33"/>
      <c r="W188" s="33"/>
      <c r="X188" s="33"/>
      <c r="Y188" s="33"/>
      <c r="Z188" s="33"/>
      <c r="AA188" s="33"/>
      <c r="AB188" s="33"/>
      <c r="AC188" s="33"/>
      <c r="AD188" s="33"/>
      <c r="AE188" s="33"/>
      <c r="AR188" s="161" t="s">
        <v>431</v>
      </c>
      <c r="AT188" s="161" t="s">
        <v>272</v>
      </c>
      <c r="AU188" s="161" t="s">
        <v>91</v>
      </c>
      <c r="AY188" s="18" t="s">
        <v>199</v>
      </c>
      <c r="BE188" s="162">
        <f t="shared" si="24"/>
        <v>0</v>
      </c>
      <c r="BF188" s="162">
        <f t="shared" si="25"/>
        <v>0</v>
      </c>
      <c r="BG188" s="162">
        <f t="shared" si="26"/>
        <v>0</v>
      </c>
      <c r="BH188" s="162">
        <f t="shared" si="27"/>
        <v>0</v>
      </c>
      <c r="BI188" s="162">
        <f t="shared" si="28"/>
        <v>0</v>
      </c>
      <c r="BJ188" s="18" t="s">
        <v>89</v>
      </c>
      <c r="BK188" s="162">
        <f t="shared" si="29"/>
        <v>0</v>
      </c>
      <c r="BL188" s="18" t="s">
        <v>318</v>
      </c>
      <c r="BM188" s="161" t="s">
        <v>3023</v>
      </c>
    </row>
    <row r="189" spans="1:65" s="2" customFormat="1" ht="14.45" customHeight="1">
      <c r="A189" s="33"/>
      <c r="B189" s="149"/>
      <c r="C189" s="150" t="s">
        <v>533</v>
      </c>
      <c r="D189" s="150" t="s">
        <v>201</v>
      </c>
      <c r="E189" s="151" t="s">
        <v>3024</v>
      </c>
      <c r="F189" s="152" t="s">
        <v>3025</v>
      </c>
      <c r="G189" s="153" t="s">
        <v>400</v>
      </c>
      <c r="H189" s="154">
        <v>15</v>
      </c>
      <c r="I189" s="155"/>
      <c r="J189" s="156">
        <f t="shared" si="20"/>
        <v>0</v>
      </c>
      <c r="K189" s="152" t="s">
        <v>246</v>
      </c>
      <c r="L189" s="34"/>
      <c r="M189" s="157" t="s">
        <v>1</v>
      </c>
      <c r="N189" s="158" t="s">
        <v>46</v>
      </c>
      <c r="O189" s="59"/>
      <c r="P189" s="159">
        <f t="shared" si="21"/>
        <v>0</v>
      </c>
      <c r="Q189" s="159">
        <v>0</v>
      </c>
      <c r="R189" s="159">
        <f t="shared" si="22"/>
        <v>0</v>
      </c>
      <c r="S189" s="159">
        <v>0</v>
      </c>
      <c r="T189" s="160">
        <f t="shared" si="23"/>
        <v>0</v>
      </c>
      <c r="U189" s="33"/>
      <c r="V189" s="33"/>
      <c r="W189" s="33"/>
      <c r="X189" s="33"/>
      <c r="Y189" s="33"/>
      <c r="Z189" s="33"/>
      <c r="AA189" s="33"/>
      <c r="AB189" s="33"/>
      <c r="AC189" s="33"/>
      <c r="AD189" s="33"/>
      <c r="AE189" s="33"/>
      <c r="AR189" s="161" t="s">
        <v>318</v>
      </c>
      <c r="AT189" s="161" t="s">
        <v>201</v>
      </c>
      <c r="AU189" s="161" t="s">
        <v>91</v>
      </c>
      <c r="AY189" s="18" t="s">
        <v>199</v>
      </c>
      <c r="BE189" s="162">
        <f t="shared" si="24"/>
        <v>0</v>
      </c>
      <c r="BF189" s="162">
        <f t="shared" si="25"/>
        <v>0</v>
      </c>
      <c r="BG189" s="162">
        <f t="shared" si="26"/>
        <v>0</v>
      </c>
      <c r="BH189" s="162">
        <f t="shared" si="27"/>
        <v>0</v>
      </c>
      <c r="BI189" s="162">
        <f t="shared" si="28"/>
        <v>0</v>
      </c>
      <c r="BJ189" s="18" t="s">
        <v>89</v>
      </c>
      <c r="BK189" s="162">
        <f t="shared" si="29"/>
        <v>0</v>
      </c>
      <c r="BL189" s="18" t="s">
        <v>318</v>
      </c>
      <c r="BM189" s="161" t="s">
        <v>3026</v>
      </c>
    </row>
    <row r="190" spans="1:65" s="2" customFormat="1" ht="14.45" customHeight="1">
      <c r="A190" s="33"/>
      <c r="B190" s="149"/>
      <c r="C190" s="150" t="s">
        <v>541</v>
      </c>
      <c r="D190" s="150" t="s">
        <v>201</v>
      </c>
      <c r="E190" s="151" t="s">
        <v>3027</v>
      </c>
      <c r="F190" s="152" t="s">
        <v>3028</v>
      </c>
      <c r="G190" s="153" t="s">
        <v>345</v>
      </c>
      <c r="H190" s="154">
        <v>60</v>
      </c>
      <c r="I190" s="155"/>
      <c r="J190" s="156">
        <f t="shared" si="20"/>
        <v>0</v>
      </c>
      <c r="K190" s="152" t="s">
        <v>246</v>
      </c>
      <c r="L190" s="34"/>
      <c r="M190" s="157" t="s">
        <v>1</v>
      </c>
      <c r="N190" s="158" t="s">
        <v>46</v>
      </c>
      <c r="O190" s="59"/>
      <c r="P190" s="159">
        <f t="shared" si="21"/>
        <v>0</v>
      </c>
      <c r="Q190" s="159">
        <v>0</v>
      </c>
      <c r="R190" s="159">
        <f t="shared" si="22"/>
        <v>0</v>
      </c>
      <c r="S190" s="159">
        <v>0</v>
      </c>
      <c r="T190" s="160">
        <f t="shared" si="23"/>
        <v>0</v>
      </c>
      <c r="U190" s="33"/>
      <c r="V190" s="33"/>
      <c r="W190" s="33"/>
      <c r="X190" s="33"/>
      <c r="Y190" s="33"/>
      <c r="Z190" s="33"/>
      <c r="AA190" s="33"/>
      <c r="AB190" s="33"/>
      <c r="AC190" s="33"/>
      <c r="AD190" s="33"/>
      <c r="AE190" s="33"/>
      <c r="AR190" s="161" t="s">
        <v>318</v>
      </c>
      <c r="AT190" s="161" t="s">
        <v>201</v>
      </c>
      <c r="AU190" s="161" t="s">
        <v>91</v>
      </c>
      <c r="AY190" s="18" t="s">
        <v>199</v>
      </c>
      <c r="BE190" s="162">
        <f t="shared" si="24"/>
        <v>0</v>
      </c>
      <c r="BF190" s="162">
        <f t="shared" si="25"/>
        <v>0</v>
      </c>
      <c r="BG190" s="162">
        <f t="shared" si="26"/>
        <v>0</v>
      </c>
      <c r="BH190" s="162">
        <f t="shared" si="27"/>
        <v>0</v>
      </c>
      <c r="BI190" s="162">
        <f t="shared" si="28"/>
        <v>0</v>
      </c>
      <c r="BJ190" s="18" t="s">
        <v>89</v>
      </c>
      <c r="BK190" s="162">
        <f t="shared" si="29"/>
        <v>0</v>
      </c>
      <c r="BL190" s="18" t="s">
        <v>318</v>
      </c>
      <c r="BM190" s="161" t="s">
        <v>3029</v>
      </c>
    </row>
    <row r="191" spans="1:65" s="2" customFormat="1" ht="14.45" customHeight="1">
      <c r="A191" s="33"/>
      <c r="B191" s="149"/>
      <c r="C191" s="150" t="s">
        <v>550</v>
      </c>
      <c r="D191" s="150" t="s">
        <v>201</v>
      </c>
      <c r="E191" s="151" t="s">
        <v>3030</v>
      </c>
      <c r="F191" s="152" t="s">
        <v>3031</v>
      </c>
      <c r="G191" s="153" t="s">
        <v>400</v>
      </c>
      <c r="H191" s="154">
        <v>6</v>
      </c>
      <c r="I191" s="155"/>
      <c r="J191" s="156">
        <f t="shared" si="20"/>
        <v>0</v>
      </c>
      <c r="K191" s="152" t="s">
        <v>246</v>
      </c>
      <c r="L191" s="34"/>
      <c r="M191" s="157" t="s">
        <v>1</v>
      </c>
      <c r="N191" s="158" t="s">
        <v>46</v>
      </c>
      <c r="O191" s="59"/>
      <c r="P191" s="159">
        <f t="shared" si="21"/>
        <v>0</v>
      </c>
      <c r="Q191" s="159">
        <v>0</v>
      </c>
      <c r="R191" s="159">
        <f t="shared" si="22"/>
        <v>0</v>
      </c>
      <c r="S191" s="159">
        <v>0</v>
      </c>
      <c r="T191" s="160">
        <f t="shared" si="23"/>
        <v>0</v>
      </c>
      <c r="U191" s="33"/>
      <c r="V191" s="33"/>
      <c r="W191" s="33"/>
      <c r="X191" s="33"/>
      <c r="Y191" s="33"/>
      <c r="Z191" s="33"/>
      <c r="AA191" s="33"/>
      <c r="AB191" s="33"/>
      <c r="AC191" s="33"/>
      <c r="AD191" s="33"/>
      <c r="AE191" s="33"/>
      <c r="AR191" s="161" t="s">
        <v>318</v>
      </c>
      <c r="AT191" s="161" t="s">
        <v>201</v>
      </c>
      <c r="AU191" s="161" t="s">
        <v>91</v>
      </c>
      <c r="AY191" s="18" t="s">
        <v>199</v>
      </c>
      <c r="BE191" s="162">
        <f t="shared" si="24"/>
        <v>0</v>
      </c>
      <c r="BF191" s="162">
        <f t="shared" si="25"/>
        <v>0</v>
      </c>
      <c r="BG191" s="162">
        <f t="shared" si="26"/>
        <v>0</v>
      </c>
      <c r="BH191" s="162">
        <f t="shared" si="27"/>
        <v>0</v>
      </c>
      <c r="BI191" s="162">
        <f t="shared" si="28"/>
        <v>0</v>
      </c>
      <c r="BJ191" s="18" t="s">
        <v>89</v>
      </c>
      <c r="BK191" s="162">
        <f t="shared" si="29"/>
        <v>0</v>
      </c>
      <c r="BL191" s="18" t="s">
        <v>318</v>
      </c>
      <c r="BM191" s="161" t="s">
        <v>3032</v>
      </c>
    </row>
    <row r="192" spans="1:65" s="2" customFormat="1" ht="14.45" customHeight="1">
      <c r="A192" s="33"/>
      <c r="B192" s="149"/>
      <c r="C192" s="150" t="s">
        <v>558</v>
      </c>
      <c r="D192" s="150" t="s">
        <v>201</v>
      </c>
      <c r="E192" s="151" t="s">
        <v>3033</v>
      </c>
      <c r="F192" s="152" t="s">
        <v>3034</v>
      </c>
      <c r="G192" s="153" t="s">
        <v>204</v>
      </c>
      <c r="H192" s="154">
        <v>0.2</v>
      </c>
      <c r="I192" s="155"/>
      <c r="J192" s="156">
        <f t="shared" si="20"/>
        <v>0</v>
      </c>
      <c r="K192" s="152" t="s">
        <v>246</v>
      </c>
      <c r="L192" s="34"/>
      <c r="M192" s="157" t="s">
        <v>1</v>
      </c>
      <c r="N192" s="158" t="s">
        <v>46</v>
      </c>
      <c r="O192" s="59"/>
      <c r="P192" s="159">
        <f t="shared" si="21"/>
        <v>0</v>
      </c>
      <c r="Q192" s="159">
        <v>0</v>
      </c>
      <c r="R192" s="159">
        <f t="shared" si="22"/>
        <v>0</v>
      </c>
      <c r="S192" s="159">
        <v>0</v>
      </c>
      <c r="T192" s="160">
        <f t="shared" si="23"/>
        <v>0</v>
      </c>
      <c r="U192" s="33"/>
      <c r="V192" s="33"/>
      <c r="W192" s="33"/>
      <c r="X192" s="33"/>
      <c r="Y192" s="33"/>
      <c r="Z192" s="33"/>
      <c r="AA192" s="33"/>
      <c r="AB192" s="33"/>
      <c r="AC192" s="33"/>
      <c r="AD192" s="33"/>
      <c r="AE192" s="33"/>
      <c r="AR192" s="161" t="s">
        <v>318</v>
      </c>
      <c r="AT192" s="161" t="s">
        <v>201</v>
      </c>
      <c r="AU192" s="161" t="s">
        <v>91</v>
      </c>
      <c r="AY192" s="18" t="s">
        <v>199</v>
      </c>
      <c r="BE192" s="162">
        <f t="shared" si="24"/>
        <v>0</v>
      </c>
      <c r="BF192" s="162">
        <f t="shared" si="25"/>
        <v>0</v>
      </c>
      <c r="BG192" s="162">
        <f t="shared" si="26"/>
        <v>0</v>
      </c>
      <c r="BH192" s="162">
        <f t="shared" si="27"/>
        <v>0</v>
      </c>
      <c r="BI192" s="162">
        <f t="shared" si="28"/>
        <v>0</v>
      </c>
      <c r="BJ192" s="18" t="s">
        <v>89</v>
      </c>
      <c r="BK192" s="162">
        <f t="shared" si="29"/>
        <v>0</v>
      </c>
      <c r="BL192" s="18" t="s">
        <v>318</v>
      </c>
      <c r="BM192" s="161" t="s">
        <v>3035</v>
      </c>
    </row>
    <row r="193" spans="2:63" s="12" customFormat="1" ht="22.9" customHeight="1">
      <c r="B193" s="136"/>
      <c r="D193" s="137" t="s">
        <v>80</v>
      </c>
      <c r="E193" s="147" t="s">
        <v>3036</v>
      </c>
      <c r="F193" s="147" t="s">
        <v>3037</v>
      </c>
      <c r="I193" s="139"/>
      <c r="J193" s="148">
        <f>BK193</f>
        <v>0</v>
      </c>
      <c r="L193" s="136"/>
      <c r="M193" s="141"/>
      <c r="N193" s="142"/>
      <c r="O193" s="142"/>
      <c r="P193" s="143">
        <f>P194+P200</f>
        <v>0</v>
      </c>
      <c r="Q193" s="142"/>
      <c r="R193" s="143">
        <f>R194+R200</f>
        <v>0</v>
      </c>
      <c r="S193" s="142"/>
      <c r="T193" s="144">
        <f>T194+T200</f>
        <v>0</v>
      </c>
      <c r="AR193" s="137" t="s">
        <v>206</v>
      </c>
      <c r="AT193" s="145" t="s">
        <v>80</v>
      </c>
      <c r="AU193" s="145" t="s">
        <v>89</v>
      </c>
      <c r="AY193" s="137" t="s">
        <v>199</v>
      </c>
      <c r="BK193" s="146">
        <f>BK194+BK200</f>
        <v>0</v>
      </c>
    </row>
    <row r="194" spans="2:63" s="12" customFormat="1" ht="20.85" customHeight="1">
      <c r="B194" s="136"/>
      <c r="D194" s="137" t="s">
        <v>80</v>
      </c>
      <c r="E194" s="147" t="s">
        <v>3038</v>
      </c>
      <c r="F194" s="147" t="s">
        <v>3039</v>
      </c>
      <c r="I194" s="139"/>
      <c r="J194" s="148">
        <f>BK194</f>
        <v>0</v>
      </c>
      <c r="L194" s="136"/>
      <c r="M194" s="141"/>
      <c r="N194" s="142"/>
      <c r="O194" s="142"/>
      <c r="P194" s="143">
        <f>SUM(P195:P199)</f>
        <v>0</v>
      </c>
      <c r="Q194" s="142"/>
      <c r="R194" s="143">
        <f>SUM(R195:R199)</f>
        <v>0</v>
      </c>
      <c r="S194" s="142"/>
      <c r="T194" s="144">
        <f>SUM(T195:T199)</f>
        <v>0</v>
      </c>
      <c r="AR194" s="137" t="s">
        <v>206</v>
      </c>
      <c r="AT194" s="145" t="s">
        <v>80</v>
      </c>
      <c r="AU194" s="145" t="s">
        <v>91</v>
      </c>
      <c r="AY194" s="137" t="s">
        <v>199</v>
      </c>
      <c r="BK194" s="146">
        <f>SUM(BK195:BK199)</f>
        <v>0</v>
      </c>
    </row>
    <row r="195" spans="1:65" s="2" customFormat="1" ht="37.9" customHeight="1">
      <c r="A195" s="33"/>
      <c r="B195" s="149"/>
      <c r="C195" s="192" t="s">
        <v>565</v>
      </c>
      <c r="D195" s="192" t="s">
        <v>272</v>
      </c>
      <c r="E195" s="193" t="s">
        <v>3040</v>
      </c>
      <c r="F195" s="194" t="s">
        <v>3041</v>
      </c>
      <c r="G195" s="195" t="s">
        <v>400</v>
      </c>
      <c r="H195" s="196">
        <v>1</v>
      </c>
      <c r="I195" s="197"/>
      <c r="J195" s="198">
        <f>ROUND(I195*H195,2)</f>
        <v>0</v>
      </c>
      <c r="K195" s="194" t="s">
        <v>246</v>
      </c>
      <c r="L195" s="199"/>
      <c r="M195" s="200" t="s">
        <v>1</v>
      </c>
      <c r="N195" s="201" t="s">
        <v>46</v>
      </c>
      <c r="O195" s="59"/>
      <c r="P195" s="159">
        <f>O195*H195</f>
        <v>0</v>
      </c>
      <c r="Q195" s="159">
        <v>0</v>
      </c>
      <c r="R195" s="159">
        <f>Q195*H195</f>
        <v>0</v>
      </c>
      <c r="S195" s="159">
        <v>0</v>
      </c>
      <c r="T195" s="160">
        <f>S195*H195</f>
        <v>0</v>
      </c>
      <c r="U195" s="33"/>
      <c r="V195" s="33"/>
      <c r="W195" s="33"/>
      <c r="X195" s="33"/>
      <c r="Y195" s="33"/>
      <c r="Z195" s="33"/>
      <c r="AA195" s="33"/>
      <c r="AB195" s="33"/>
      <c r="AC195" s="33"/>
      <c r="AD195" s="33"/>
      <c r="AE195" s="33"/>
      <c r="AR195" s="161" t="s">
        <v>431</v>
      </c>
      <c r="AT195" s="161" t="s">
        <v>272</v>
      </c>
      <c r="AU195" s="161" t="s">
        <v>221</v>
      </c>
      <c r="AY195" s="18" t="s">
        <v>199</v>
      </c>
      <c r="BE195" s="162">
        <f>IF(N195="základní",J195,0)</f>
        <v>0</v>
      </c>
      <c r="BF195" s="162">
        <f>IF(N195="snížená",J195,0)</f>
        <v>0</v>
      </c>
      <c r="BG195" s="162">
        <f>IF(N195="zákl. přenesená",J195,0)</f>
        <v>0</v>
      </c>
      <c r="BH195" s="162">
        <f>IF(N195="sníž. přenesená",J195,0)</f>
        <v>0</v>
      </c>
      <c r="BI195" s="162">
        <f>IF(N195="nulová",J195,0)</f>
        <v>0</v>
      </c>
      <c r="BJ195" s="18" t="s">
        <v>89</v>
      </c>
      <c r="BK195" s="162">
        <f>ROUND(I195*H195,2)</f>
        <v>0</v>
      </c>
      <c r="BL195" s="18" t="s">
        <v>318</v>
      </c>
      <c r="BM195" s="161" t="s">
        <v>3042</v>
      </c>
    </row>
    <row r="196" spans="1:65" s="2" customFormat="1" ht="14.45" customHeight="1">
      <c r="A196" s="33"/>
      <c r="B196" s="149"/>
      <c r="C196" s="192" t="s">
        <v>572</v>
      </c>
      <c r="D196" s="192" t="s">
        <v>272</v>
      </c>
      <c r="E196" s="193" t="s">
        <v>3043</v>
      </c>
      <c r="F196" s="194" t="s">
        <v>3044</v>
      </c>
      <c r="G196" s="195" t="s">
        <v>544</v>
      </c>
      <c r="H196" s="196">
        <v>1</v>
      </c>
      <c r="I196" s="197"/>
      <c r="J196" s="198">
        <f>ROUND(I196*H196,2)</f>
        <v>0</v>
      </c>
      <c r="K196" s="194" t="s">
        <v>246</v>
      </c>
      <c r="L196" s="199"/>
      <c r="M196" s="200" t="s">
        <v>1</v>
      </c>
      <c r="N196" s="201" t="s">
        <v>46</v>
      </c>
      <c r="O196" s="59"/>
      <c r="P196" s="159">
        <f>O196*H196</f>
        <v>0</v>
      </c>
      <c r="Q196" s="159">
        <v>0</v>
      </c>
      <c r="R196" s="159">
        <f>Q196*H196</f>
        <v>0</v>
      </c>
      <c r="S196" s="159">
        <v>0</v>
      </c>
      <c r="T196" s="160">
        <f>S196*H196</f>
        <v>0</v>
      </c>
      <c r="U196" s="33"/>
      <c r="V196" s="33"/>
      <c r="W196" s="33"/>
      <c r="X196" s="33"/>
      <c r="Y196" s="33"/>
      <c r="Z196" s="33"/>
      <c r="AA196" s="33"/>
      <c r="AB196" s="33"/>
      <c r="AC196" s="33"/>
      <c r="AD196" s="33"/>
      <c r="AE196" s="33"/>
      <c r="AR196" s="161" t="s">
        <v>431</v>
      </c>
      <c r="AT196" s="161" t="s">
        <v>272</v>
      </c>
      <c r="AU196" s="161" t="s">
        <v>221</v>
      </c>
      <c r="AY196" s="18" t="s">
        <v>199</v>
      </c>
      <c r="BE196" s="162">
        <f>IF(N196="základní",J196,0)</f>
        <v>0</v>
      </c>
      <c r="BF196" s="162">
        <f>IF(N196="snížená",J196,0)</f>
        <v>0</v>
      </c>
      <c r="BG196" s="162">
        <f>IF(N196="zákl. přenesená",J196,0)</f>
        <v>0</v>
      </c>
      <c r="BH196" s="162">
        <f>IF(N196="sníž. přenesená",J196,0)</f>
        <v>0</v>
      </c>
      <c r="BI196" s="162">
        <f>IF(N196="nulová",J196,0)</f>
        <v>0</v>
      </c>
      <c r="BJ196" s="18" t="s">
        <v>89</v>
      </c>
      <c r="BK196" s="162">
        <f>ROUND(I196*H196,2)</f>
        <v>0</v>
      </c>
      <c r="BL196" s="18" t="s">
        <v>318</v>
      </c>
      <c r="BM196" s="161" t="s">
        <v>3045</v>
      </c>
    </row>
    <row r="197" spans="2:51" s="14" customFormat="1" ht="11.25">
      <c r="B197" s="177"/>
      <c r="D197" s="163" t="s">
        <v>212</v>
      </c>
      <c r="E197" s="178" t="s">
        <v>1</v>
      </c>
      <c r="F197" s="179" t="s">
        <v>3046</v>
      </c>
      <c r="H197" s="178" t="s">
        <v>1</v>
      </c>
      <c r="I197" s="180"/>
      <c r="L197" s="177"/>
      <c r="M197" s="181"/>
      <c r="N197" s="182"/>
      <c r="O197" s="182"/>
      <c r="P197" s="182"/>
      <c r="Q197" s="182"/>
      <c r="R197" s="182"/>
      <c r="S197" s="182"/>
      <c r="T197" s="183"/>
      <c r="AT197" s="178" t="s">
        <v>212</v>
      </c>
      <c r="AU197" s="178" t="s">
        <v>221</v>
      </c>
      <c r="AV197" s="14" t="s">
        <v>89</v>
      </c>
      <c r="AW197" s="14" t="s">
        <v>36</v>
      </c>
      <c r="AX197" s="14" t="s">
        <v>81</v>
      </c>
      <c r="AY197" s="178" t="s">
        <v>199</v>
      </c>
    </row>
    <row r="198" spans="2:51" s="13" customFormat="1" ht="11.25">
      <c r="B198" s="169"/>
      <c r="D198" s="163" t="s">
        <v>212</v>
      </c>
      <c r="E198" s="170" t="s">
        <v>1</v>
      </c>
      <c r="F198" s="171" t="s">
        <v>89</v>
      </c>
      <c r="H198" s="172">
        <v>1</v>
      </c>
      <c r="I198" s="173"/>
      <c r="L198" s="169"/>
      <c r="M198" s="174"/>
      <c r="N198" s="175"/>
      <c r="O198" s="175"/>
      <c r="P198" s="175"/>
      <c r="Q198" s="175"/>
      <c r="R198" s="175"/>
      <c r="S198" s="175"/>
      <c r="T198" s="176"/>
      <c r="AT198" s="170" t="s">
        <v>212</v>
      </c>
      <c r="AU198" s="170" t="s">
        <v>221</v>
      </c>
      <c r="AV198" s="13" t="s">
        <v>91</v>
      </c>
      <c r="AW198" s="13" t="s">
        <v>36</v>
      </c>
      <c r="AX198" s="13" t="s">
        <v>89</v>
      </c>
      <c r="AY198" s="170" t="s">
        <v>199</v>
      </c>
    </row>
    <row r="199" spans="1:65" s="2" customFormat="1" ht="14.45" customHeight="1">
      <c r="A199" s="33"/>
      <c r="B199" s="149"/>
      <c r="C199" s="150" t="s">
        <v>577</v>
      </c>
      <c r="D199" s="150" t="s">
        <v>201</v>
      </c>
      <c r="E199" s="151" t="s">
        <v>3047</v>
      </c>
      <c r="F199" s="152" t="s">
        <v>2894</v>
      </c>
      <c r="G199" s="153" t="s">
        <v>400</v>
      </c>
      <c r="H199" s="154">
        <v>1</v>
      </c>
      <c r="I199" s="155"/>
      <c r="J199" s="156">
        <f>ROUND(I199*H199,2)</f>
        <v>0</v>
      </c>
      <c r="K199" s="152" t="s">
        <v>246</v>
      </c>
      <c r="L199" s="34"/>
      <c r="M199" s="157" t="s">
        <v>1</v>
      </c>
      <c r="N199" s="158" t="s">
        <v>46</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318</v>
      </c>
      <c r="AT199" s="161" t="s">
        <v>201</v>
      </c>
      <c r="AU199" s="161" t="s">
        <v>221</v>
      </c>
      <c r="AY199" s="18" t="s">
        <v>199</v>
      </c>
      <c r="BE199" s="162">
        <f>IF(N199="základní",J199,0)</f>
        <v>0</v>
      </c>
      <c r="BF199" s="162">
        <f>IF(N199="snížená",J199,0)</f>
        <v>0</v>
      </c>
      <c r="BG199" s="162">
        <f>IF(N199="zákl. přenesená",J199,0)</f>
        <v>0</v>
      </c>
      <c r="BH199" s="162">
        <f>IF(N199="sníž. přenesená",J199,0)</f>
        <v>0</v>
      </c>
      <c r="BI199" s="162">
        <f>IF(N199="nulová",J199,0)</f>
        <v>0</v>
      </c>
      <c r="BJ199" s="18" t="s">
        <v>89</v>
      </c>
      <c r="BK199" s="162">
        <f>ROUND(I199*H199,2)</f>
        <v>0</v>
      </c>
      <c r="BL199" s="18" t="s">
        <v>318</v>
      </c>
      <c r="BM199" s="161" t="s">
        <v>3048</v>
      </c>
    </row>
    <row r="200" spans="2:63" s="12" customFormat="1" ht="20.85" customHeight="1">
      <c r="B200" s="136"/>
      <c r="D200" s="137" t="s">
        <v>80</v>
      </c>
      <c r="E200" s="147" t="s">
        <v>3049</v>
      </c>
      <c r="F200" s="147" t="s">
        <v>3050</v>
      </c>
      <c r="I200" s="139"/>
      <c r="J200" s="148">
        <f>BK200</f>
        <v>0</v>
      </c>
      <c r="L200" s="136"/>
      <c r="M200" s="141"/>
      <c r="N200" s="142"/>
      <c r="O200" s="142"/>
      <c r="P200" s="143">
        <f>SUM(P201:P205)</f>
        <v>0</v>
      </c>
      <c r="Q200" s="142"/>
      <c r="R200" s="143">
        <f>SUM(R201:R205)</f>
        <v>0</v>
      </c>
      <c r="S200" s="142"/>
      <c r="T200" s="144">
        <f>SUM(T201:T205)</f>
        <v>0</v>
      </c>
      <c r="AR200" s="137" t="s">
        <v>206</v>
      </c>
      <c r="AT200" s="145" t="s">
        <v>80</v>
      </c>
      <c r="AU200" s="145" t="s">
        <v>91</v>
      </c>
      <c r="AY200" s="137" t="s">
        <v>199</v>
      </c>
      <c r="BK200" s="146">
        <f>SUM(BK201:BK205)</f>
        <v>0</v>
      </c>
    </row>
    <row r="201" spans="1:65" s="2" customFormat="1" ht="37.9" customHeight="1">
      <c r="A201" s="33"/>
      <c r="B201" s="149"/>
      <c r="C201" s="192" t="s">
        <v>585</v>
      </c>
      <c r="D201" s="192" t="s">
        <v>272</v>
      </c>
      <c r="E201" s="193" t="s">
        <v>3051</v>
      </c>
      <c r="F201" s="194" t="s">
        <v>3052</v>
      </c>
      <c r="G201" s="195" t="s">
        <v>400</v>
      </c>
      <c r="H201" s="196">
        <v>1</v>
      </c>
      <c r="I201" s="197"/>
      <c r="J201" s="198">
        <f>ROUND(I201*H201,2)</f>
        <v>0</v>
      </c>
      <c r="K201" s="194" t="s">
        <v>246</v>
      </c>
      <c r="L201" s="199"/>
      <c r="M201" s="200" t="s">
        <v>1</v>
      </c>
      <c r="N201" s="201" t="s">
        <v>46</v>
      </c>
      <c r="O201" s="59"/>
      <c r="P201" s="159">
        <f>O201*H201</f>
        <v>0</v>
      </c>
      <c r="Q201" s="159">
        <v>0</v>
      </c>
      <c r="R201" s="159">
        <f>Q201*H201</f>
        <v>0</v>
      </c>
      <c r="S201" s="159">
        <v>0</v>
      </c>
      <c r="T201" s="160">
        <f>S201*H201</f>
        <v>0</v>
      </c>
      <c r="U201" s="33"/>
      <c r="V201" s="33"/>
      <c r="W201" s="33"/>
      <c r="X201" s="33"/>
      <c r="Y201" s="33"/>
      <c r="Z201" s="33"/>
      <c r="AA201" s="33"/>
      <c r="AB201" s="33"/>
      <c r="AC201" s="33"/>
      <c r="AD201" s="33"/>
      <c r="AE201" s="33"/>
      <c r="AR201" s="161" t="s">
        <v>431</v>
      </c>
      <c r="AT201" s="161" t="s">
        <v>272</v>
      </c>
      <c r="AU201" s="161" t="s">
        <v>221</v>
      </c>
      <c r="AY201" s="18" t="s">
        <v>199</v>
      </c>
      <c r="BE201" s="162">
        <f>IF(N201="základní",J201,0)</f>
        <v>0</v>
      </c>
      <c r="BF201" s="162">
        <f>IF(N201="snížená",J201,0)</f>
        <v>0</v>
      </c>
      <c r="BG201" s="162">
        <f>IF(N201="zákl. přenesená",J201,0)</f>
        <v>0</v>
      </c>
      <c r="BH201" s="162">
        <f>IF(N201="sníž. přenesená",J201,0)</f>
        <v>0</v>
      </c>
      <c r="BI201" s="162">
        <f>IF(N201="nulová",J201,0)</f>
        <v>0</v>
      </c>
      <c r="BJ201" s="18" t="s">
        <v>89</v>
      </c>
      <c r="BK201" s="162">
        <f>ROUND(I201*H201,2)</f>
        <v>0</v>
      </c>
      <c r="BL201" s="18" t="s">
        <v>318</v>
      </c>
      <c r="BM201" s="161" t="s">
        <v>3053</v>
      </c>
    </row>
    <row r="202" spans="1:65" s="2" customFormat="1" ht="14.45" customHeight="1">
      <c r="A202" s="33"/>
      <c r="B202" s="149"/>
      <c r="C202" s="192" t="s">
        <v>593</v>
      </c>
      <c r="D202" s="192" t="s">
        <v>272</v>
      </c>
      <c r="E202" s="193" t="s">
        <v>3054</v>
      </c>
      <c r="F202" s="194" t="s">
        <v>3044</v>
      </c>
      <c r="G202" s="195" t="s">
        <v>544</v>
      </c>
      <c r="H202" s="196">
        <v>1</v>
      </c>
      <c r="I202" s="197"/>
      <c r="J202" s="198">
        <f>ROUND(I202*H202,2)</f>
        <v>0</v>
      </c>
      <c r="K202" s="194" t="s">
        <v>246</v>
      </c>
      <c r="L202" s="199"/>
      <c r="M202" s="200" t="s">
        <v>1</v>
      </c>
      <c r="N202" s="201" t="s">
        <v>46</v>
      </c>
      <c r="O202" s="59"/>
      <c r="P202" s="159">
        <f>O202*H202</f>
        <v>0</v>
      </c>
      <c r="Q202" s="159">
        <v>0</v>
      </c>
      <c r="R202" s="159">
        <f>Q202*H202</f>
        <v>0</v>
      </c>
      <c r="S202" s="159">
        <v>0</v>
      </c>
      <c r="T202" s="160">
        <f>S202*H202</f>
        <v>0</v>
      </c>
      <c r="U202" s="33"/>
      <c r="V202" s="33"/>
      <c r="W202" s="33"/>
      <c r="X202" s="33"/>
      <c r="Y202" s="33"/>
      <c r="Z202" s="33"/>
      <c r="AA202" s="33"/>
      <c r="AB202" s="33"/>
      <c r="AC202" s="33"/>
      <c r="AD202" s="33"/>
      <c r="AE202" s="33"/>
      <c r="AR202" s="161" t="s">
        <v>431</v>
      </c>
      <c r="AT202" s="161" t="s">
        <v>272</v>
      </c>
      <c r="AU202" s="161" t="s">
        <v>221</v>
      </c>
      <c r="AY202" s="18" t="s">
        <v>199</v>
      </c>
      <c r="BE202" s="162">
        <f>IF(N202="základní",J202,0)</f>
        <v>0</v>
      </c>
      <c r="BF202" s="162">
        <f>IF(N202="snížená",J202,0)</f>
        <v>0</v>
      </c>
      <c r="BG202" s="162">
        <f>IF(N202="zákl. přenesená",J202,0)</f>
        <v>0</v>
      </c>
      <c r="BH202" s="162">
        <f>IF(N202="sníž. přenesená",J202,0)</f>
        <v>0</v>
      </c>
      <c r="BI202" s="162">
        <f>IF(N202="nulová",J202,0)</f>
        <v>0</v>
      </c>
      <c r="BJ202" s="18" t="s">
        <v>89</v>
      </c>
      <c r="BK202" s="162">
        <f>ROUND(I202*H202,2)</f>
        <v>0</v>
      </c>
      <c r="BL202" s="18" t="s">
        <v>318</v>
      </c>
      <c r="BM202" s="161" t="s">
        <v>3055</v>
      </c>
    </row>
    <row r="203" spans="2:51" s="14" customFormat="1" ht="11.25">
      <c r="B203" s="177"/>
      <c r="D203" s="163" t="s">
        <v>212</v>
      </c>
      <c r="E203" s="178" t="s">
        <v>1</v>
      </c>
      <c r="F203" s="179" t="s">
        <v>3056</v>
      </c>
      <c r="H203" s="178" t="s">
        <v>1</v>
      </c>
      <c r="I203" s="180"/>
      <c r="L203" s="177"/>
      <c r="M203" s="181"/>
      <c r="N203" s="182"/>
      <c r="O203" s="182"/>
      <c r="P203" s="182"/>
      <c r="Q203" s="182"/>
      <c r="R203" s="182"/>
      <c r="S203" s="182"/>
      <c r="T203" s="183"/>
      <c r="AT203" s="178" t="s">
        <v>212</v>
      </c>
      <c r="AU203" s="178" t="s">
        <v>221</v>
      </c>
      <c r="AV203" s="14" t="s">
        <v>89</v>
      </c>
      <c r="AW203" s="14" t="s">
        <v>36</v>
      </c>
      <c r="AX203" s="14" t="s">
        <v>81</v>
      </c>
      <c r="AY203" s="178" t="s">
        <v>199</v>
      </c>
    </row>
    <row r="204" spans="2:51" s="13" customFormat="1" ht="11.25">
      <c r="B204" s="169"/>
      <c r="D204" s="163" t="s">
        <v>212</v>
      </c>
      <c r="E204" s="170" t="s">
        <v>1</v>
      </c>
      <c r="F204" s="171" t="s">
        <v>89</v>
      </c>
      <c r="H204" s="172">
        <v>1</v>
      </c>
      <c r="I204" s="173"/>
      <c r="L204" s="169"/>
      <c r="M204" s="174"/>
      <c r="N204" s="175"/>
      <c r="O204" s="175"/>
      <c r="P204" s="175"/>
      <c r="Q204" s="175"/>
      <c r="R204" s="175"/>
      <c r="S204" s="175"/>
      <c r="T204" s="176"/>
      <c r="AT204" s="170" t="s">
        <v>212</v>
      </c>
      <c r="AU204" s="170" t="s">
        <v>221</v>
      </c>
      <c r="AV204" s="13" t="s">
        <v>91</v>
      </c>
      <c r="AW204" s="13" t="s">
        <v>36</v>
      </c>
      <c r="AX204" s="13" t="s">
        <v>89</v>
      </c>
      <c r="AY204" s="170" t="s">
        <v>199</v>
      </c>
    </row>
    <row r="205" spans="1:65" s="2" customFormat="1" ht="14.45" customHeight="1">
      <c r="A205" s="33"/>
      <c r="B205" s="149"/>
      <c r="C205" s="150" t="s">
        <v>601</v>
      </c>
      <c r="D205" s="150" t="s">
        <v>201</v>
      </c>
      <c r="E205" s="151" t="s">
        <v>3057</v>
      </c>
      <c r="F205" s="152" t="s">
        <v>2894</v>
      </c>
      <c r="G205" s="153" t="s">
        <v>400</v>
      </c>
      <c r="H205" s="154">
        <v>1</v>
      </c>
      <c r="I205" s="155"/>
      <c r="J205" s="156">
        <f>ROUND(I205*H205,2)</f>
        <v>0</v>
      </c>
      <c r="K205" s="152" t="s">
        <v>246</v>
      </c>
      <c r="L205" s="34"/>
      <c r="M205" s="157" t="s">
        <v>1</v>
      </c>
      <c r="N205" s="158" t="s">
        <v>46</v>
      </c>
      <c r="O205" s="59"/>
      <c r="P205" s="159">
        <f>O205*H205</f>
        <v>0</v>
      </c>
      <c r="Q205" s="159">
        <v>0</v>
      </c>
      <c r="R205" s="159">
        <f>Q205*H205</f>
        <v>0</v>
      </c>
      <c r="S205" s="159">
        <v>0</v>
      </c>
      <c r="T205" s="160">
        <f>S205*H205</f>
        <v>0</v>
      </c>
      <c r="U205" s="33"/>
      <c r="V205" s="33"/>
      <c r="W205" s="33"/>
      <c r="X205" s="33"/>
      <c r="Y205" s="33"/>
      <c r="Z205" s="33"/>
      <c r="AA205" s="33"/>
      <c r="AB205" s="33"/>
      <c r="AC205" s="33"/>
      <c r="AD205" s="33"/>
      <c r="AE205" s="33"/>
      <c r="AR205" s="161" t="s">
        <v>318</v>
      </c>
      <c r="AT205" s="161" t="s">
        <v>201</v>
      </c>
      <c r="AU205" s="161" t="s">
        <v>221</v>
      </c>
      <c r="AY205" s="18" t="s">
        <v>199</v>
      </c>
      <c r="BE205" s="162">
        <f>IF(N205="základní",J205,0)</f>
        <v>0</v>
      </c>
      <c r="BF205" s="162">
        <f>IF(N205="snížená",J205,0)</f>
        <v>0</v>
      </c>
      <c r="BG205" s="162">
        <f>IF(N205="zákl. přenesená",J205,0)</f>
        <v>0</v>
      </c>
      <c r="BH205" s="162">
        <f>IF(N205="sníž. přenesená",J205,0)</f>
        <v>0</v>
      </c>
      <c r="BI205" s="162">
        <f>IF(N205="nulová",J205,0)</f>
        <v>0</v>
      </c>
      <c r="BJ205" s="18" t="s">
        <v>89</v>
      </c>
      <c r="BK205" s="162">
        <f>ROUND(I205*H205,2)</f>
        <v>0</v>
      </c>
      <c r="BL205" s="18" t="s">
        <v>318</v>
      </c>
      <c r="BM205" s="161" t="s">
        <v>3058</v>
      </c>
    </row>
    <row r="206" spans="2:63" s="12" customFormat="1" ht="22.9" customHeight="1">
      <c r="B206" s="136"/>
      <c r="D206" s="137" t="s">
        <v>80</v>
      </c>
      <c r="E206" s="147" t="s">
        <v>3059</v>
      </c>
      <c r="F206" s="147" t="s">
        <v>3060</v>
      </c>
      <c r="I206" s="139"/>
      <c r="J206" s="148">
        <f>BK206</f>
        <v>0</v>
      </c>
      <c r="L206" s="136"/>
      <c r="M206" s="141"/>
      <c r="N206" s="142"/>
      <c r="O206" s="142"/>
      <c r="P206" s="143">
        <f>P207+P208+P209+P220</f>
        <v>0</v>
      </c>
      <c r="Q206" s="142"/>
      <c r="R206" s="143">
        <f>R207+R208+R209+R220</f>
        <v>0</v>
      </c>
      <c r="S206" s="142"/>
      <c r="T206" s="144">
        <f>T207+T208+T209+T220</f>
        <v>0</v>
      </c>
      <c r="AR206" s="137" t="s">
        <v>206</v>
      </c>
      <c r="AT206" s="145" t="s">
        <v>80</v>
      </c>
      <c r="AU206" s="145" t="s">
        <v>89</v>
      </c>
      <c r="AY206" s="137" t="s">
        <v>199</v>
      </c>
      <c r="BK206" s="146">
        <f>BK207+BK208+BK209+BK220</f>
        <v>0</v>
      </c>
    </row>
    <row r="207" spans="1:65" s="2" customFormat="1" ht="24.2" customHeight="1">
      <c r="A207" s="33"/>
      <c r="B207" s="149"/>
      <c r="C207" s="150" t="s">
        <v>611</v>
      </c>
      <c r="D207" s="150" t="s">
        <v>201</v>
      </c>
      <c r="E207" s="151" t="s">
        <v>3061</v>
      </c>
      <c r="F207" s="152" t="s">
        <v>3062</v>
      </c>
      <c r="G207" s="153" t="s">
        <v>345</v>
      </c>
      <c r="H207" s="154">
        <v>2000</v>
      </c>
      <c r="I207" s="155"/>
      <c r="J207" s="156">
        <f>ROUND(I207*H207,2)</f>
        <v>0</v>
      </c>
      <c r="K207" s="152" t="s">
        <v>246</v>
      </c>
      <c r="L207" s="34"/>
      <c r="M207" s="157" t="s">
        <v>1</v>
      </c>
      <c r="N207" s="158" t="s">
        <v>46</v>
      </c>
      <c r="O207" s="59"/>
      <c r="P207" s="159">
        <f>O207*H207</f>
        <v>0</v>
      </c>
      <c r="Q207" s="159">
        <v>0</v>
      </c>
      <c r="R207" s="159">
        <f>Q207*H207</f>
        <v>0</v>
      </c>
      <c r="S207" s="159">
        <v>0</v>
      </c>
      <c r="T207" s="160">
        <f>S207*H207</f>
        <v>0</v>
      </c>
      <c r="U207" s="33"/>
      <c r="V207" s="33"/>
      <c r="W207" s="33"/>
      <c r="X207" s="33"/>
      <c r="Y207" s="33"/>
      <c r="Z207" s="33"/>
      <c r="AA207" s="33"/>
      <c r="AB207" s="33"/>
      <c r="AC207" s="33"/>
      <c r="AD207" s="33"/>
      <c r="AE207" s="33"/>
      <c r="AR207" s="161" t="s">
        <v>318</v>
      </c>
      <c r="AT207" s="161" t="s">
        <v>201</v>
      </c>
      <c r="AU207" s="161" t="s">
        <v>91</v>
      </c>
      <c r="AY207" s="18" t="s">
        <v>199</v>
      </c>
      <c r="BE207" s="162">
        <f>IF(N207="základní",J207,0)</f>
        <v>0</v>
      </c>
      <c r="BF207" s="162">
        <f>IF(N207="snížená",J207,0)</f>
        <v>0</v>
      </c>
      <c r="BG207" s="162">
        <f>IF(N207="zákl. přenesená",J207,0)</f>
        <v>0</v>
      </c>
      <c r="BH207" s="162">
        <f>IF(N207="sníž. přenesená",J207,0)</f>
        <v>0</v>
      </c>
      <c r="BI207" s="162">
        <f>IF(N207="nulová",J207,0)</f>
        <v>0</v>
      </c>
      <c r="BJ207" s="18" t="s">
        <v>89</v>
      </c>
      <c r="BK207" s="162">
        <f>ROUND(I207*H207,2)</f>
        <v>0</v>
      </c>
      <c r="BL207" s="18" t="s">
        <v>318</v>
      </c>
      <c r="BM207" s="161" t="s">
        <v>3063</v>
      </c>
    </row>
    <row r="208" spans="1:47" s="2" customFormat="1" ht="19.5">
      <c r="A208" s="33"/>
      <c r="B208" s="34"/>
      <c r="C208" s="33"/>
      <c r="D208" s="163" t="s">
        <v>208</v>
      </c>
      <c r="E208" s="33"/>
      <c r="F208" s="164" t="s">
        <v>3064</v>
      </c>
      <c r="G208" s="33"/>
      <c r="H208" s="33"/>
      <c r="I208" s="165"/>
      <c r="J208" s="33"/>
      <c r="K208" s="33"/>
      <c r="L208" s="34"/>
      <c r="M208" s="166"/>
      <c r="N208" s="167"/>
      <c r="O208" s="59"/>
      <c r="P208" s="59"/>
      <c r="Q208" s="59"/>
      <c r="R208" s="59"/>
      <c r="S208" s="59"/>
      <c r="T208" s="60"/>
      <c r="U208" s="33"/>
      <c r="V208" s="33"/>
      <c r="W208" s="33"/>
      <c r="X208" s="33"/>
      <c r="Y208" s="33"/>
      <c r="Z208" s="33"/>
      <c r="AA208" s="33"/>
      <c r="AB208" s="33"/>
      <c r="AC208" s="33"/>
      <c r="AD208" s="33"/>
      <c r="AE208" s="33"/>
      <c r="AT208" s="18" t="s">
        <v>208</v>
      </c>
      <c r="AU208" s="18" t="s">
        <v>91</v>
      </c>
    </row>
    <row r="209" spans="2:63" s="12" customFormat="1" ht="20.85" customHeight="1">
      <c r="B209" s="136"/>
      <c r="D209" s="137" t="s">
        <v>80</v>
      </c>
      <c r="E209" s="147" t="s">
        <v>3065</v>
      </c>
      <c r="F209" s="147" t="s">
        <v>3066</v>
      </c>
      <c r="I209" s="139"/>
      <c r="J209" s="148">
        <f>BK209</f>
        <v>0</v>
      </c>
      <c r="L209" s="136"/>
      <c r="M209" s="141"/>
      <c r="N209" s="142"/>
      <c r="O209" s="142"/>
      <c r="P209" s="143">
        <f>SUM(P210:P219)</f>
        <v>0</v>
      </c>
      <c r="Q209" s="142"/>
      <c r="R209" s="143">
        <f>SUM(R210:R219)</f>
        <v>0</v>
      </c>
      <c r="S209" s="142"/>
      <c r="T209" s="144">
        <f>SUM(T210:T219)</f>
        <v>0</v>
      </c>
      <c r="AR209" s="137" t="s">
        <v>206</v>
      </c>
      <c r="AT209" s="145" t="s">
        <v>80</v>
      </c>
      <c r="AU209" s="145" t="s">
        <v>91</v>
      </c>
      <c r="AY209" s="137" t="s">
        <v>199</v>
      </c>
      <c r="BK209" s="146">
        <f>SUM(BK210:BK219)</f>
        <v>0</v>
      </c>
    </row>
    <row r="210" spans="1:65" s="2" customFormat="1" ht="24.2" customHeight="1">
      <c r="A210" s="33"/>
      <c r="B210" s="149"/>
      <c r="C210" s="150" t="s">
        <v>617</v>
      </c>
      <c r="D210" s="150" t="s">
        <v>201</v>
      </c>
      <c r="E210" s="151" t="s">
        <v>3067</v>
      </c>
      <c r="F210" s="152" t="s">
        <v>3068</v>
      </c>
      <c r="G210" s="153" t="s">
        <v>400</v>
      </c>
      <c r="H210" s="154">
        <v>1</v>
      </c>
      <c r="I210" s="155"/>
      <c r="J210" s="156">
        <f>ROUND(I210*H210,2)</f>
        <v>0</v>
      </c>
      <c r="K210" s="152" t="s">
        <v>246</v>
      </c>
      <c r="L210" s="34"/>
      <c r="M210" s="157" t="s">
        <v>1</v>
      </c>
      <c r="N210" s="158" t="s">
        <v>46</v>
      </c>
      <c r="O210" s="59"/>
      <c r="P210" s="159">
        <f>O210*H210</f>
        <v>0</v>
      </c>
      <c r="Q210" s="159">
        <v>0</v>
      </c>
      <c r="R210" s="159">
        <f>Q210*H210</f>
        <v>0</v>
      </c>
      <c r="S210" s="159">
        <v>0</v>
      </c>
      <c r="T210" s="160">
        <f>S210*H210</f>
        <v>0</v>
      </c>
      <c r="U210" s="33"/>
      <c r="V210" s="33"/>
      <c r="W210" s="33"/>
      <c r="X210" s="33"/>
      <c r="Y210" s="33"/>
      <c r="Z210" s="33"/>
      <c r="AA210" s="33"/>
      <c r="AB210" s="33"/>
      <c r="AC210" s="33"/>
      <c r="AD210" s="33"/>
      <c r="AE210" s="33"/>
      <c r="AR210" s="161" t="s">
        <v>318</v>
      </c>
      <c r="AT210" s="161" t="s">
        <v>201</v>
      </c>
      <c r="AU210" s="161" t="s">
        <v>221</v>
      </c>
      <c r="AY210" s="18" t="s">
        <v>199</v>
      </c>
      <c r="BE210" s="162">
        <f>IF(N210="základní",J210,0)</f>
        <v>0</v>
      </c>
      <c r="BF210" s="162">
        <f>IF(N210="snížená",J210,0)</f>
        <v>0</v>
      </c>
      <c r="BG210" s="162">
        <f>IF(N210="zákl. přenesená",J210,0)</f>
        <v>0</v>
      </c>
      <c r="BH210" s="162">
        <f>IF(N210="sníž. přenesená",J210,0)</f>
        <v>0</v>
      </c>
      <c r="BI210" s="162">
        <f>IF(N210="nulová",J210,0)</f>
        <v>0</v>
      </c>
      <c r="BJ210" s="18" t="s">
        <v>89</v>
      </c>
      <c r="BK210" s="162">
        <f>ROUND(I210*H210,2)</f>
        <v>0</v>
      </c>
      <c r="BL210" s="18" t="s">
        <v>318</v>
      </c>
      <c r="BM210" s="161" t="s">
        <v>3069</v>
      </c>
    </row>
    <row r="211" spans="1:47" s="2" customFormat="1" ht="19.5">
      <c r="A211" s="33"/>
      <c r="B211" s="34"/>
      <c r="C211" s="33"/>
      <c r="D211" s="163" t="s">
        <v>208</v>
      </c>
      <c r="E211" s="33"/>
      <c r="F211" s="164" t="s">
        <v>3064</v>
      </c>
      <c r="G211" s="33"/>
      <c r="H211" s="33"/>
      <c r="I211" s="165"/>
      <c r="J211" s="33"/>
      <c r="K211" s="33"/>
      <c r="L211" s="34"/>
      <c r="M211" s="166"/>
      <c r="N211" s="167"/>
      <c r="O211" s="59"/>
      <c r="P211" s="59"/>
      <c r="Q211" s="59"/>
      <c r="R211" s="59"/>
      <c r="S211" s="59"/>
      <c r="T211" s="60"/>
      <c r="U211" s="33"/>
      <c r="V211" s="33"/>
      <c r="W211" s="33"/>
      <c r="X211" s="33"/>
      <c r="Y211" s="33"/>
      <c r="Z211" s="33"/>
      <c r="AA211" s="33"/>
      <c r="AB211" s="33"/>
      <c r="AC211" s="33"/>
      <c r="AD211" s="33"/>
      <c r="AE211" s="33"/>
      <c r="AT211" s="18" t="s">
        <v>208</v>
      </c>
      <c r="AU211" s="18" t="s">
        <v>221</v>
      </c>
    </row>
    <row r="212" spans="1:65" s="2" customFormat="1" ht="14.45" customHeight="1">
      <c r="A212" s="33"/>
      <c r="B212" s="149"/>
      <c r="C212" s="150" t="s">
        <v>625</v>
      </c>
      <c r="D212" s="150" t="s">
        <v>201</v>
      </c>
      <c r="E212" s="151" t="s">
        <v>3070</v>
      </c>
      <c r="F212" s="152" t="s">
        <v>3071</v>
      </c>
      <c r="G212" s="153" t="s">
        <v>400</v>
      </c>
      <c r="H212" s="154">
        <v>20</v>
      </c>
      <c r="I212" s="155"/>
      <c r="J212" s="156">
        <f>ROUND(I212*H212,2)</f>
        <v>0</v>
      </c>
      <c r="K212" s="152" t="s">
        <v>246</v>
      </c>
      <c r="L212" s="34"/>
      <c r="M212" s="157" t="s">
        <v>1</v>
      </c>
      <c r="N212" s="158" t="s">
        <v>46</v>
      </c>
      <c r="O212" s="59"/>
      <c r="P212" s="159">
        <f>O212*H212</f>
        <v>0</v>
      </c>
      <c r="Q212" s="159">
        <v>0</v>
      </c>
      <c r="R212" s="159">
        <f>Q212*H212</f>
        <v>0</v>
      </c>
      <c r="S212" s="159">
        <v>0</v>
      </c>
      <c r="T212" s="160">
        <f>S212*H212</f>
        <v>0</v>
      </c>
      <c r="U212" s="33"/>
      <c r="V212" s="33"/>
      <c r="W212" s="33"/>
      <c r="X212" s="33"/>
      <c r="Y212" s="33"/>
      <c r="Z212" s="33"/>
      <c r="AA212" s="33"/>
      <c r="AB212" s="33"/>
      <c r="AC212" s="33"/>
      <c r="AD212" s="33"/>
      <c r="AE212" s="33"/>
      <c r="AR212" s="161" t="s">
        <v>318</v>
      </c>
      <c r="AT212" s="161" t="s">
        <v>201</v>
      </c>
      <c r="AU212" s="161" t="s">
        <v>221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318</v>
      </c>
      <c r="BM212" s="161" t="s">
        <v>3072</v>
      </c>
    </row>
    <row r="213" spans="1:47" s="2" customFormat="1" ht="19.5">
      <c r="A213" s="33"/>
      <c r="B213" s="34"/>
      <c r="C213" s="33"/>
      <c r="D213" s="163" t="s">
        <v>208</v>
      </c>
      <c r="E213" s="33"/>
      <c r="F213" s="164" t="s">
        <v>3064</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221</v>
      </c>
    </row>
    <row r="214" spans="1:65" s="2" customFormat="1" ht="14.45" customHeight="1">
      <c r="A214" s="33"/>
      <c r="B214" s="149"/>
      <c r="C214" s="150" t="s">
        <v>630</v>
      </c>
      <c r="D214" s="150" t="s">
        <v>201</v>
      </c>
      <c r="E214" s="151" t="s">
        <v>3073</v>
      </c>
      <c r="F214" s="152" t="s">
        <v>3074</v>
      </c>
      <c r="G214" s="153" t="s">
        <v>400</v>
      </c>
      <c r="H214" s="154">
        <v>6</v>
      </c>
      <c r="I214" s="155"/>
      <c r="J214" s="156">
        <f>ROUND(I214*H214,2)</f>
        <v>0</v>
      </c>
      <c r="K214" s="152" t="s">
        <v>246</v>
      </c>
      <c r="L214" s="34"/>
      <c r="M214" s="157" t="s">
        <v>1</v>
      </c>
      <c r="N214" s="158" t="s">
        <v>46</v>
      </c>
      <c r="O214" s="59"/>
      <c r="P214" s="159">
        <f>O214*H214</f>
        <v>0</v>
      </c>
      <c r="Q214" s="159">
        <v>0</v>
      </c>
      <c r="R214" s="159">
        <f>Q214*H214</f>
        <v>0</v>
      </c>
      <c r="S214" s="159">
        <v>0</v>
      </c>
      <c r="T214" s="160">
        <f>S214*H214</f>
        <v>0</v>
      </c>
      <c r="U214" s="33"/>
      <c r="V214" s="33"/>
      <c r="W214" s="33"/>
      <c r="X214" s="33"/>
      <c r="Y214" s="33"/>
      <c r="Z214" s="33"/>
      <c r="AA214" s="33"/>
      <c r="AB214" s="33"/>
      <c r="AC214" s="33"/>
      <c r="AD214" s="33"/>
      <c r="AE214" s="33"/>
      <c r="AR214" s="161" t="s">
        <v>318</v>
      </c>
      <c r="AT214" s="161" t="s">
        <v>201</v>
      </c>
      <c r="AU214" s="161" t="s">
        <v>221</v>
      </c>
      <c r="AY214" s="18" t="s">
        <v>199</v>
      </c>
      <c r="BE214" s="162">
        <f>IF(N214="základní",J214,0)</f>
        <v>0</v>
      </c>
      <c r="BF214" s="162">
        <f>IF(N214="snížená",J214,0)</f>
        <v>0</v>
      </c>
      <c r="BG214" s="162">
        <f>IF(N214="zákl. přenesená",J214,0)</f>
        <v>0</v>
      </c>
      <c r="BH214" s="162">
        <f>IF(N214="sníž. přenesená",J214,0)</f>
        <v>0</v>
      </c>
      <c r="BI214" s="162">
        <f>IF(N214="nulová",J214,0)</f>
        <v>0</v>
      </c>
      <c r="BJ214" s="18" t="s">
        <v>89</v>
      </c>
      <c r="BK214" s="162">
        <f>ROUND(I214*H214,2)</f>
        <v>0</v>
      </c>
      <c r="BL214" s="18" t="s">
        <v>318</v>
      </c>
      <c r="BM214" s="161" t="s">
        <v>3075</v>
      </c>
    </row>
    <row r="215" spans="1:47" s="2" customFormat="1" ht="19.5">
      <c r="A215" s="33"/>
      <c r="B215" s="34"/>
      <c r="C215" s="33"/>
      <c r="D215" s="163" t="s">
        <v>208</v>
      </c>
      <c r="E215" s="33"/>
      <c r="F215" s="164" t="s">
        <v>3064</v>
      </c>
      <c r="G215" s="33"/>
      <c r="H215" s="33"/>
      <c r="I215" s="165"/>
      <c r="J215" s="33"/>
      <c r="K215" s="33"/>
      <c r="L215" s="34"/>
      <c r="M215" s="166"/>
      <c r="N215" s="167"/>
      <c r="O215" s="59"/>
      <c r="P215" s="59"/>
      <c r="Q215" s="59"/>
      <c r="R215" s="59"/>
      <c r="S215" s="59"/>
      <c r="T215" s="60"/>
      <c r="U215" s="33"/>
      <c r="V215" s="33"/>
      <c r="W215" s="33"/>
      <c r="X215" s="33"/>
      <c r="Y215" s="33"/>
      <c r="Z215" s="33"/>
      <c r="AA215" s="33"/>
      <c r="AB215" s="33"/>
      <c r="AC215" s="33"/>
      <c r="AD215" s="33"/>
      <c r="AE215" s="33"/>
      <c r="AT215" s="18" t="s">
        <v>208</v>
      </c>
      <c r="AU215" s="18" t="s">
        <v>221</v>
      </c>
    </row>
    <row r="216" spans="1:65" s="2" customFormat="1" ht="14.45" customHeight="1">
      <c r="A216" s="33"/>
      <c r="B216" s="149"/>
      <c r="C216" s="150" t="s">
        <v>639</v>
      </c>
      <c r="D216" s="150" t="s">
        <v>201</v>
      </c>
      <c r="E216" s="151" t="s">
        <v>3076</v>
      </c>
      <c r="F216" s="152" t="s">
        <v>3077</v>
      </c>
      <c r="G216" s="153" t="s">
        <v>400</v>
      </c>
      <c r="H216" s="154">
        <v>24</v>
      </c>
      <c r="I216" s="155"/>
      <c r="J216" s="156">
        <f>ROUND(I216*H216,2)</f>
        <v>0</v>
      </c>
      <c r="K216" s="152" t="s">
        <v>246</v>
      </c>
      <c r="L216" s="34"/>
      <c r="M216" s="157" t="s">
        <v>1</v>
      </c>
      <c r="N216" s="158" t="s">
        <v>46</v>
      </c>
      <c r="O216" s="59"/>
      <c r="P216" s="159">
        <f>O216*H216</f>
        <v>0</v>
      </c>
      <c r="Q216" s="159">
        <v>0</v>
      </c>
      <c r="R216" s="159">
        <f>Q216*H216</f>
        <v>0</v>
      </c>
      <c r="S216" s="159">
        <v>0</v>
      </c>
      <c r="T216" s="160">
        <f>S216*H216</f>
        <v>0</v>
      </c>
      <c r="U216" s="33"/>
      <c r="V216" s="33"/>
      <c r="W216" s="33"/>
      <c r="X216" s="33"/>
      <c r="Y216" s="33"/>
      <c r="Z216" s="33"/>
      <c r="AA216" s="33"/>
      <c r="AB216" s="33"/>
      <c r="AC216" s="33"/>
      <c r="AD216" s="33"/>
      <c r="AE216" s="33"/>
      <c r="AR216" s="161" t="s">
        <v>318</v>
      </c>
      <c r="AT216" s="161" t="s">
        <v>201</v>
      </c>
      <c r="AU216" s="161" t="s">
        <v>221</v>
      </c>
      <c r="AY216" s="18" t="s">
        <v>199</v>
      </c>
      <c r="BE216" s="162">
        <f>IF(N216="základní",J216,0)</f>
        <v>0</v>
      </c>
      <c r="BF216" s="162">
        <f>IF(N216="snížená",J216,0)</f>
        <v>0</v>
      </c>
      <c r="BG216" s="162">
        <f>IF(N216="zákl. přenesená",J216,0)</f>
        <v>0</v>
      </c>
      <c r="BH216" s="162">
        <f>IF(N216="sníž. přenesená",J216,0)</f>
        <v>0</v>
      </c>
      <c r="BI216" s="162">
        <f>IF(N216="nulová",J216,0)</f>
        <v>0</v>
      </c>
      <c r="BJ216" s="18" t="s">
        <v>89</v>
      </c>
      <c r="BK216" s="162">
        <f>ROUND(I216*H216,2)</f>
        <v>0</v>
      </c>
      <c r="BL216" s="18" t="s">
        <v>318</v>
      </c>
      <c r="BM216" s="161" t="s">
        <v>3078</v>
      </c>
    </row>
    <row r="217" spans="1:47" s="2" customFormat="1" ht="19.5">
      <c r="A217" s="33"/>
      <c r="B217" s="34"/>
      <c r="C217" s="33"/>
      <c r="D217" s="163" t="s">
        <v>208</v>
      </c>
      <c r="E217" s="33"/>
      <c r="F217" s="164" t="s">
        <v>3064</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208</v>
      </c>
      <c r="AU217" s="18" t="s">
        <v>221</v>
      </c>
    </row>
    <row r="218" spans="1:65" s="2" customFormat="1" ht="14.45" customHeight="1">
      <c r="A218" s="33"/>
      <c r="B218" s="149"/>
      <c r="C218" s="150" t="s">
        <v>648</v>
      </c>
      <c r="D218" s="150" t="s">
        <v>201</v>
      </c>
      <c r="E218" s="151" t="s">
        <v>3079</v>
      </c>
      <c r="F218" s="152" t="s">
        <v>3080</v>
      </c>
      <c r="G218" s="153" t="s">
        <v>798</v>
      </c>
      <c r="H218" s="154">
        <v>2</v>
      </c>
      <c r="I218" s="155"/>
      <c r="J218" s="156">
        <f>ROUND(I218*H218,2)</f>
        <v>0</v>
      </c>
      <c r="K218" s="152" t="s">
        <v>246</v>
      </c>
      <c r="L218" s="34"/>
      <c r="M218" s="157" t="s">
        <v>1</v>
      </c>
      <c r="N218" s="158" t="s">
        <v>46</v>
      </c>
      <c r="O218" s="59"/>
      <c r="P218" s="159">
        <f>O218*H218</f>
        <v>0</v>
      </c>
      <c r="Q218" s="159">
        <v>0</v>
      </c>
      <c r="R218" s="159">
        <f>Q218*H218</f>
        <v>0</v>
      </c>
      <c r="S218" s="159">
        <v>0</v>
      </c>
      <c r="T218" s="160">
        <f>S218*H218</f>
        <v>0</v>
      </c>
      <c r="U218" s="33"/>
      <c r="V218" s="33"/>
      <c r="W218" s="33"/>
      <c r="X218" s="33"/>
      <c r="Y218" s="33"/>
      <c r="Z218" s="33"/>
      <c r="AA218" s="33"/>
      <c r="AB218" s="33"/>
      <c r="AC218" s="33"/>
      <c r="AD218" s="33"/>
      <c r="AE218" s="33"/>
      <c r="AR218" s="161" t="s">
        <v>318</v>
      </c>
      <c r="AT218" s="161" t="s">
        <v>201</v>
      </c>
      <c r="AU218" s="161" t="s">
        <v>221</v>
      </c>
      <c r="AY218" s="18" t="s">
        <v>199</v>
      </c>
      <c r="BE218" s="162">
        <f>IF(N218="základní",J218,0)</f>
        <v>0</v>
      </c>
      <c r="BF218" s="162">
        <f>IF(N218="snížená",J218,0)</f>
        <v>0</v>
      </c>
      <c r="BG218" s="162">
        <f>IF(N218="zákl. přenesená",J218,0)</f>
        <v>0</v>
      </c>
      <c r="BH218" s="162">
        <f>IF(N218="sníž. přenesená",J218,0)</f>
        <v>0</v>
      </c>
      <c r="BI218" s="162">
        <f>IF(N218="nulová",J218,0)</f>
        <v>0</v>
      </c>
      <c r="BJ218" s="18" t="s">
        <v>89</v>
      </c>
      <c r="BK218" s="162">
        <f>ROUND(I218*H218,2)</f>
        <v>0</v>
      </c>
      <c r="BL218" s="18" t="s">
        <v>318</v>
      </c>
      <c r="BM218" s="161" t="s">
        <v>3081</v>
      </c>
    </row>
    <row r="219" spans="1:47" s="2" customFormat="1" ht="19.5">
      <c r="A219" s="33"/>
      <c r="B219" s="34"/>
      <c r="C219" s="33"/>
      <c r="D219" s="163" t="s">
        <v>208</v>
      </c>
      <c r="E219" s="33"/>
      <c r="F219" s="164" t="s">
        <v>3064</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208</v>
      </c>
      <c r="AU219" s="18" t="s">
        <v>221</v>
      </c>
    </row>
    <row r="220" spans="2:63" s="12" customFormat="1" ht="20.85" customHeight="1">
      <c r="B220" s="136"/>
      <c r="D220" s="137" t="s">
        <v>80</v>
      </c>
      <c r="E220" s="147" t="s">
        <v>3082</v>
      </c>
      <c r="F220" s="147" t="s">
        <v>3083</v>
      </c>
      <c r="I220" s="139"/>
      <c r="J220" s="148">
        <f>BK220</f>
        <v>0</v>
      </c>
      <c r="L220" s="136"/>
      <c r="M220" s="141"/>
      <c r="N220" s="142"/>
      <c r="O220" s="142"/>
      <c r="P220" s="143">
        <f>SUM(P221:P228)</f>
        <v>0</v>
      </c>
      <c r="Q220" s="142"/>
      <c r="R220" s="143">
        <f>SUM(R221:R228)</f>
        <v>0</v>
      </c>
      <c r="S220" s="142"/>
      <c r="T220" s="144">
        <f>SUM(T221:T228)</f>
        <v>0</v>
      </c>
      <c r="AR220" s="137" t="s">
        <v>206</v>
      </c>
      <c r="AT220" s="145" t="s">
        <v>80</v>
      </c>
      <c r="AU220" s="145" t="s">
        <v>91</v>
      </c>
      <c r="AY220" s="137" t="s">
        <v>199</v>
      </c>
      <c r="BK220" s="146">
        <f>SUM(BK221:BK228)</f>
        <v>0</v>
      </c>
    </row>
    <row r="221" spans="1:65" s="2" customFormat="1" ht="24.2" customHeight="1">
      <c r="A221" s="33"/>
      <c r="B221" s="149"/>
      <c r="C221" s="150" t="s">
        <v>655</v>
      </c>
      <c r="D221" s="150" t="s">
        <v>201</v>
      </c>
      <c r="E221" s="151" t="s">
        <v>3084</v>
      </c>
      <c r="F221" s="152" t="s">
        <v>3085</v>
      </c>
      <c r="G221" s="153" t="s">
        <v>400</v>
      </c>
      <c r="H221" s="154">
        <v>1</v>
      </c>
      <c r="I221" s="155"/>
      <c r="J221" s="156">
        <f>ROUND(I221*H221,2)</f>
        <v>0</v>
      </c>
      <c r="K221" s="152" t="s">
        <v>246</v>
      </c>
      <c r="L221" s="34"/>
      <c r="M221" s="157" t="s">
        <v>1</v>
      </c>
      <c r="N221" s="158" t="s">
        <v>46</v>
      </c>
      <c r="O221" s="59"/>
      <c r="P221" s="159">
        <f>O221*H221</f>
        <v>0</v>
      </c>
      <c r="Q221" s="159">
        <v>0</v>
      </c>
      <c r="R221" s="159">
        <f>Q221*H221</f>
        <v>0</v>
      </c>
      <c r="S221" s="159">
        <v>0</v>
      </c>
      <c r="T221" s="160">
        <f>S221*H221</f>
        <v>0</v>
      </c>
      <c r="U221" s="33"/>
      <c r="V221" s="33"/>
      <c r="W221" s="33"/>
      <c r="X221" s="33"/>
      <c r="Y221" s="33"/>
      <c r="Z221" s="33"/>
      <c r="AA221" s="33"/>
      <c r="AB221" s="33"/>
      <c r="AC221" s="33"/>
      <c r="AD221" s="33"/>
      <c r="AE221" s="33"/>
      <c r="AR221" s="161" t="s">
        <v>318</v>
      </c>
      <c r="AT221" s="161" t="s">
        <v>201</v>
      </c>
      <c r="AU221" s="161" t="s">
        <v>221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318</v>
      </c>
      <c r="BM221" s="161" t="s">
        <v>3086</v>
      </c>
    </row>
    <row r="222" spans="1:47" s="2" customFormat="1" ht="19.5">
      <c r="A222" s="33"/>
      <c r="B222" s="34"/>
      <c r="C222" s="33"/>
      <c r="D222" s="163" t="s">
        <v>208</v>
      </c>
      <c r="E222" s="33"/>
      <c r="F222" s="164" t="s">
        <v>3064</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208</v>
      </c>
      <c r="AU222" s="18" t="s">
        <v>221</v>
      </c>
    </row>
    <row r="223" spans="1:65" s="2" customFormat="1" ht="14.45" customHeight="1">
      <c r="A223" s="33"/>
      <c r="B223" s="149"/>
      <c r="C223" s="150" t="s">
        <v>660</v>
      </c>
      <c r="D223" s="150" t="s">
        <v>201</v>
      </c>
      <c r="E223" s="151" t="s">
        <v>3087</v>
      </c>
      <c r="F223" s="152" t="s">
        <v>3071</v>
      </c>
      <c r="G223" s="153" t="s">
        <v>400</v>
      </c>
      <c r="H223" s="154">
        <v>12</v>
      </c>
      <c r="I223" s="155"/>
      <c r="J223" s="156">
        <f>ROUND(I223*H223,2)</f>
        <v>0</v>
      </c>
      <c r="K223" s="152" t="s">
        <v>246</v>
      </c>
      <c r="L223" s="34"/>
      <c r="M223" s="157" t="s">
        <v>1</v>
      </c>
      <c r="N223" s="158" t="s">
        <v>46</v>
      </c>
      <c r="O223" s="59"/>
      <c r="P223" s="159">
        <f>O223*H223</f>
        <v>0</v>
      </c>
      <c r="Q223" s="159">
        <v>0</v>
      </c>
      <c r="R223" s="159">
        <f>Q223*H223</f>
        <v>0</v>
      </c>
      <c r="S223" s="159">
        <v>0</v>
      </c>
      <c r="T223" s="160">
        <f>S223*H223</f>
        <v>0</v>
      </c>
      <c r="U223" s="33"/>
      <c r="V223" s="33"/>
      <c r="W223" s="33"/>
      <c r="X223" s="33"/>
      <c r="Y223" s="33"/>
      <c r="Z223" s="33"/>
      <c r="AA223" s="33"/>
      <c r="AB223" s="33"/>
      <c r="AC223" s="33"/>
      <c r="AD223" s="33"/>
      <c r="AE223" s="33"/>
      <c r="AR223" s="161" t="s">
        <v>318</v>
      </c>
      <c r="AT223" s="161" t="s">
        <v>201</v>
      </c>
      <c r="AU223" s="161" t="s">
        <v>221</v>
      </c>
      <c r="AY223" s="18" t="s">
        <v>199</v>
      </c>
      <c r="BE223" s="162">
        <f>IF(N223="základní",J223,0)</f>
        <v>0</v>
      </c>
      <c r="BF223" s="162">
        <f>IF(N223="snížená",J223,0)</f>
        <v>0</v>
      </c>
      <c r="BG223" s="162">
        <f>IF(N223="zákl. přenesená",J223,0)</f>
        <v>0</v>
      </c>
      <c r="BH223" s="162">
        <f>IF(N223="sníž. přenesená",J223,0)</f>
        <v>0</v>
      </c>
      <c r="BI223" s="162">
        <f>IF(N223="nulová",J223,0)</f>
        <v>0</v>
      </c>
      <c r="BJ223" s="18" t="s">
        <v>89</v>
      </c>
      <c r="BK223" s="162">
        <f>ROUND(I223*H223,2)</f>
        <v>0</v>
      </c>
      <c r="BL223" s="18" t="s">
        <v>318</v>
      </c>
      <c r="BM223" s="161" t="s">
        <v>3088</v>
      </c>
    </row>
    <row r="224" spans="1:47" s="2" customFormat="1" ht="19.5">
      <c r="A224" s="33"/>
      <c r="B224" s="34"/>
      <c r="C224" s="33"/>
      <c r="D224" s="163" t="s">
        <v>208</v>
      </c>
      <c r="E224" s="33"/>
      <c r="F224" s="164" t="s">
        <v>3064</v>
      </c>
      <c r="G224" s="33"/>
      <c r="H224" s="33"/>
      <c r="I224" s="165"/>
      <c r="J224" s="33"/>
      <c r="K224" s="33"/>
      <c r="L224" s="34"/>
      <c r="M224" s="166"/>
      <c r="N224" s="167"/>
      <c r="O224" s="59"/>
      <c r="P224" s="59"/>
      <c r="Q224" s="59"/>
      <c r="R224" s="59"/>
      <c r="S224" s="59"/>
      <c r="T224" s="60"/>
      <c r="U224" s="33"/>
      <c r="V224" s="33"/>
      <c r="W224" s="33"/>
      <c r="X224" s="33"/>
      <c r="Y224" s="33"/>
      <c r="Z224" s="33"/>
      <c r="AA224" s="33"/>
      <c r="AB224" s="33"/>
      <c r="AC224" s="33"/>
      <c r="AD224" s="33"/>
      <c r="AE224" s="33"/>
      <c r="AT224" s="18" t="s">
        <v>208</v>
      </c>
      <c r="AU224" s="18" t="s">
        <v>221</v>
      </c>
    </row>
    <row r="225" spans="1:65" s="2" customFormat="1" ht="14.45" customHeight="1">
      <c r="A225" s="33"/>
      <c r="B225" s="149"/>
      <c r="C225" s="150" t="s">
        <v>1008</v>
      </c>
      <c r="D225" s="150" t="s">
        <v>201</v>
      </c>
      <c r="E225" s="151" t="s">
        <v>3089</v>
      </c>
      <c r="F225" s="152" t="s">
        <v>3077</v>
      </c>
      <c r="G225" s="153" t="s">
        <v>400</v>
      </c>
      <c r="H225" s="154">
        <v>12</v>
      </c>
      <c r="I225" s="155"/>
      <c r="J225" s="156">
        <f>ROUND(I225*H225,2)</f>
        <v>0</v>
      </c>
      <c r="K225" s="152" t="s">
        <v>246</v>
      </c>
      <c r="L225" s="34"/>
      <c r="M225" s="157" t="s">
        <v>1</v>
      </c>
      <c r="N225" s="158" t="s">
        <v>46</v>
      </c>
      <c r="O225" s="59"/>
      <c r="P225" s="159">
        <f>O225*H225</f>
        <v>0</v>
      </c>
      <c r="Q225" s="159">
        <v>0</v>
      </c>
      <c r="R225" s="159">
        <f>Q225*H225</f>
        <v>0</v>
      </c>
      <c r="S225" s="159">
        <v>0</v>
      </c>
      <c r="T225" s="160">
        <f>S225*H225</f>
        <v>0</v>
      </c>
      <c r="U225" s="33"/>
      <c r="V225" s="33"/>
      <c r="W225" s="33"/>
      <c r="X225" s="33"/>
      <c r="Y225" s="33"/>
      <c r="Z225" s="33"/>
      <c r="AA225" s="33"/>
      <c r="AB225" s="33"/>
      <c r="AC225" s="33"/>
      <c r="AD225" s="33"/>
      <c r="AE225" s="33"/>
      <c r="AR225" s="161" t="s">
        <v>318</v>
      </c>
      <c r="AT225" s="161" t="s">
        <v>201</v>
      </c>
      <c r="AU225" s="161" t="s">
        <v>221</v>
      </c>
      <c r="AY225" s="18" t="s">
        <v>199</v>
      </c>
      <c r="BE225" s="162">
        <f>IF(N225="základní",J225,0)</f>
        <v>0</v>
      </c>
      <c r="BF225" s="162">
        <f>IF(N225="snížená",J225,0)</f>
        <v>0</v>
      </c>
      <c r="BG225" s="162">
        <f>IF(N225="zákl. přenesená",J225,0)</f>
        <v>0</v>
      </c>
      <c r="BH225" s="162">
        <f>IF(N225="sníž. přenesená",J225,0)</f>
        <v>0</v>
      </c>
      <c r="BI225" s="162">
        <f>IF(N225="nulová",J225,0)</f>
        <v>0</v>
      </c>
      <c r="BJ225" s="18" t="s">
        <v>89</v>
      </c>
      <c r="BK225" s="162">
        <f>ROUND(I225*H225,2)</f>
        <v>0</v>
      </c>
      <c r="BL225" s="18" t="s">
        <v>318</v>
      </c>
      <c r="BM225" s="161" t="s">
        <v>3090</v>
      </c>
    </row>
    <row r="226" spans="1:47" s="2" customFormat="1" ht="19.5">
      <c r="A226" s="33"/>
      <c r="B226" s="34"/>
      <c r="C226" s="33"/>
      <c r="D226" s="163" t="s">
        <v>208</v>
      </c>
      <c r="E226" s="33"/>
      <c r="F226" s="164" t="s">
        <v>3064</v>
      </c>
      <c r="G226" s="33"/>
      <c r="H226" s="33"/>
      <c r="I226" s="165"/>
      <c r="J226" s="33"/>
      <c r="K226" s="33"/>
      <c r="L226" s="34"/>
      <c r="M226" s="166"/>
      <c r="N226" s="167"/>
      <c r="O226" s="59"/>
      <c r="P226" s="59"/>
      <c r="Q226" s="59"/>
      <c r="R226" s="59"/>
      <c r="S226" s="59"/>
      <c r="T226" s="60"/>
      <c r="U226" s="33"/>
      <c r="V226" s="33"/>
      <c r="W226" s="33"/>
      <c r="X226" s="33"/>
      <c r="Y226" s="33"/>
      <c r="Z226" s="33"/>
      <c r="AA226" s="33"/>
      <c r="AB226" s="33"/>
      <c r="AC226" s="33"/>
      <c r="AD226" s="33"/>
      <c r="AE226" s="33"/>
      <c r="AT226" s="18" t="s">
        <v>208</v>
      </c>
      <c r="AU226" s="18" t="s">
        <v>221</v>
      </c>
    </row>
    <row r="227" spans="1:65" s="2" customFormat="1" ht="14.45" customHeight="1">
      <c r="A227" s="33"/>
      <c r="B227" s="149"/>
      <c r="C227" s="150" t="s">
        <v>1014</v>
      </c>
      <c r="D227" s="150" t="s">
        <v>201</v>
      </c>
      <c r="E227" s="151" t="s">
        <v>3091</v>
      </c>
      <c r="F227" s="152" t="s">
        <v>3080</v>
      </c>
      <c r="G227" s="153" t="s">
        <v>798</v>
      </c>
      <c r="H227" s="154">
        <v>2</v>
      </c>
      <c r="I227" s="155"/>
      <c r="J227" s="156">
        <f>ROUND(I227*H227,2)</f>
        <v>0</v>
      </c>
      <c r="K227" s="152" t="s">
        <v>246</v>
      </c>
      <c r="L227" s="34"/>
      <c r="M227" s="157" t="s">
        <v>1</v>
      </c>
      <c r="N227" s="158" t="s">
        <v>46</v>
      </c>
      <c r="O227" s="59"/>
      <c r="P227" s="159">
        <f>O227*H227</f>
        <v>0</v>
      </c>
      <c r="Q227" s="159">
        <v>0</v>
      </c>
      <c r="R227" s="159">
        <f>Q227*H227</f>
        <v>0</v>
      </c>
      <c r="S227" s="159">
        <v>0</v>
      </c>
      <c r="T227" s="160">
        <f>S227*H227</f>
        <v>0</v>
      </c>
      <c r="U227" s="33"/>
      <c r="V227" s="33"/>
      <c r="W227" s="33"/>
      <c r="X227" s="33"/>
      <c r="Y227" s="33"/>
      <c r="Z227" s="33"/>
      <c r="AA227" s="33"/>
      <c r="AB227" s="33"/>
      <c r="AC227" s="33"/>
      <c r="AD227" s="33"/>
      <c r="AE227" s="33"/>
      <c r="AR227" s="161" t="s">
        <v>318</v>
      </c>
      <c r="AT227" s="161" t="s">
        <v>201</v>
      </c>
      <c r="AU227" s="161" t="s">
        <v>221</v>
      </c>
      <c r="AY227" s="18" t="s">
        <v>199</v>
      </c>
      <c r="BE227" s="162">
        <f>IF(N227="základní",J227,0)</f>
        <v>0</v>
      </c>
      <c r="BF227" s="162">
        <f>IF(N227="snížená",J227,0)</f>
        <v>0</v>
      </c>
      <c r="BG227" s="162">
        <f>IF(N227="zákl. přenesená",J227,0)</f>
        <v>0</v>
      </c>
      <c r="BH227" s="162">
        <f>IF(N227="sníž. přenesená",J227,0)</f>
        <v>0</v>
      </c>
      <c r="BI227" s="162">
        <f>IF(N227="nulová",J227,0)</f>
        <v>0</v>
      </c>
      <c r="BJ227" s="18" t="s">
        <v>89</v>
      </c>
      <c r="BK227" s="162">
        <f>ROUND(I227*H227,2)</f>
        <v>0</v>
      </c>
      <c r="BL227" s="18" t="s">
        <v>318</v>
      </c>
      <c r="BM227" s="161" t="s">
        <v>3092</v>
      </c>
    </row>
    <row r="228" spans="1:47" s="2" customFormat="1" ht="19.5">
      <c r="A228" s="33"/>
      <c r="B228" s="34"/>
      <c r="C228" s="33"/>
      <c r="D228" s="163" t="s">
        <v>208</v>
      </c>
      <c r="E228" s="33"/>
      <c r="F228" s="164" t="s">
        <v>3064</v>
      </c>
      <c r="G228" s="33"/>
      <c r="H228" s="33"/>
      <c r="I228" s="165"/>
      <c r="J228" s="33"/>
      <c r="K228" s="33"/>
      <c r="L228" s="34"/>
      <c r="M228" s="166"/>
      <c r="N228" s="167"/>
      <c r="O228" s="59"/>
      <c r="P228" s="59"/>
      <c r="Q228" s="59"/>
      <c r="R228" s="59"/>
      <c r="S228" s="59"/>
      <c r="T228" s="60"/>
      <c r="U228" s="33"/>
      <c r="V228" s="33"/>
      <c r="W228" s="33"/>
      <c r="X228" s="33"/>
      <c r="Y228" s="33"/>
      <c r="Z228" s="33"/>
      <c r="AA228" s="33"/>
      <c r="AB228" s="33"/>
      <c r="AC228" s="33"/>
      <c r="AD228" s="33"/>
      <c r="AE228" s="33"/>
      <c r="AT228" s="18" t="s">
        <v>208</v>
      </c>
      <c r="AU228" s="18" t="s">
        <v>221</v>
      </c>
    </row>
    <row r="229" spans="2:63" s="12" customFormat="1" ht="22.9" customHeight="1">
      <c r="B229" s="136"/>
      <c r="D229" s="137" t="s">
        <v>80</v>
      </c>
      <c r="E229" s="147" t="s">
        <v>3093</v>
      </c>
      <c r="F229" s="147" t="s">
        <v>3094</v>
      </c>
      <c r="I229" s="139"/>
      <c r="J229" s="148">
        <f>BK229</f>
        <v>0</v>
      </c>
      <c r="L229" s="136"/>
      <c r="M229" s="141"/>
      <c r="N229" s="142"/>
      <c r="O229" s="142"/>
      <c r="P229" s="143">
        <f>SUM(P230:P233)</f>
        <v>0</v>
      </c>
      <c r="Q229" s="142"/>
      <c r="R229" s="143">
        <f>SUM(R230:R233)</f>
        <v>0</v>
      </c>
      <c r="S229" s="142"/>
      <c r="T229" s="144">
        <f>SUM(T230:T233)</f>
        <v>0</v>
      </c>
      <c r="AR229" s="137" t="s">
        <v>91</v>
      </c>
      <c r="AT229" s="145" t="s">
        <v>80</v>
      </c>
      <c r="AU229" s="145" t="s">
        <v>89</v>
      </c>
      <c r="AY229" s="137" t="s">
        <v>199</v>
      </c>
      <c r="BK229" s="146">
        <f>SUM(BK230:BK233)</f>
        <v>0</v>
      </c>
    </row>
    <row r="230" spans="1:65" s="2" customFormat="1" ht="24.2" customHeight="1">
      <c r="A230" s="33"/>
      <c r="B230" s="149"/>
      <c r="C230" s="150" t="s">
        <v>1018</v>
      </c>
      <c r="D230" s="150" t="s">
        <v>201</v>
      </c>
      <c r="E230" s="151" t="s">
        <v>3095</v>
      </c>
      <c r="F230" s="152" t="s">
        <v>3096</v>
      </c>
      <c r="G230" s="153" t="s">
        <v>400</v>
      </c>
      <c r="H230" s="154">
        <v>2</v>
      </c>
      <c r="I230" s="155"/>
      <c r="J230" s="156">
        <f>ROUND(I230*H230,2)</f>
        <v>0</v>
      </c>
      <c r="K230" s="152" t="s">
        <v>246</v>
      </c>
      <c r="L230" s="34"/>
      <c r="M230" s="157" t="s">
        <v>1</v>
      </c>
      <c r="N230" s="158" t="s">
        <v>46</v>
      </c>
      <c r="O230" s="59"/>
      <c r="P230" s="159">
        <f>O230*H230</f>
        <v>0</v>
      </c>
      <c r="Q230" s="159">
        <v>0</v>
      </c>
      <c r="R230" s="159">
        <f>Q230*H230</f>
        <v>0</v>
      </c>
      <c r="S230" s="159">
        <v>0</v>
      </c>
      <c r="T230" s="160">
        <f>S230*H230</f>
        <v>0</v>
      </c>
      <c r="U230" s="33"/>
      <c r="V230" s="33"/>
      <c r="W230" s="33"/>
      <c r="X230" s="33"/>
      <c r="Y230" s="33"/>
      <c r="Z230" s="33"/>
      <c r="AA230" s="33"/>
      <c r="AB230" s="33"/>
      <c r="AC230" s="33"/>
      <c r="AD230" s="33"/>
      <c r="AE230" s="33"/>
      <c r="AR230" s="161" t="s">
        <v>318</v>
      </c>
      <c r="AT230" s="161" t="s">
        <v>201</v>
      </c>
      <c r="AU230" s="161" t="s">
        <v>91</v>
      </c>
      <c r="AY230" s="18" t="s">
        <v>199</v>
      </c>
      <c r="BE230" s="162">
        <f>IF(N230="základní",J230,0)</f>
        <v>0</v>
      </c>
      <c r="BF230" s="162">
        <f>IF(N230="snížená",J230,0)</f>
        <v>0</v>
      </c>
      <c r="BG230" s="162">
        <f>IF(N230="zákl. přenesená",J230,0)</f>
        <v>0</v>
      </c>
      <c r="BH230" s="162">
        <f>IF(N230="sníž. přenesená",J230,0)</f>
        <v>0</v>
      </c>
      <c r="BI230" s="162">
        <f>IF(N230="nulová",J230,0)</f>
        <v>0</v>
      </c>
      <c r="BJ230" s="18" t="s">
        <v>89</v>
      </c>
      <c r="BK230" s="162">
        <f>ROUND(I230*H230,2)</f>
        <v>0</v>
      </c>
      <c r="BL230" s="18" t="s">
        <v>318</v>
      </c>
      <c r="BM230" s="161" t="s">
        <v>3097</v>
      </c>
    </row>
    <row r="231" spans="1:65" s="2" customFormat="1" ht="14.45" customHeight="1">
      <c r="A231" s="33"/>
      <c r="B231" s="149"/>
      <c r="C231" s="150" t="s">
        <v>1024</v>
      </c>
      <c r="D231" s="150" t="s">
        <v>201</v>
      </c>
      <c r="E231" s="151" t="s">
        <v>3098</v>
      </c>
      <c r="F231" s="152" t="s">
        <v>3099</v>
      </c>
      <c r="G231" s="153" t="s">
        <v>400</v>
      </c>
      <c r="H231" s="154">
        <v>2</v>
      </c>
      <c r="I231" s="155"/>
      <c r="J231" s="156">
        <f>ROUND(I231*H231,2)</f>
        <v>0</v>
      </c>
      <c r="K231" s="152" t="s">
        <v>246</v>
      </c>
      <c r="L231" s="34"/>
      <c r="M231" s="157" t="s">
        <v>1</v>
      </c>
      <c r="N231" s="158" t="s">
        <v>46</v>
      </c>
      <c r="O231" s="59"/>
      <c r="P231" s="159">
        <f>O231*H231</f>
        <v>0</v>
      </c>
      <c r="Q231" s="159">
        <v>0</v>
      </c>
      <c r="R231" s="159">
        <f>Q231*H231</f>
        <v>0</v>
      </c>
      <c r="S231" s="159">
        <v>0</v>
      </c>
      <c r="T231" s="160">
        <f>S231*H231</f>
        <v>0</v>
      </c>
      <c r="U231" s="33"/>
      <c r="V231" s="33"/>
      <c r="W231" s="33"/>
      <c r="X231" s="33"/>
      <c r="Y231" s="33"/>
      <c r="Z231" s="33"/>
      <c r="AA231" s="33"/>
      <c r="AB231" s="33"/>
      <c r="AC231" s="33"/>
      <c r="AD231" s="33"/>
      <c r="AE231" s="33"/>
      <c r="AR231" s="161" t="s">
        <v>318</v>
      </c>
      <c r="AT231" s="161" t="s">
        <v>201</v>
      </c>
      <c r="AU231" s="161" t="s">
        <v>91</v>
      </c>
      <c r="AY231" s="18" t="s">
        <v>199</v>
      </c>
      <c r="BE231" s="162">
        <f>IF(N231="základní",J231,0)</f>
        <v>0</v>
      </c>
      <c r="BF231" s="162">
        <f>IF(N231="snížená",J231,0)</f>
        <v>0</v>
      </c>
      <c r="BG231" s="162">
        <f>IF(N231="zákl. přenesená",J231,0)</f>
        <v>0</v>
      </c>
      <c r="BH231" s="162">
        <f>IF(N231="sníž. přenesená",J231,0)</f>
        <v>0</v>
      </c>
      <c r="BI231" s="162">
        <f>IF(N231="nulová",J231,0)</f>
        <v>0</v>
      </c>
      <c r="BJ231" s="18" t="s">
        <v>89</v>
      </c>
      <c r="BK231" s="162">
        <f>ROUND(I231*H231,2)</f>
        <v>0</v>
      </c>
      <c r="BL231" s="18" t="s">
        <v>318</v>
      </c>
      <c r="BM231" s="161" t="s">
        <v>3100</v>
      </c>
    </row>
    <row r="232" spans="1:65" s="2" customFormat="1" ht="14.45" customHeight="1">
      <c r="A232" s="33"/>
      <c r="B232" s="149"/>
      <c r="C232" s="150" t="s">
        <v>1029</v>
      </c>
      <c r="D232" s="150" t="s">
        <v>201</v>
      </c>
      <c r="E232" s="151" t="s">
        <v>3101</v>
      </c>
      <c r="F232" s="152" t="s">
        <v>3102</v>
      </c>
      <c r="G232" s="153" t="s">
        <v>345</v>
      </c>
      <c r="H232" s="154">
        <v>200</v>
      </c>
      <c r="I232" s="155"/>
      <c r="J232" s="156">
        <f>ROUND(I232*H232,2)</f>
        <v>0</v>
      </c>
      <c r="K232" s="152" t="s">
        <v>246</v>
      </c>
      <c r="L232" s="34"/>
      <c r="M232" s="157" t="s">
        <v>1</v>
      </c>
      <c r="N232" s="158" t="s">
        <v>46</v>
      </c>
      <c r="O232" s="59"/>
      <c r="P232" s="159">
        <f>O232*H232</f>
        <v>0</v>
      </c>
      <c r="Q232" s="159">
        <v>0</v>
      </c>
      <c r="R232" s="159">
        <f>Q232*H232</f>
        <v>0</v>
      </c>
      <c r="S232" s="159">
        <v>0</v>
      </c>
      <c r="T232" s="160">
        <f>S232*H232</f>
        <v>0</v>
      </c>
      <c r="U232" s="33"/>
      <c r="V232" s="33"/>
      <c r="W232" s="33"/>
      <c r="X232" s="33"/>
      <c r="Y232" s="33"/>
      <c r="Z232" s="33"/>
      <c r="AA232" s="33"/>
      <c r="AB232" s="33"/>
      <c r="AC232" s="33"/>
      <c r="AD232" s="33"/>
      <c r="AE232" s="33"/>
      <c r="AR232" s="161" t="s">
        <v>318</v>
      </c>
      <c r="AT232" s="161" t="s">
        <v>201</v>
      </c>
      <c r="AU232" s="161" t="s">
        <v>91</v>
      </c>
      <c r="AY232" s="18" t="s">
        <v>199</v>
      </c>
      <c r="BE232" s="162">
        <f>IF(N232="základní",J232,0)</f>
        <v>0</v>
      </c>
      <c r="BF232" s="162">
        <f>IF(N232="snížená",J232,0)</f>
        <v>0</v>
      </c>
      <c r="BG232" s="162">
        <f>IF(N232="zákl. přenesená",J232,0)</f>
        <v>0</v>
      </c>
      <c r="BH232" s="162">
        <f>IF(N232="sníž. přenesená",J232,0)</f>
        <v>0</v>
      </c>
      <c r="BI232" s="162">
        <f>IF(N232="nulová",J232,0)</f>
        <v>0</v>
      </c>
      <c r="BJ232" s="18" t="s">
        <v>89</v>
      </c>
      <c r="BK232" s="162">
        <f>ROUND(I232*H232,2)</f>
        <v>0</v>
      </c>
      <c r="BL232" s="18" t="s">
        <v>318</v>
      </c>
      <c r="BM232" s="161" t="s">
        <v>3103</v>
      </c>
    </row>
    <row r="233" spans="1:65" s="2" customFormat="1" ht="49.15" customHeight="1">
      <c r="A233" s="33"/>
      <c r="B233" s="149"/>
      <c r="C233" s="150" t="s">
        <v>1036</v>
      </c>
      <c r="D233" s="150" t="s">
        <v>201</v>
      </c>
      <c r="E233" s="151" t="s">
        <v>3104</v>
      </c>
      <c r="F233" s="152" t="s">
        <v>3105</v>
      </c>
      <c r="G233" s="153" t="s">
        <v>544</v>
      </c>
      <c r="H233" s="154">
        <v>1</v>
      </c>
      <c r="I233" s="155"/>
      <c r="J233" s="156">
        <f>ROUND(I233*H233,2)</f>
        <v>0</v>
      </c>
      <c r="K233" s="152" t="s">
        <v>246</v>
      </c>
      <c r="L233" s="34"/>
      <c r="M233" s="157" t="s">
        <v>1</v>
      </c>
      <c r="N233" s="158" t="s">
        <v>46</v>
      </c>
      <c r="O233" s="59"/>
      <c r="P233" s="159">
        <f>O233*H233</f>
        <v>0</v>
      </c>
      <c r="Q233" s="159">
        <v>0</v>
      </c>
      <c r="R233" s="159">
        <f>Q233*H233</f>
        <v>0</v>
      </c>
      <c r="S233" s="159">
        <v>0</v>
      </c>
      <c r="T233" s="160">
        <f>S233*H233</f>
        <v>0</v>
      </c>
      <c r="U233" s="33"/>
      <c r="V233" s="33"/>
      <c r="W233" s="33"/>
      <c r="X233" s="33"/>
      <c r="Y233" s="33"/>
      <c r="Z233" s="33"/>
      <c r="AA233" s="33"/>
      <c r="AB233" s="33"/>
      <c r="AC233" s="33"/>
      <c r="AD233" s="33"/>
      <c r="AE233" s="33"/>
      <c r="AR233" s="161" t="s">
        <v>318</v>
      </c>
      <c r="AT233" s="161" t="s">
        <v>201</v>
      </c>
      <c r="AU233" s="161" t="s">
        <v>91</v>
      </c>
      <c r="AY233" s="18" t="s">
        <v>199</v>
      </c>
      <c r="BE233" s="162">
        <f>IF(N233="základní",J233,0)</f>
        <v>0</v>
      </c>
      <c r="BF233" s="162">
        <f>IF(N233="snížená",J233,0)</f>
        <v>0</v>
      </c>
      <c r="BG233" s="162">
        <f>IF(N233="zákl. přenesená",J233,0)</f>
        <v>0</v>
      </c>
      <c r="BH233" s="162">
        <f>IF(N233="sníž. přenesená",J233,0)</f>
        <v>0</v>
      </c>
      <c r="BI233" s="162">
        <f>IF(N233="nulová",J233,0)</f>
        <v>0</v>
      </c>
      <c r="BJ233" s="18" t="s">
        <v>89</v>
      </c>
      <c r="BK233" s="162">
        <f>ROUND(I233*H233,2)</f>
        <v>0</v>
      </c>
      <c r="BL233" s="18" t="s">
        <v>318</v>
      </c>
      <c r="BM233" s="161" t="s">
        <v>3106</v>
      </c>
    </row>
    <row r="234" spans="2:63" s="12" customFormat="1" ht="22.9" customHeight="1">
      <c r="B234" s="136"/>
      <c r="D234" s="137" t="s">
        <v>80</v>
      </c>
      <c r="E234" s="147" t="s">
        <v>3107</v>
      </c>
      <c r="F234" s="147" t="s">
        <v>3108</v>
      </c>
      <c r="I234" s="139"/>
      <c r="J234" s="148">
        <f>BK234</f>
        <v>0</v>
      </c>
      <c r="L234" s="136"/>
      <c r="M234" s="141"/>
      <c r="N234" s="142"/>
      <c r="O234" s="142"/>
      <c r="P234" s="143">
        <f>SUM(P235:P240)</f>
        <v>0</v>
      </c>
      <c r="Q234" s="142"/>
      <c r="R234" s="143">
        <f>SUM(R235:R240)</f>
        <v>0</v>
      </c>
      <c r="S234" s="142"/>
      <c r="T234" s="144">
        <f>SUM(T235:T240)</f>
        <v>0</v>
      </c>
      <c r="AR234" s="137" t="s">
        <v>91</v>
      </c>
      <c r="AT234" s="145" t="s">
        <v>80</v>
      </c>
      <c r="AU234" s="145" t="s">
        <v>89</v>
      </c>
      <c r="AY234" s="137" t="s">
        <v>199</v>
      </c>
      <c r="BK234" s="146">
        <f>SUM(BK235:BK240)</f>
        <v>0</v>
      </c>
    </row>
    <row r="235" spans="1:65" s="2" customFormat="1" ht="14.45" customHeight="1">
      <c r="A235" s="33"/>
      <c r="B235" s="149"/>
      <c r="C235" s="150" t="s">
        <v>1041</v>
      </c>
      <c r="D235" s="150" t="s">
        <v>201</v>
      </c>
      <c r="E235" s="151" t="s">
        <v>3109</v>
      </c>
      <c r="F235" s="152" t="s">
        <v>3110</v>
      </c>
      <c r="G235" s="153" t="s">
        <v>544</v>
      </c>
      <c r="H235" s="154">
        <v>1</v>
      </c>
      <c r="I235" s="155"/>
      <c r="J235" s="156">
        <f>ROUND(I235*H235,2)</f>
        <v>0</v>
      </c>
      <c r="K235" s="152" t="s">
        <v>246</v>
      </c>
      <c r="L235" s="34"/>
      <c r="M235" s="157" t="s">
        <v>1</v>
      </c>
      <c r="N235" s="158" t="s">
        <v>46</v>
      </c>
      <c r="O235" s="59"/>
      <c r="P235" s="159">
        <f>O235*H235</f>
        <v>0</v>
      </c>
      <c r="Q235" s="159">
        <v>0</v>
      </c>
      <c r="R235" s="159">
        <f>Q235*H235</f>
        <v>0</v>
      </c>
      <c r="S235" s="159">
        <v>0</v>
      </c>
      <c r="T235" s="160">
        <f>S235*H235</f>
        <v>0</v>
      </c>
      <c r="U235" s="33"/>
      <c r="V235" s="33"/>
      <c r="W235" s="33"/>
      <c r="X235" s="33"/>
      <c r="Y235" s="33"/>
      <c r="Z235" s="33"/>
      <c r="AA235" s="33"/>
      <c r="AB235" s="33"/>
      <c r="AC235" s="33"/>
      <c r="AD235" s="33"/>
      <c r="AE235" s="33"/>
      <c r="AR235" s="161" t="s">
        <v>318</v>
      </c>
      <c r="AT235" s="161" t="s">
        <v>201</v>
      </c>
      <c r="AU235" s="161" t="s">
        <v>91</v>
      </c>
      <c r="AY235" s="18" t="s">
        <v>199</v>
      </c>
      <c r="BE235" s="162">
        <f>IF(N235="základní",J235,0)</f>
        <v>0</v>
      </c>
      <c r="BF235" s="162">
        <f>IF(N235="snížená",J235,0)</f>
        <v>0</v>
      </c>
      <c r="BG235" s="162">
        <f>IF(N235="zákl. přenesená",J235,0)</f>
        <v>0</v>
      </c>
      <c r="BH235" s="162">
        <f>IF(N235="sníž. přenesená",J235,0)</f>
        <v>0</v>
      </c>
      <c r="BI235" s="162">
        <f>IF(N235="nulová",J235,0)</f>
        <v>0</v>
      </c>
      <c r="BJ235" s="18" t="s">
        <v>89</v>
      </c>
      <c r="BK235" s="162">
        <f>ROUND(I235*H235,2)</f>
        <v>0</v>
      </c>
      <c r="BL235" s="18" t="s">
        <v>318</v>
      </c>
      <c r="BM235" s="161" t="s">
        <v>3111</v>
      </c>
    </row>
    <row r="236" spans="1:47" s="2" customFormat="1" ht="68.25">
      <c r="A236" s="33"/>
      <c r="B236" s="34"/>
      <c r="C236" s="33"/>
      <c r="D236" s="163" t="s">
        <v>248</v>
      </c>
      <c r="E236" s="33"/>
      <c r="F236" s="168" t="s">
        <v>3112</v>
      </c>
      <c r="G236" s="33"/>
      <c r="H236" s="33"/>
      <c r="I236" s="165"/>
      <c r="J236" s="33"/>
      <c r="K236" s="33"/>
      <c r="L236" s="34"/>
      <c r="M236" s="166"/>
      <c r="N236" s="167"/>
      <c r="O236" s="59"/>
      <c r="P236" s="59"/>
      <c r="Q236" s="59"/>
      <c r="R236" s="59"/>
      <c r="S236" s="59"/>
      <c r="T236" s="60"/>
      <c r="U236" s="33"/>
      <c r="V236" s="33"/>
      <c r="W236" s="33"/>
      <c r="X236" s="33"/>
      <c r="Y236" s="33"/>
      <c r="Z236" s="33"/>
      <c r="AA236" s="33"/>
      <c r="AB236" s="33"/>
      <c r="AC236" s="33"/>
      <c r="AD236" s="33"/>
      <c r="AE236" s="33"/>
      <c r="AT236" s="18" t="s">
        <v>248</v>
      </c>
      <c r="AU236" s="18" t="s">
        <v>91</v>
      </c>
    </row>
    <row r="237" spans="1:65" s="2" customFormat="1" ht="24.2" customHeight="1">
      <c r="A237" s="33"/>
      <c r="B237" s="149"/>
      <c r="C237" s="150" t="s">
        <v>1046</v>
      </c>
      <c r="D237" s="150" t="s">
        <v>201</v>
      </c>
      <c r="E237" s="151" t="s">
        <v>3113</v>
      </c>
      <c r="F237" s="152" t="s">
        <v>3114</v>
      </c>
      <c r="G237" s="153" t="s">
        <v>544</v>
      </c>
      <c r="H237" s="154">
        <v>1</v>
      </c>
      <c r="I237" s="155"/>
      <c r="J237" s="156">
        <f>ROUND(I237*H237,2)</f>
        <v>0</v>
      </c>
      <c r="K237" s="152" t="s">
        <v>246</v>
      </c>
      <c r="L237" s="34"/>
      <c r="M237" s="157" t="s">
        <v>1</v>
      </c>
      <c r="N237" s="158" t="s">
        <v>46</v>
      </c>
      <c r="O237" s="59"/>
      <c r="P237" s="159">
        <f>O237*H237</f>
        <v>0</v>
      </c>
      <c r="Q237" s="159">
        <v>0</v>
      </c>
      <c r="R237" s="159">
        <f>Q237*H237</f>
        <v>0</v>
      </c>
      <c r="S237" s="159">
        <v>0</v>
      </c>
      <c r="T237" s="160">
        <f>S237*H237</f>
        <v>0</v>
      </c>
      <c r="U237" s="33"/>
      <c r="V237" s="33"/>
      <c r="W237" s="33"/>
      <c r="X237" s="33"/>
      <c r="Y237" s="33"/>
      <c r="Z237" s="33"/>
      <c r="AA237" s="33"/>
      <c r="AB237" s="33"/>
      <c r="AC237" s="33"/>
      <c r="AD237" s="33"/>
      <c r="AE237" s="33"/>
      <c r="AR237" s="161" t="s">
        <v>318</v>
      </c>
      <c r="AT237" s="161" t="s">
        <v>201</v>
      </c>
      <c r="AU237" s="161" t="s">
        <v>91</v>
      </c>
      <c r="AY237" s="18" t="s">
        <v>199</v>
      </c>
      <c r="BE237" s="162">
        <f>IF(N237="základní",J237,0)</f>
        <v>0</v>
      </c>
      <c r="BF237" s="162">
        <f>IF(N237="snížená",J237,0)</f>
        <v>0</v>
      </c>
      <c r="BG237" s="162">
        <f>IF(N237="zákl. přenesená",J237,0)</f>
        <v>0</v>
      </c>
      <c r="BH237" s="162">
        <f>IF(N237="sníž. přenesená",J237,0)</f>
        <v>0</v>
      </c>
      <c r="BI237" s="162">
        <f>IF(N237="nulová",J237,0)</f>
        <v>0</v>
      </c>
      <c r="BJ237" s="18" t="s">
        <v>89</v>
      </c>
      <c r="BK237" s="162">
        <f>ROUND(I237*H237,2)</f>
        <v>0</v>
      </c>
      <c r="BL237" s="18" t="s">
        <v>318</v>
      </c>
      <c r="BM237" s="161" t="s">
        <v>3115</v>
      </c>
    </row>
    <row r="238" spans="1:47" s="2" customFormat="1" ht="29.25">
      <c r="A238" s="33"/>
      <c r="B238" s="34"/>
      <c r="C238" s="33"/>
      <c r="D238" s="163" t="s">
        <v>248</v>
      </c>
      <c r="E238" s="33"/>
      <c r="F238" s="168" t="s">
        <v>3116</v>
      </c>
      <c r="G238" s="33"/>
      <c r="H238" s="33"/>
      <c r="I238" s="165"/>
      <c r="J238" s="33"/>
      <c r="K238" s="33"/>
      <c r="L238" s="34"/>
      <c r="M238" s="166"/>
      <c r="N238" s="167"/>
      <c r="O238" s="59"/>
      <c r="P238" s="59"/>
      <c r="Q238" s="59"/>
      <c r="R238" s="59"/>
      <c r="S238" s="59"/>
      <c r="T238" s="60"/>
      <c r="U238" s="33"/>
      <c r="V238" s="33"/>
      <c r="W238" s="33"/>
      <c r="X238" s="33"/>
      <c r="Y238" s="33"/>
      <c r="Z238" s="33"/>
      <c r="AA238" s="33"/>
      <c r="AB238" s="33"/>
      <c r="AC238" s="33"/>
      <c r="AD238" s="33"/>
      <c r="AE238" s="33"/>
      <c r="AT238" s="18" t="s">
        <v>248</v>
      </c>
      <c r="AU238" s="18" t="s">
        <v>91</v>
      </c>
    </row>
    <row r="239" spans="1:65" s="2" customFormat="1" ht="14.45" customHeight="1">
      <c r="A239" s="33"/>
      <c r="B239" s="149"/>
      <c r="C239" s="150" t="s">
        <v>1052</v>
      </c>
      <c r="D239" s="150" t="s">
        <v>201</v>
      </c>
      <c r="E239" s="151" t="s">
        <v>3117</v>
      </c>
      <c r="F239" s="152" t="s">
        <v>3118</v>
      </c>
      <c r="G239" s="153" t="s">
        <v>544</v>
      </c>
      <c r="H239" s="154">
        <v>1</v>
      </c>
      <c r="I239" s="155"/>
      <c r="J239" s="156">
        <f>ROUND(I239*H239,2)</f>
        <v>0</v>
      </c>
      <c r="K239" s="152" t="s">
        <v>246</v>
      </c>
      <c r="L239" s="34"/>
      <c r="M239" s="157" t="s">
        <v>1</v>
      </c>
      <c r="N239" s="158" t="s">
        <v>46</v>
      </c>
      <c r="O239" s="59"/>
      <c r="P239" s="159">
        <f>O239*H239</f>
        <v>0</v>
      </c>
      <c r="Q239" s="159">
        <v>0</v>
      </c>
      <c r="R239" s="159">
        <f>Q239*H239</f>
        <v>0</v>
      </c>
      <c r="S239" s="159">
        <v>0</v>
      </c>
      <c r="T239" s="160">
        <f>S239*H239</f>
        <v>0</v>
      </c>
      <c r="U239" s="33"/>
      <c r="V239" s="33"/>
      <c r="W239" s="33"/>
      <c r="X239" s="33"/>
      <c r="Y239" s="33"/>
      <c r="Z239" s="33"/>
      <c r="AA239" s="33"/>
      <c r="AB239" s="33"/>
      <c r="AC239" s="33"/>
      <c r="AD239" s="33"/>
      <c r="AE239" s="33"/>
      <c r="AR239" s="161" t="s">
        <v>318</v>
      </c>
      <c r="AT239" s="161" t="s">
        <v>201</v>
      </c>
      <c r="AU239" s="161" t="s">
        <v>91</v>
      </c>
      <c r="AY239" s="18" t="s">
        <v>199</v>
      </c>
      <c r="BE239" s="162">
        <f>IF(N239="základní",J239,0)</f>
        <v>0</v>
      </c>
      <c r="BF239" s="162">
        <f>IF(N239="snížená",J239,0)</f>
        <v>0</v>
      </c>
      <c r="BG239" s="162">
        <f>IF(N239="zákl. přenesená",J239,0)</f>
        <v>0</v>
      </c>
      <c r="BH239" s="162">
        <f>IF(N239="sníž. přenesená",J239,0)</f>
        <v>0</v>
      </c>
      <c r="BI239" s="162">
        <f>IF(N239="nulová",J239,0)</f>
        <v>0</v>
      </c>
      <c r="BJ239" s="18" t="s">
        <v>89</v>
      </c>
      <c r="BK239" s="162">
        <f>ROUND(I239*H239,2)</f>
        <v>0</v>
      </c>
      <c r="BL239" s="18" t="s">
        <v>318</v>
      </c>
      <c r="BM239" s="161" t="s">
        <v>3119</v>
      </c>
    </row>
    <row r="240" spans="1:47" s="2" customFormat="1" ht="29.25">
      <c r="A240" s="33"/>
      <c r="B240" s="34"/>
      <c r="C240" s="33"/>
      <c r="D240" s="163" t="s">
        <v>248</v>
      </c>
      <c r="E240" s="33"/>
      <c r="F240" s="168" t="s">
        <v>3116</v>
      </c>
      <c r="G240" s="33"/>
      <c r="H240" s="33"/>
      <c r="I240" s="165"/>
      <c r="J240" s="33"/>
      <c r="K240" s="33"/>
      <c r="L240" s="34"/>
      <c r="M240" s="202"/>
      <c r="N240" s="203"/>
      <c r="O240" s="204"/>
      <c r="P240" s="204"/>
      <c r="Q240" s="204"/>
      <c r="R240" s="204"/>
      <c r="S240" s="204"/>
      <c r="T240" s="205"/>
      <c r="U240" s="33"/>
      <c r="V240" s="33"/>
      <c r="W240" s="33"/>
      <c r="X240" s="33"/>
      <c r="Y240" s="33"/>
      <c r="Z240" s="33"/>
      <c r="AA240" s="33"/>
      <c r="AB240" s="33"/>
      <c r="AC240" s="33"/>
      <c r="AD240" s="33"/>
      <c r="AE240" s="33"/>
      <c r="AT240" s="18" t="s">
        <v>248</v>
      </c>
      <c r="AU240" s="18" t="s">
        <v>91</v>
      </c>
    </row>
    <row r="241" spans="1:31" s="2" customFormat="1" ht="6.95" customHeight="1">
      <c r="A241" s="33"/>
      <c r="B241" s="48"/>
      <c r="C241" s="49"/>
      <c r="D241" s="49"/>
      <c r="E241" s="49"/>
      <c r="F241" s="49"/>
      <c r="G241" s="49"/>
      <c r="H241" s="49"/>
      <c r="I241" s="49"/>
      <c r="J241" s="49"/>
      <c r="K241" s="49"/>
      <c r="L241" s="34"/>
      <c r="M241" s="33"/>
      <c r="O241" s="33"/>
      <c r="P241" s="33"/>
      <c r="Q241" s="33"/>
      <c r="R241" s="33"/>
      <c r="S241" s="33"/>
      <c r="T241" s="33"/>
      <c r="U241" s="33"/>
      <c r="V241" s="33"/>
      <c r="W241" s="33"/>
      <c r="X241" s="33"/>
      <c r="Y241" s="33"/>
      <c r="Z241" s="33"/>
      <c r="AA241" s="33"/>
      <c r="AB241" s="33"/>
      <c r="AC241" s="33"/>
      <c r="AD241" s="33"/>
      <c r="AE241" s="33"/>
    </row>
  </sheetData>
  <autoFilter ref="C130:K240"/>
  <mergeCells count="12">
    <mergeCell ref="E123:H123"/>
    <mergeCell ref="L2:V2"/>
    <mergeCell ref="E85:H85"/>
    <mergeCell ref="E87:H87"/>
    <mergeCell ref="E89:H89"/>
    <mergeCell ref="E119:H119"/>
    <mergeCell ref="E121:H12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145</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2587</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1102</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3120</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14. 1. 2021</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23.25" customHeight="1">
      <c r="A29" s="100"/>
      <c r="B29" s="101"/>
      <c r="C29" s="100"/>
      <c r="D29" s="100"/>
      <c r="E29" s="255" t="s">
        <v>3121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ROUND(J126,2)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ROUND((SUM(BE126:BE210)),2)</f>
        <v>0</v>
      </c>
      <c r="G35" s="33"/>
      <c r="H35" s="33"/>
      <c r="I35" s="106">
        <v>0.21</v>
      </c>
      <c r="J35" s="105">
        <f>ROUND(((SUM(BE126:BE210))*I35),2)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ROUND((SUM(BF126:BF210)),2)</f>
        <v>0</v>
      </c>
      <c r="G36" s="33"/>
      <c r="H36" s="33"/>
      <c r="I36" s="106">
        <v>0.15</v>
      </c>
      <c r="J36" s="105">
        <f>ROUND(((SUM(BF126:BF210))*I36),2)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ROUND((SUM(BG126:BG210)),2)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ROUND((SUM(BH126:BH210)),2)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ROUND((SUM(BI126:BI210)),2)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2587</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1102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09.4 - Kamerový systém</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14. 1. 2021</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J126</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3120</v>
      </c>
      <c r="E99" s="120"/>
      <c r="F99" s="120"/>
      <c r="G99" s="120"/>
      <c r="H99" s="120"/>
      <c r="I99" s="120"/>
      <c r="J99" s="121">
        <f>J127</f>
        <v>0</v>
      </c>
      <c r="L99" s="118"/>
    </row>
    <row r="100" spans="2:12" s="10" customFormat="1" ht="19.9" customHeight="1">
      <c r="B100" s="122"/>
      <c r="D100" s="123" t="s">
        <v>3122</v>
      </c>
      <c r="E100" s="124"/>
      <c r="F100" s="124"/>
      <c r="G100" s="124"/>
      <c r="H100" s="124"/>
      <c r="I100" s="124"/>
      <c r="J100" s="125">
        <f>J128</f>
        <v>0</v>
      </c>
      <c r="L100" s="122"/>
    </row>
    <row r="101" spans="2:12" s="10" customFormat="1" ht="19.9" customHeight="1">
      <c r="B101" s="122"/>
      <c r="D101" s="123" t="s">
        <v>3123</v>
      </c>
      <c r="E101" s="124"/>
      <c r="F101" s="124"/>
      <c r="G101" s="124"/>
      <c r="H101" s="124"/>
      <c r="I101" s="124"/>
      <c r="J101" s="125">
        <f>J132</f>
        <v>0</v>
      </c>
      <c r="L101" s="122"/>
    </row>
    <row r="102" spans="2:12" s="10" customFormat="1" ht="19.9" customHeight="1">
      <c r="B102" s="122"/>
      <c r="D102" s="123" t="s">
        <v>3124</v>
      </c>
      <c r="E102" s="124"/>
      <c r="F102" s="124"/>
      <c r="G102" s="124"/>
      <c r="H102" s="124"/>
      <c r="I102" s="124"/>
      <c r="J102" s="125">
        <f>J167</f>
        <v>0</v>
      </c>
      <c r="L102" s="122"/>
    </row>
    <row r="103" spans="2:12" s="10" customFormat="1" ht="19.9" customHeight="1">
      <c r="B103" s="122"/>
      <c r="D103" s="123" t="s">
        <v>3125</v>
      </c>
      <c r="E103" s="124"/>
      <c r="F103" s="124"/>
      <c r="G103" s="124"/>
      <c r="H103" s="124"/>
      <c r="I103" s="124"/>
      <c r="J103" s="125">
        <f>J175</f>
        <v>0</v>
      </c>
      <c r="L103" s="122"/>
    </row>
    <row r="104" spans="2:12" s="10" customFormat="1" ht="19.9" customHeight="1">
      <c r="B104" s="122"/>
      <c r="D104" s="123" t="s">
        <v>3126</v>
      </c>
      <c r="E104" s="124"/>
      <c r="F104" s="124"/>
      <c r="G104" s="124"/>
      <c r="H104" s="124"/>
      <c r="I104" s="124"/>
      <c r="J104" s="125">
        <f>J194</f>
        <v>0</v>
      </c>
      <c r="L104" s="122"/>
    </row>
    <row r="105" spans="1:31" s="2" customFormat="1" ht="21.75" customHeight="1">
      <c r="A105" s="33"/>
      <c r="B105" s="34"/>
      <c r="C105" s="33"/>
      <c r="D105" s="33"/>
      <c r="E105" s="33"/>
      <c r="F105" s="33"/>
      <c r="G105" s="33"/>
      <c r="H105" s="33"/>
      <c r="I105" s="33"/>
      <c r="J105" s="33"/>
      <c r="K105" s="33"/>
      <c r="L105" s="43"/>
      <c r="S105" s="33"/>
      <c r="T105" s="33"/>
      <c r="U105" s="33"/>
      <c r="V105" s="33"/>
      <c r="W105" s="33"/>
      <c r="X105" s="33"/>
      <c r="Y105" s="33"/>
      <c r="Z105" s="33"/>
      <c r="AA105" s="33"/>
      <c r="AB105" s="33"/>
      <c r="AC105" s="33"/>
      <c r="AD105" s="33"/>
      <c r="AE105" s="33"/>
    </row>
    <row r="106" spans="1:31" s="2" customFormat="1" ht="6.95" customHeight="1">
      <c r="A106" s="33"/>
      <c r="B106" s="48"/>
      <c r="C106" s="49"/>
      <c r="D106" s="49"/>
      <c r="E106" s="49"/>
      <c r="F106" s="49"/>
      <c r="G106" s="49"/>
      <c r="H106" s="49"/>
      <c r="I106" s="49"/>
      <c r="J106" s="49"/>
      <c r="K106" s="49"/>
      <c r="L106" s="43"/>
      <c r="S106" s="33"/>
      <c r="T106" s="33"/>
      <c r="U106" s="33"/>
      <c r="V106" s="33"/>
      <c r="W106" s="33"/>
      <c r="X106" s="33"/>
      <c r="Y106" s="33"/>
      <c r="Z106" s="33"/>
      <c r="AA106" s="33"/>
      <c r="AB106" s="33"/>
      <c r="AC106" s="33"/>
      <c r="AD106" s="33"/>
      <c r="AE106" s="33"/>
    </row>
    <row r="110" spans="1:31" s="2" customFormat="1" ht="6.95" customHeight="1">
      <c r="A110" s="33"/>
      <c r="B110" s="50"/>
      <c r="C110" s="51"/>
      <c r="D110" s="51"/>
      <c r="E110" s="51"/>
      <c r="F110" s="51"/>
      <c r="G110" s="51"/>
      <c r="H110" s="51"/>
      <c r="I110" s="51"/>
      <c r="J110" s="51"/>
      <c r="K110" s="51"/>
      <c r="L110" s="43"/>
      <c r="S110" s="33"/>
      <c r="T110" s="33"/>
      <c r="U110" s="33"/>
      <c r="V110" s="33"/>
      <c r="W110" s="33"/>
      <c r="X110" s="33"/>
      <c r="Y110" s="33"/>
      <c r="Z110" s="33"/>
      <c r="AA110" s="33"/>
      <c r="AB110" s="33"/>
      <c r="AC110" s="33"/>
      <c r="AD110" s="33"/>
      <c r="AE110" s="33"/>
    </row>
    <row r="111" spans="1:31" s="2" customFormat="1" ht="24.95" customHeight="1">
      <c r="A111" s="33"/>
      <c r="B111" s="34"/>
      <c r="C111" s="22" t="s">
        <v>184</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6.95" customHeight="1">
      <c r="A112" s="33"/>
      <c r="B112" s="34"/>
      <c r="C112" s="33"/>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16</v>
      </c>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6.5" customHeight="1">
      <c r="A114" s="33"/>
      <c r="B114" s="34"/>
      <c r="C114" s="33"/>
      <c r="D114" s="33"/>
      <c r="E114" s="267" t="str">
        <f>E7</f>
        <v>VD Letovice, rekonstrukce VD</v>
      </c>
      <c r="F114" s="268"/>
      <c r="G114" s="268"/>
      <c r="H114" s="268"/>
      <c r="I114" s="33"/>
      <c r="J114" s="33"/>
      <c r="K114" s="33"/>
      <c r="L114" s="43"/>
      <c r="S114" s="33"/>
      <c r="T114" s="33"/>
      <c r="U114" s="33"/>
      <c r="V114" s="33"/>
      <c r="W114" s="33"/>
      <c r="X114" s="33"/>
      <c r="Y114" s="33"/>
      <c r="Z114" s="33"/>
      <c r="AA114" s="33"/>
      <c r="AB114" s="33"/>
      <c r="AC114" s="33"/>
      <c r="AD114" s="33"/>
      <c r="AE114" s="33"/>
    </row>
    <row r="115" spans="2:12" s="1" customFormat="1" ht="12" customHeight="1">
      <c r="B115" s="21"/>
      <c r="C115" s="28" t="s">
        <v>159</v>
      </c>
      <c r="L115" s="21"/>
    </row>
    <row r="116" spans="1:31" s="2" customFormat="1" ht="16.5" customHeight="1">
      <c r="A116" s="33"/>
      <c r="B116" s="34"/>
      <c r="C116" s="33"/>
      <c r="D116" s="33"/>
      <c r="E116" s="267" t="s">
        <v>2587</v>
      </c>
      <c r="F116" s="269"/>
      <c r="G116" s="269"/>
      <c r="H116" s="269"/>
      <c r="I116" s="3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1102</v>
      </c>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6.5" customHeight="1">
      <c r="A118" s="33"/>
      <c r="B118" s="34"/>
      <c r="C118" s="33"/>
      <c r="D118" s="33"/>
      <c r="E118" s="224" t="str">
        <f>E11</f>
        <v>SO 09.4 - Kamerový systém</v>
      </c>
      <c r="F118" s="269"/>
      <c r="G118" s="269"/>
      <c r="H118" s="269"/>
      <c r="I118" s="33"/>
      <c r="J118" s="33"/>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20</v>
      </c>
      <c r="D120" s="33"/>
      <c r="E120" s="33"/>
      <c r="F120" s="26" t="str">
        <f>F14</f>
        <v>VD Letovice</v>
      </c>
      <c r="G120" s="33"/>
      <c r="H120" s="33"/>
      <c r="I120" s="28" t="s">
        <v>22</v>
      </c>
      <c r="J120" s="56" t="str">
        <f>IF(J14="","",J14)</f>
        <v>14. 1. 2021</v>
      </c>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25.7" customHeight="1">
      <c r="A122" s="33"/>
      <c r="B122" s="34"/>
      <c r="C122" s="28" t="s">
        <v>24</v>
      </c>
      <c r="D122" s="33"/>
      <c r="E122" s="33"/>
      <c r="F122" s="26" t="str">
        <f>E17</f>
        <v>Povodí Moravy, s.p., Dřevařská 11, 60175 Brno</v>
      </c>
      <c r="G122" s="33"/>
      <c r="H122" s="33"/>
      <c r="I122" s="28" t="s">
        <v>32</v>
      </c>
      <c r="J122" s="31" t="str">
        <f>E23</f>
        <v>Sweco Hydroprojekt a.s.</v>
      </c>
      <c r="K122" s="33"/>
      <c r="L122" s="43"/>
      <c r="S122" s="33"/>
      <c r="T122" s="33"/>
      <c r="U122" s="33"/>
      <c r="V122" s="33"/>
      <c r="W122" s="33"/>
      <c r="X122" s="33"/>
      <c r="Y122" s="33"/>
      <c r="Z122" s="33"/>
      <c r="AA122" s="33"/>
      <c r="AB122" s="33"/>
      <c r="AC122" s="33"/>
      <c r="AD122" s="33"/>
      <c r="AE122" s="33"/>
    </row>
    <row r="123" spans="1:31" s="2" customFormat="1" ht="15.2" customHeight="1">
      <c r="A123" s="33"/>
      <c r="B123" s="34"/>
      <c r="C123" s="28" t="s">
        <v>30</v>
      </c>
      <c r="D123" s="33"/>
      <c r="E123" s="33"/>
      <c r="F123" s="26" t="str">
        <f>IF(E20="","",E20)</f>
        <v>Vyplň údaj</v>
      </c>
      <c r="G123" s="33"/>
      <c r="H123" s="33"/>
      <c r="I123" s="28" t="s">
        <v>37</v>
      </c>
      <c r="J123" s="31" t="str">
        <f>E26</f>
        <v xml:space="preserve"> </v>
      </c>
      <c r="K123" s="33"/>
      <c r="L123" s="43"/>
      <c r="S123" s="33"/>
      <c r="T123" s="33"/>
      <c r="U123" s="33"/>
      <c r="V123" s="33"/>
      <c r="W123" s="33"/>
      <c r="X123" s="33"/>
      <c r="Y123" s="33"/>
      <c r="Z123" s="33"/>
      <c r="AA123" s="33"/>
      <c r="AB123" s="33"/>
      <c r="AC123" s="33"/>
      <c r="AD123" s="33"/>
      <c r="AE123" s="33"/>
    </row>
    <row r="124" spans="1:31" s="2" customFormat="1" ht="10.3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11" customFormat="1" ht="29.25" customHeight="1">
      <c r="A125" s="126"/>
      <c r="B125" s="127"/>
      <c r="C125" s="128" t="s">
        <v>185</v>
      </c>
      <c r="D125" s="129" t="s">
        <v>66</v>
      </c>
      <c r="E125" s="129" t="s">
        <v>62</v>
      </c>
      <c r="F125" s="129" t="s">
        <v>63</v>
      </c>
      <c r="G125" s="129" t="s">
        <v>186</v>
      </c>
      <c r="H125" s="129" t="s">
        <v>187</v>
      </c>
      <c r="I125" s="129" t="s">
        <v>188</v>
      </c>
      <c r="J125" s="129" t="s">
        <v>164</v>
      </c>
      <c r="K125" s="130" t="s">
        <v>189</v>
      </c>
      <c r="L125" s="131"/>
      <c r="M125" s="63" t="s">
        <v>1</v>
      </c>
      <c r="N125" s="64" t="s">
        <v>45</v>
      </c>
      <c r="O125" s="64" t="s">
        <v>190</v>
      </c>
      <c r="P125" s="64" t="s">
        <v>191</v>
      </c>
      <c r="Q125" s="64" t="s">
        <v>192</v>
      </c>
      <c r="R125" s="64" t="s">
        <v>193</v>
      </c>
      <c r="S125" s="64" t="s">
        <v>194</v>
      </c>
      <c r="T125" s="65" t="s">
        <v>195</v>
      </c>
      <c r="U125" s="126"/>
      <c r="V125" s="126"/>
      <c r="W125" s="126"/>
      <c r="X125" s="126"/>
      <c r="Y125" s="126"/>
      <c r="Z125" s="126"/>
      <c r="AA125" s="126"/>
      <c r="AB125" s="126"/>
      <c r="AC125" s="126"/>
      <c r="AD125" s="126"/>
      <c r="AE125" s="126"/>
    </row>
    <row r="126" spans="1:63" s="2" customFormat="1" ht="22.9" customHeight="1">
      <c r="A126" s="33"/>
      <c r="B126" s="34"/>
      <c r="C126" s="70" t="s">
        <v>196</v>
      </c>
      <c r="D126" s="33"/>
      <c r="E126" s="33"/>
      <c r="F126" s="33"/>
      <c r="G126" s="33"/>
      <c r="H126" s="33"/>
      <c r="I126" s="33"/>
      <c r="J126" s="132">
        <f>BK126</f>
        <v>0</v>
      </c>
      <c r="K126" s="33"/>
      <c r="L126" s="34"/>
      <c r="M126" s="66"/>
      <c r="N126" s="57"/>
      <c r="O126" s="67"/>
      <c r="P126" s="133">
        <f>P127</f>
        <v>0</v>
      </c>
      <c r="Q126" s="67"/>
      <c r="R126" s="133">
        <f>R127</f>
        <v>0</v>
      </c>
      <c r="S126" s="67"/>
      <c r="T126" s="134">
        <f>T127</f>
        <v>0</v>
      </c>
      <c r="U126" s="33"/>
      <c r="V126" s="33"/>
      <c r="W126" s="33"/>
      <c r="X126" s="33"/>
      <c r="Y126" s="33"/>
      <c r="Z126" s="33"/>
      <c r="AA126" s="33"/>
      <c r="AB126" s="33"/>
      <c r="AC126" s="33"/>
      <c r="AD126" s="33"/>
      <c r="AE126" s="33"/>
      <c r="AT126" s="18" t="s">
        <v>80</v>
      </c>
      <c r="AU126" s="18" t="s">
        <v>166</v>
      </c>
      <c r="BK126" s="135">
        <f>BK127</f>
        <v>0</v>
      </c>
    </row>
    <row r="127" spans="2:63" s="12" customFormat="1" ht="25.9" customHeight="1">
      <c r="B127" s="136"/>
      <c r="D127" s="137" t="s">
        <v>80</v>
      </c>
      <c r="E127" s="138" t="s">
        <v>143</v>
      </c>
      <c r="F127" s="138" t="s">
        <v>144</v>
      </c>
      <c r="I127" s="139"/>
      <c r="J127" s="140">
        <f>BK127</f>
        <v>0</v>
      </c>
      <c r="L127" s="136"/>
      <c r="M127" s="141"/>
      <c r="N127" s="142"/>
      <c r="O127" s="142"/>
      <c r="P127" s="143">
        <f>P128+P132+P167+P175+P194</f>
        <v>0</v>
      </c>
      <c r="Q127" s="142"/>
      <c r="R127" s="143">
        <f>R128+R132+R167+R175+R194</f>
        <v>0</v>
      </c>
      <c r="S127" s="142"/>
      <c r="T127" s="144">
        <f>T128+T132+T167+T175+T194</f>
        <v>0</v>
      </c>
      <c r="AR127" s="137" t="s">
        <v>206</v>
      </c>
      <c r="AT127" s="145" t="s">
        <v>80</v>
      </c>
      <c r="AU127" s="145" t="s">
        <v>81</v>
      </c>
      <c r="AY127" s="137" t="s">
        <v>199</v>
      </c>
      <c r="BK127" s="146">
        <f>BK128+BK132+BK167+BK175+BK194</f>
        <v>0</v>
      </c>
    </row>
    <row r="128" spans="2:63" s="12" customFormat="1" ht="22.9" customHeight="1">
      <c r="B128" s="136"/>
      <c r="D128" s="137" t="s">
        <v>80</v>
      </c>
      <c r="E128" s="147" t="s">
        <v>3127</v>
      </c>
      <c r="F128" s="147" t="s">
        <v>3128</v>
      </c>
      <c r="I128" s="139"/>
      <c r="J128" s="148">
        <f>BK128</f>
        <v>0</v>
      </c>
      <c r="L128" s="136"/>
      <c r="M128" s="141"/>
      <c r="N128" s="142"/>
      <c r="O128" s="142"/>
      <c r="P128" s="143">
        <f>SUM(P129:P131)</f>
        <v>0</v>
      </c>
      <c r="Q128" s="142"/>
      <c r="R128" s="143">
        <f>SUM(R129:R131)</f>
        <v>0</v>
      </c>
      <c r="S128" s="142"/>
      <c r="T128" s="144">
        <f>SUM(T129:T131)</f>
        <v>0</v>
      </c>
      <c r="AR128" s="137" t="s">
        <v>206</v>
      </c>
      <c r="AT128" s="145" t="s">
        <v>80</v>
      </c>
      <c r="AU128" s="145" t="s">
        <v>89</v>
      </c>
      <c r="AY128" s="137" t="s">
        <v>199</v>
      </c>
      <c r="BK128" s="146">
        <f>SUM(BK129:BK131)</f>
        <v>0</v>
      </c>
    </row>
    <row r="129" spans="1:65" s="2" customFormat="1" ht="14.45" customHeight="1">
      <c r="A129" s="33"/>
      <c r="B129" s="149"/>
      <c r="C129" s="192" t="s">
        <v>89</v>
      </c>
      <c r="D129" s="192" t="s">
        <v>272</v>
      </c>
      <c r="E129" s="193" t="s">
        <v>2881</v>
      </c>
      <c r="F129" s="194" t="s">
        <v>3129</v>
      </c>
      <c r="G129" s="195" t="s">
        <v>400</v>
      </c>
      <c r="H129" s="196">
        <v>4</v>
      </c>
      <c r="I129" s="197"/>
      <c r="J129" s="198">
        <f>ROUND(I129*H129,2)</f>
        <v>0</v>
      </c>
      <c r="K129" s="194" t="s">
        <v>246</v>
      </c>
      <c r="L129" s="199"/>
      <c r="M129" s="200" t="s">
        <v>1</v>
      </c>
      <c r="N129" s="201" t="s">
        <v>46</v>
      </c>
      <c r="O129" s="59"/>
      <c r="P129" s="159">
        <f>O129*H129</f>
        <v>0</v>
      </c>
      <c r="Q129" s="159">
        <v>0</v>
      </c>
      <c r="R129" s="159">
        <f>Q129*H129</f>
        <v>0</v>
      </c>
      <c r="S129" s="159">
        <v>0</v>
      </c>
      <c r="T129" s="160">
        <f>S129*H129</f>
        <v>0</v>
      </c>
      <c r="U129" s="33"/>
      <c r="V129" s="33"/>
      <c r="W129" s="33"/>
      <c r="X129" s="33"/>
      <c r="Y129" s="33"/>
      <c r="Z129" s="33"/>
      <c r="AA129" s="33"/>
      <c r="AB129" s="33"/>
      <c r="AC129" s="33"/>
      <c r="AD129" s="33"/>
      <c r="AE129" s="33"/>
      <c r="AR129" s="161" t="s">
        <v>431</v>
      </c>
      <c r="AT129" s="161" t="s">
        <v>272</v>
      </c>
      <c r="AU129" s="161" t="s">
        <v>91</v>
      </c>
      <c r="AY129" s="18" t="s">
        <v>199</v>
      </c>
      <c r="BE129" s="162">
        <f>IF(N129="základní",J129,0)</f>
        <v>0</v>
      </c>
      <c r="BF129" s="162">
        <f>IF(N129="snížená",J129,0)</f>
        <v>0</v>
      </c>
      <c r="BG129" s="162">
        <f>IF(N129="zákl. přenesená",J129,0)</f>
        <v>0</v>
      </c>
      <c r="BH129" s="162">
        <f>IF(N129="sníž. přenesená",J129,0)</f>
        <v>0</v>
      </c>
      <c r="BI129" s="162">
        <f>IF(N129="nulová",J129,0)</f>
        <v>0</v>
      </c>
      <c r="BJ129" s="18" t="s">
        <v>89</v>
      </c>
      <c r="BK129" s="162">
        <f>ROUND(I129*H129,2)</f>
        <v>0</v>
      </c>
      <c r="BL129" s="18" t="s">
        <v>318</v>
      </c>
      <c r="BM129" s="161" t="s">
        <v>3130</v>
      </c>
    </row>
    <row r="130" spans="1:47" s="2" customFormat="1" ht="136.5">
      <c r="A130" s="33"/>
      <c r="B130" s="34"/>
      <c r="C130" s="33"/>
      <c r="D130" s="163" t="s">
        <v>248</v>
      </c>
      <c r="E130" s="33"/>
      <c r="F130" s="168" t="s">
        <v>3131</v>
      </c>
      <c r="G130" s="33"/>
      <c r="H130" s="33"/>
      <c r="I130" s="165"/>
      <c r="J130" s="33"/>
      <c r="K130" s="33"/>
      <c r="L130" s="34"/>
      <c r="M130" s="166"/>
      <c r="N130" s="167"/>
      <c r="O130" s="59"/>
      <c r="P130" s="59"/>
      <c r="Q130" s="59"/>
      <c r="R130" s="59"/>
      <c r="S130" s="59"/>
      <c r="T130" s="60"/>
      <c r="U130" s="33"/>
      <c r="V130" s="33"/>
      <c r="W130" s="33"/>
      <c r="X130" s="33"/>
      <c r="Y130" s="33"/>
      <c r="Z130" s="33"/>
      <c r="AA130" s="33"/>
      <c r="AB130" s="33"/>
      <c r="AC130" s="33"/>
      <c r="AD130" s="33"/>
      <c r="AE130" s="33"/>
      <c r="AT130" s="18" t="s">
        <v>248</v>
      </c>
      <c r="AU130" s="18" t="s">
        <v>91</v>
      </c>
    </row>
    <row r="131" spans="1:65" s="2" customFormat="1" ht="24.2" customHeight="1">
      <c r="A131" s="33"/>
      <c r="B131" s="149"/>
      <c r="C131" s="150" t="s">
        <v>91</v>
      </c>
      <c r="D131" s="150" t="s">
        <v>201</v>
      </c>
      <c r="E131" s="151" t="s">
        <v>3132</v>
      </c>
      <c r="F131" s="152" t="s">
        <v>3133</v>
      </c>
      <c r="G131" s="153" t="s">
        <v>400</v>
      </c>
      <c r="H131" s="154">
        <v>4</v>
      </c>
      <c r="I131" s="155"/>
      <c r="J131" s="156">
        <f>ROUND(I131*H131,2)</f>
        <v>0</v>
      </c>
      <c r="K131" s="152" t="s">
        <v>246</v>
      </c>
      <c r="L131" s="34"/>
      <c r="M131" s="157" t="s">
        <v>1</v>
      </c>
      <c r="N131" s="158" t="s">
        <v>46</v>
      </c>
      <c r="O131" s="59"/>
      <c r="P131" s="159">
        <f>O131*H131</f>
        <v>0</v>
      </c>
      <c r="Q131" s="159">
        <v>0</v>
      </c>
      <c r="R131" s="159">
        <f>Q131*H131</f>
        <v>0</v>
      </c>
      <c r="S131" s="159">
        <v>0</v>
      </c>
      <c r="T131" s="160">
        <f>S131*H131</f>
        <v>0</v>
      </c>
      <c r="U131" s="33"/>
      <c r="V131" s="33"/>
      <c r="W131" s="33"/>
      <c r="X131" s="33"/>
      <c r="Y131" s="33"/>
      <c r="Z131" s="33"/>
      <c r="AA131" s="33"/>
      <c r="AB131" s="33"/>
      <c r="AC131" s="33"/>
      <c r="AD131" s="33"/>
      <c r="AE131" s="33"/>
      <c r="AR131" s="161" t="s">
        <v>318</v>
      </c>
      <c r="AT131" s="161" t="s">
        <v>201</v>
      </c>
      <c r="AU131" s="161" t="s">
        <v>91</v>
      </c>
      <c r="AY131" s="18" t="s">
        <v>199</v>
      </c>
      <c r="BE131" s="162">
        <f>IF(N131="základní",J131,0)</f>
        <v>0</v>
      </c>
      <c r="BF131" s="162">
        <f>IF(N131="snížená",J131,0)</f>
        <v>0</v>
      </c>
      <c r="BG131" s="162">
        <f>IF(N131="zákl. přenesená",J131,0)</f>
        <v>0</v>
      </c>
      <c r="BH131" s="162">
        <f>IF(N131="sníž. přenesená",J131,0)</f>
        <v>0</v>
      </c>
      <c r="BI131" s="162">
        <f>IF(N131="nulová",J131,0)</f>
        <v>0</v>
      </c>
      <c r="BJ131" s="18" t="s">
        <v>89</v>
      </c>
      <c r="BK131" s="162">
        <f>ROUND(I131*H131,2)</f>
        <v>0</v>
      </c>
      <c r="BL131" s="18" t="s">
        <v>318</v>
      </c>
      <c r="BM131" s="161" t="s">
        <v>3134</v>
      </c>
    </row>
    <row r="132" spans="2:63" s="12" customFormat="1" ht="22.9" customHeight="1">
      <c r="B132" s="136"/>
      <c r="D132" s="137" t="s">
        <v>80</v>
      </c>
      <c r="E132" s="147" t="s">
        <v>2879</v>
      </c>
      <c r="F132" s="147" t="s">
        <v>3135</v>
      </c>
      <c r="I132" s="139"/>
      <c r="J132" s="148">
        <f>BK132</f>
        <v>0</v>
      </c>
      <c r="L132" s="136"/>
      <c r="M132" s="141"/>
      <c r="N132" s="142"/>
      <c r="O132" s="142"/>
      <c r="P132" s="143">
        <f>SUM(P133:P166)</f>
        <v>0</v>
      </c>
      <c r="Q132" s="142"/>
      <c r="R132" s="143">
        <f>SUM(R133:R166)</f>
        <v>0</v>
      </c>
      <c r="S132" s="142"/>
      <c r="T132" s="144">
        <f>SUM(T133:T166)</f>
        <v>0</v>
      </c>
      <c r="AR132" s="137" t="s">
        <v>206</v>
      </c>
      <c r="AT132" s="145" t="s">
        <v>80</v>
      </c>
      <c r="AU132" s="145" t="s">
        <v>89</v>
      </c>
      <c r="AY132" s="137" t="s">
        <v>199</v>
      </c>
      <c r="BK132" s="146">
        <f>SUM(BK133:BK166)</f>
        <v>0</v>
      </c>
    </row>
    <row r="133" spans="1:65" s="2" customFormat="1" ht="14.45" customHeight="1">
      <c r="A133" s="33"/>
      <c r="B133" s="149"/>
      <c r="C133" s="192" t="s">
        <v>221</v>
      </c>
      <c r="D133" s="192" t="s">
        <v>272</v>
      </c>
      <c r="E133" s="193" t="s">
        <v>2893</v>
      </c>
      <c r="F133" s="194" t="s">
        <v>3136</v>
      </c>
      <c r="G133" s="195" t="s">
        <v>400</v>
      </c>
      <c r="H133" s="196">
        <v>4</v>
      </c>
      <c r="I133" s="197"/>
      <c r="J133" s="198">
        <f>ROUND(I133*H133,2)</f>
        <v>0</v>
      </c>
      <c r="K133" s="194" t="s">
        <v>246</v>
      </c>
      <c r="L133" s="199"/>
      <c r="M133" s="200" t="s">
        <v>1</v>
      </c>
      <c r="N133" s="201" t="s">
        <v>46</v>
      </c>
      <c r="O133" s="59"/>
      <c r="P133" s="159">
        <f>O133*H133</f>
        <v>0</v>
      </c>
      <c r="Q133" s="159">
        <v>0</v>
      </c>
      <c r="R133" s="159">
        <f>Q133*H133</f>
        <v>0</v>
      </c>
      <c r="S133" s="159">
        <v>0</v>
      </c>
      <c r="T133" s="160">
        <f>S133*H133</f>
        <v>0</v>
      </c>
      <c r="U133" s="33"/>
      <c r="V133" s="33"/>
      <c r="W133" s="33"/>
      <c r="X133" s="33"/>
      <c r="Y133" s="33"/>
      <c r="Z133" s="33"/>
      <c r="AA133" s="33"/>
      <c r="AB133" s="33"/>
      <c r="AC133" s="33"/>
      <c r="AD133" s="33"/>
      <c r="AE133" s="33"/>
      <c r="AR133" s="161" t="s">
        <v>431</v>
      </c>
      <c r="AT133" s="161" t="s">
        <v>272</v>
      </c>
      <c r="AU133" s="161" t="s">
        <v>91</v>
      </c>
      <c r="AY133" s="18" t="s">
        <v>199</v>
      </c>
      <c r="BE133" s="162">
        <f>IF(N133="základní",J133,0)</f>
        <v>0</v>
      </c>
      <c r="BF133" s="162">
        <f>IF(N133="snížená",J133,0)</f>
        <v>0</v>
      </c>
      <c r="BG133" s="162">
        <f>IF(N133="zákl. přenesená",J133,0)</f>
        <v>0</v>
      </c>
      <c r="BH133" s="162">
        <f>IF(N133="sníž. přenesená",J133,0)</f>
        <v>0</v>
      </c>
      <c r="BI133" s="162">
        <f>IF(N133="nulová",J133,0)</f>
        <v>0</v>
      </c>
      <c r="BJ133" s="18" t="s">
        <v>89</v>
      </c>
      <c r="BK133" s="162">
        <f>ROUND(I133*H133,2)</f>
        <v>0</v>
      </c>
      <c r="BL133" s="18" t="s">
        <v>318</v>
      </c>
      <c r="BM133" s="161" t="s">
        <v>3137</v>
      </c>
    </row>
    <row r="134" spans="1:47" s="2" customFormat="1" ht="48.75">
      <c r="A134" s="33"/>
      <c r="B134" s="34"/>
      <c r="C134" s="33"/>
      <c r="D134" s="163" t="s">
        <v>248</v>
      </c>
      <c r="E134" s="33"/>
      <c r="F134" s="168" t="s">
        <v>3138</v>
      </c>
      <c r="G134" s="33"/>
      <c r="H134" s="33"/>
      <c r="I134" s="165"/>
      <c r="J134" s="33"/>
      <c r="K134" s="33"/>
      <c r="L134" s="34"/>
      <c r="M134" s="166"/>
      <c r="N134" s="167"/>
      <c r="O134" s="59"/>
      <c r="P134" s="59"/>
      <c r="Q134" s="59"/>
      <c r="R134" s="59"/>
      <c r="S134" s="59"/>
      <c r="T134" s="60"/>
      <c r="U134" s="33"/>
      <c r="V134" s="33"/>
      <c r="W134" s="33"/>
      <c r="X134" s="33"/>
      <c r="Y134" s="33"/>
      <c r="Z134" s="33"/>
      <c r="AA134" s="33"/>
      <c r="AB134" s="33"/>
      <c r="AC134" s="33"/>
      <c r="AD134" s="33"/>
      <c r="AE134" s="33"/>
      <c r="AT134" s="18" t="s">
        <v>248</v>
      </c>
      <c r="AU134" s="18" t="s">
        <v>91</v>
      </c>
    </row>
    <row r="135" spans="1:65" s="2" customFormat="1" ht="24.2" customHeight="1">
      <c r="A135" s="33"/>
      <c r="B135" s="149"/>
      <c r="C135" s="150" t="s">
        <v>206</v>
      </c>
      <c r="D135" s="150" t="s">
        <v>201</v>
      </c>
      <c r="E135" s="151" t="s">
        <v>2896</v>
      </c>
      <c r="F135" s="152" t="s">
        <v>3139</v>
      </c>
      <c r="G135" s="153" t="s">
        <v>400</v>
      </c>
      <c r="H135" s="154">
        <v>4</v>
      </c>
      <c r="I135" s="155"/>
      <c r="J135" s="156">
        <f>ROUND(I135*H135,2)</f>
        <v>0</v>
      </c>
      <c r="K135" s="152" t="s">
        <v>246</v>
      </c>
      <c r="L135" s="34"/>
      <c r="M135" s="157" t="s">
        <v>1</v>
      </c>
      <c r="N135" s="158" t="s">
        <v>46</v>
      </c>
      <c r="O135" s="59"/>
      <c r="P135" s="159">
        <f>O135*H135</f>
        <v>0</v>
      </c>
      <c r="Q135" s="159">
        <v>0</v>
      </c>
      <c r="R135" s="159">
        <f>Q135*H135</f>
        <v>0</v>
      </c>
      <c r="S135" s="159">
        <v>0</v>
      </c>
      <c r="T135" s="160">
        <f>S135*H135</f>
        <v>0</v>
      </c>
      <c r="U135" s="33"/>
      <c r="V135" s="33"/>
      <c r="W135" s="33"/>
      <c r="X135" s="33"/>
      <c r="Y135" s="33"/>
      <c r="Z135" s="33"/>
      <c r="AA135" s="33"/>
      <c r="AB135" s="33"/>
      <c r="AC135" s="33"/>
      <c r="AD135" s="33"/>
      <c r="AE135" s="33"/>
      <c r="AR135" s="161" t="s">
        <v>318</v>
      </c>
      <c r="AT135" s="161" t="s">
        <v>201</v>
      </c>
      <c r="AU135" s="161" t="s">
        <v>91</v>
      </c>
      <c r="AY135" s="18" t="s">
        <v>199</v>
      </c>
      <c r="BE135" s="162">
        <f>IF(N135="základní",J135,0)</f>
        <v>0</v>
      </c>
      <c r="BF135" s="162">
        <f>IF(N135="snížená",J135,0)</f>
        <v>0</v>
      </c>
      <c r="BG135" s="162">
        <f>IF(N135="zákl. přenesená",J135,0)</f>
        <v>0</v>
      </c>
      <c r="BH135" s="162">
        <f>IF(N135="sníž. přenesená",J135,0)</f>
        <v>0</v>
      </c>
      <c r="BI135" s="162">
        <f>IF(N135="nulová",J135,0)</f>
        <v>0</v>
      </c>
      <c r="BJ135" s="18" t="s">
        <v>89</v>
      </c>
      <c r="BK135" s="162">
        <f>ROUND(I135*H135,2)</f>
        <v>0</v>
      </c>
      <c r="BL135" s="18" t="s">
        <v>318</v>
      </c>
      <c r="BM135" s="161" t="s">
        <v>3140</v>
      </c>
    </row>
    <row r="136" spans="1:65" s="2" customFormat="1" ht="14.45" customHeight="1">
      <c r="A136" s="33"/>
      <c r="B136" s="149"/>
      <c r="C136" s="192" t="s">
        <v>235</v>
      </c>
      <c r="D136" s="192" t="s">
        <v>272</v>
      </c>
      <c r="E136" s="193" t="s">
        <v>2899</v>
      </c>
      <c r="F136" s="194" t="s">
        <v>3141</v>
      </c>
      <c r="G136" s="195" t="s">
        <v>400</v>
      </c>
      <c r="H136" s="196">
        <v>4</v>
      </c>
      <c r="I136" s="197"/>
      <c r="J136" s="198">
        <f>ROUND(I136*H136,2)</f>
        <v>0</v>
      </c>
      <c r="K136" s="194" t="s">
        <v>246</v>
      </c>
      <c r="L136" s="199"/>
      <c r="M136" s="200" t="s">
        <v>1</v>
      </c>
      <c r="N136" s="201" t="s">
        <v>46</v>
      </c>
      <c r="O136" s="59"/>
      <c r="P136" s="159">
        <f>O136*H136</f>
        <v>0</v>
      </c>
      <c r="Q136" s="159">
        <v>0</v>
      </c>
      <c r="R136" s="159">
        <f>Q136*H136</f>
        <v>0</v>
      </c>
      <c r="S136" s="159">
        <v>0</v>
      </c>
      <c r="T136" s="160">
        <f>S136*H136</f>
        <v>0</v>
      </c>
      <c r="U136" s="33"/>
      <c r="V136" s="33"/>
      <c r="W136" s="33"/>
      <c r="X136" s="33"/>
      <c r="Y136" s="33"/>
      <c r="Z136" s="33"/>
      <c r="AA136" s="33"/>
      <c r="AB136" s="33"/>
      <c r="AC136" s="33"/>
      <c r="AD136" s="33"/>
      <c r="AE136" s="33"/>
      <c r="AR136" s="161" t="s">
        <v>431</v>
      </c>
      <c r="AT136" s="161" t="s">
        <v>272</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318</v>
      </c>
      <c r="BM136" s="161" t="s">
        <v>3142</v>
      </c>
    </row>
    <row r="137" spans="1:65" s="2" customFormat="1" ht="14.45" customHeight="1">
      <c r="A137" s="33"/>
      <c r="B137" s="149"/>
      <c r="C137" s="192" t="s">
        <v>243</v>
      </c>
      <c r="D137" s="192" t="s">
        <v>272</v>
      </c>
      <c r="E137" s="193" t="s">
        <v>2902</v>
      </c>
      <c r="F137" s="194" t="s">
        <v>3143</v>
      </c>
      <c r="G137" s="195" t="s">
        <v>400</v>
      </c>
      <c r="H137" s="196">
        <v>4</v>
      </c>
      <c r="I137" s="197"/>
      <c r="J137" s="198">
        <f>ROUND(I137*H137,2)</f>
        <v>0</v>
      </c>
      <c r="K137" s="194" t="s">
        <v>246</v>
      </c>
      <c r="L137" s="199"/>
      <c r="M137" s="200" t="s">
        <v>1</v>
      </c>
      <c r="N137" s="201" t="s">
        <v>46</v>
      </c>
      <c r="O137" s="59"/>
      <c r="P137" s="159">
        <f>O137*H137</f>
        <v>0</v>
      </c>
      <c r="Q137" s="159">
        <v>0</v>
      </c>
      <c r="R137" s="159">
        <f>Q137*H137</f>
        <v>0</v>
      </c>
      <c r="S137" s="159">
        <v>0</v>
      </c>
      <c r="T137" s="160">
        <f>S137*H137</f>
        <v>0</v>
      </c>
      <c r="U137" s="33"/>
      <c r="V137" s="33"/>
      <c r="W137" s="33"/>
      <c r="X137" s="33"/>
      <c r="Y137" s="33"/>
      <c r="Z137" s="33"/>
      <c r="AA137" s="33"/>
      <c r="AB137" s="33"/>
      <c r="AC137" s="33"/>
      <c r="AD137" s="33"/>
      <c r="AE137" s="33"/>
      <c r="AR137" s="161" t="s">
        <v>431</v>
      </c>
      <c r="AT137" s="161" t="s">
        <v>272</v>
      </c>
      <c r="AU137" s="161" t="s">
        <v>91</v>
      </c>
      <c r="AY137" s="18" t="s">
        <v>199</v>
      </c>
      <c r="BE137" s="162">
        <f>IF(N137="základní",J137,0)</f>
        <v>0</v>
      </c>
      <c r="BF137" s="162">
        <f>IF(N137="snížená",J137,0)</f>
        <v>0</v>
      </c>
      <c r="BG137" s="162">
        <f>IF(N137="zákl. přenesená",J137,0)</f>
        <v>0</v>
      </c>
      <c r="BH137" s="162">
        <f>IF(N137="sníž. přenesená",J137,0)</f>
        <v>0</v>
      </c>
      <c r="BI137" s="162">
        <f>IF(N137="nulová",J137,0)</f>
        <v>0</v>
      </c>
      <c r="BJ137" s="18" t="s">
        <v>89</v>
      </c>
      <c r="BK137" s="162">
        <f>ROUND(I137*H137,2)</f>
        <v>0</v>
      </c>
      <c r="BL137" s="18" t="s">
        <v>318</v>
      </c>
      <c r="BM137" s="161" t="s">
        <v>3144</v>
      </c>
    </row>
    <row r="138" spans="1:65" s="2" customFormat="1" ht="24.2" customHeight="1">
      <c r="A138" s="33"/>
      <c r="B138" s="149"/>
      <c r="C138" s="192" t="s">
        <v>252</v>
      </c>
      <c r="D138" s="192" t="s">
        <v>272</v>
      </c>
      <c r="E138" s="193" t="s">
        <v>2905</v>
      </c>
      <c r="F138" s="194" t="s">
        <v>3145</v>
      </c>
      <c r="G138" s="195" t="s">
        <v>400</v>
      </c>
      <c r="H138" s="196">
        <v>4</v>
      </c>
      <c r="I138" s="197"/>
      <c r="J138" s="198">
        <f>ROUND(I138*H138,2)</f>
        <v>0</v>
      </c>
      <c r="K138" s="194" t="s">
        <v>246</v>
      </c>
      <c r="L138" s="199"/>
      <c r="M138" s="200" t="s">
        <v>1</v>
      </c>
      <c r="N138" s="201" t="s">
        <v>46</v>
      </c>
      <c r="O138" s="59"/>
      <c r="P138" s="159">
        <f>O138*H138</f>
        <v>0</v>
      </c>
      <c r="Q138" s="159">
        <v>0</v>
      </c>
      <c r="R138" s="159">
        <f>Q138*H138</f>
        <v>0</v>
      </c>
      <c r="S138" s="159">
        <v>0</v>
      </c>
      <c r="T138" s="160">
        <f>S138*H138</f>
        <v>0</v>
      </c>
      <c r="U138" s="33"/>
      <c r="V138" s="33"/>
      <c r="W138" s="33"/>
      <c r="X138" s="33"/>
      <c r="Y138" s="33"/>
      <c r="Z138" s="33"/>
      <c r="AA138" s="33"/>
      <c r="AB138" s="33"/>
      <c r="AC138" s="33"/>
      <c r="AD138" s="33"/>
      <c r="AE138" s="33"/>
      <c r="AR138" s="161" t="s">
        <v>431</v>
      </c>
      <c r="AT138" s="161" t="s">
        <v>272</v>
      </c>
      <c r="AU138" s="161" t="s">
        <v>91</v>
      </c>
      <c r="AY138" s="18" t="s">
        <v>199</v>
      </c>
      <c r="BE138" s="162">
        <f>IF(N138="základní",J138,0)</f>
        <v>0</v>
      </c>
      <c r="BF138" s="162">
        <f>IF(N138="snížená",J138,0)</f>
        <v>0</v>
      </c>
      <c r="BG138" s="162">
        <f>IF(N138="zákl. přenesená",J138,0)</f>
        <v>0</v>
      </c>
      <c r="BH138" s="162">
        <f>IF(N138="sníž. přenesená",J138,0)</f>
        <v>0</v>
      </c>
      <c r="BI138" s="162">
        <f>IF(N138="nulová",J138,0)</f>
        <v>0</v>
      </c>
      <c r="BJ138" s="18" t="s">
        <v>89</v>
      </c>
      <c r="BK138" s="162">
        <f>ROUND(I138*H138,2)</f>
        <v>0</v>
      </c>
      <c r="BL138" s="18" t="s">
        <v>318</v>
      </c>
      <c r="BM138" s="161" t="s">
        <v>3146</v>
      </c>
    </row>
    <row r="139" spans="1:47" s="2" customFormat="1" ht="19.5">
      <c r="A139" s="33"/>
      <c r="B139" s="34"/>
      <c r="C139" s="33"/>
      <c r="D139" s="163" t="s">
        <v>248</v>
      </c>
      <c r="E139" s="33"/>
      <c r="F139" s="168" t="s">
        <v>3147</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248</v>
      </c>
      <c r="AU139" s="18" t="s">
        <v>91</v>
      </c>
    </row>
    <row r="140" spans="1:65" s="2" customFormat="1" ht="14.45" customHeight="1">
      <c r="A140" s="33"/>
      <c r="B140" s="149"/>
      <c r="C140" s="192" t="s">
        <v>259</v>
      </c>
      <c r="D140" s="192" t="s">
        <v>272</v>
      </c>
      <c r="E140" s="193" t="s">
        <v>2908</v>
      </c>
      <c r="F140" s="194" t="s">
        <v>3148</v>
      </c>
      <c r="G140" s="195" t="s">
        <v>400</v>
      </c>
      <c r="H140" s="196">
        <v>4</v>
      </c>
      <c r="I140" s="197"/>
      <c r="J140" s="198">
        <f>ROUND(I140*H140,2)</f>
        <v>0</v>
      </c>
      <c r="K140" s="194" t="s">
        <v>246</v>
      </c>
      <c r="L140" s="199"/>
      <c r="M140" s="200" t="s">
        <v>1</v>
      </c>
      <c r="N140" s="201" t="s">
        <v>46</v>
      </c>
      <c r="O140" s="59"/>
      <c r="P140" s="159">
        <f>O140*H140</f>
        <v>0</v>
      </c>
      <c r="Q140" s="159">
        <v>0</v>
      </c>
      <c r="R140" s="159">
        <f>Q140*H140</f>
        <v>0</v>
      </c>
      <c r="S140" s="159">
        <v>0</v>
      </c>
      <c r="T140" s="160">
        <f>S140*H140</f>
        <v>0</v>
      </c>
      <c r="U140" s="33"/>
      <c r="V140" s="33"/>
      <c r="W140" s="33"/>
      <c r="X140" s="33"/>
      <c r="Y140" s="33"/>
      <c r="Z140" s="33"/>
      <c r="AA140" s="33"/>
      <c r="AB140" s="33"/>
      <c r="AC140" s="33"/>
      <c r="AD140" s="33"/>
      <c r="AE140" s="33"/>
      <c r="AR140" s="161" t="s">
        <v>431</v>
      </c>
      <c r="AT140" s="161" t="s">
        <v>272</v>
      </c>
      <c r="AU140" s="161" t="s">
        <v>91</v>
      </c>
      <c r="AY140" s="18" t="s">
        <v>199</v>
      </c>
      <c r="BE140" s="162">
        <f>IF(N140="základní",J140,0)</f>
        <v>0</v>
      </c>
      <c r="BF140" s="162">
        <f>IF(N140="snížená",J140,0)</f>
        <v>0</v>
      </c>
      <c r="BG140" s="162">
        <f>IF(N140="zákl. přenesená",J140,0)</f>
        <v>0</v>
      </c>
      <c r="BH140" s="162">
        <f>IF(N140="sníž. přenesená",J140,0)</f>
        <v>0</v>
      </c>
      <c r="BI140" s="162">
        <f>IF(N140="nulová",J140,0)</f>
        <v>0</v>
      </c>
      <c r="BJ140" s="18" t="s">
        <v>89</v>
      </c>
      <c r="BK140" s="162">
        <f>ROUND(I140*H140,2)</f>
        <v>0</v>
      </c>
      <c r="BL140" s="18" t="s">
        <v>318</v>
      </c>
      <c r="BM140" s="161" t="s">
        <v>3149</v>
      </c>
    </row>
    <row r="141" spans="1:47" s="2" customFormat="1" ht="19.5">
      <c r="A141" s="33"/>
      <c r="B141" s="34"/>
      <c r="C141" s="33"/>
      <c r="D141" s="163" t="s">
        <v>248</v>
      </c>
      <c r="E141" s="33"/>
      <c r="F141" s="168" t="s">
        <v>3150</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248</v>
      </c>
      <c r="AU141" s="18" t="s">
        <v>91</v>
      </c>
    </row>
    <row r="142" spans="1:65" s="2" customFormat="1" ht="24.2" customHeight="1">
      <c r="A142" s="33"/>
      <c r="B142" s="149"/>
      <c r="C142" s="192" t="s">
        <v>271</v>
      </c>
      <c r="D142" s="192" t="s">
        <v>272</v>
      </c>
      <c r="E142" s="193" t="s">
        <v>2911</v>
      </c>
      <c r="F142" s="194" t="s">
        <v>3151</v>
      </c>
      <c r="G142" s="195" t="s">
        <v>400</v>
      </c>
      <c r="H142" s="196">
        <v>4</v>
      </c>
      <c r="I142" s="197"/>
      <c r="J142" s="198">
        <f>ROUND(I142*H142,2)</f>
        <v>0</v>
      </c>
      <c r="K142" s="194" t="s">
        <v>246</v>
      </c>
      <c r="L142" s="199"/>
      <c r="M142" s="200" t="s">
        <v>1</v>
      </c>
      <c r="N142" s="201" t="s">
        <v>46</v>
      </c>
      <c r="O142" s="59"/>
      <c r="P142" s="159">
        <f>O142*H142</f>
        <v>0</v>
      </c>
      <c r="Q142" s="159">
        <v>0</v>
      </c>
      <c r="R142" s="159">
        <f>Q142*H142</f>
        <v>0</v>
      </c>
      <c r="S142" s="159">
        <v>0</v>
      </c>
      <c r="T142" s="160">
        <f>S142*H142</f>
        <v>0</v>
      </c>
      <c r="U142" s="33"/>
      <c r="V142" s="33"/>
      <c r="W142" s="33"/>
      <c r="X142" s="33"/>
      <c r="Y142" s="33"/>
      <c r="Z142" s="33"/>
      <c r="AA142" s="33"/>
      <c r="AB142" s="33"/>
      <c r="AC142" s="33"/>
      <c r="AD142" s="33"/>
      <c r="AE142" s="33"/>
      <c r="AR142" s="161" t="s">
        <v>431</v>
      </c>
      <c r="AT142" s="161" t="s">
        <v>272</v>
      </c>
      <c r="AU142" s="161" t="s">
        <v>91</v>
      </c>
      <c r="AY142" s="18" t="s">
        <v>199</v>
      </c>
      <c r="BE142" s="162">
        <f>IF(N142="základní",J142,0)</f>
        <v>0</v>
      </c>
      <c r="BF142" s="162">
        <f>IF(N142="snížená",J142,0)</f>
        <v>0</v>
      </c>
      <c r="BG142" s="162">
        <f>IF(N142="zákl. přenesená",J142,0)</f>
        <v>0</v>
      </c>
      <c r="BH142" s="162">
        <f>IF(N142="sníž. přenesená",J142,0)</f>
        <v>0</v>
      </c>
      <c r="BI142" s="162">
        <f>IF(N142="nulová",J142,0)</f>
        <v>0</v>
      </c>
      <c r="BJ142" s="18" t="s">
        <v>89</v>
      </c>
      <c r="BK142" s="162">
        <f>ROUND(I142*H142,2)</f>
        <v>0</v>
      </c>
      <c r="BL142" s="18" t="s">
        <v>318</v>
      </c>
      <c r="BM142" s="161" t="s">
        <v>3152</v>
      </c>
    </row>
    <row r="143" spans="1:47" s="2" customFormat="1" ht="19.5">
      <c r="A143" s="33"/>
      <c r="B143" s="34"/>
      <c r="C143" s="33"/>
      <c r="D143" s="163" t="s">
        <v>248</v>
      </c>
      <c r="E143" s="33"/>
      <c r="F143" s="168" t="s">
        <v>3153</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248</v>
      </c>
      <c r="AU143" s="18" t="s">
        <v>91</v>
      </c>
    </row>
    <row r="144" spans="1:65" s="2" customFormat="1" ht="14.45" customHeight="1">
      <c r="A144" s="33"/>
      <c r="B144" s="149"/>
      <c r="C144" s="192" t="s">
        <v>279</v>
      </c>
      <c r="D144" s="192" t="s">
        <v>272</v>
      </c>
      <c r="E144" s="193" t="s">
        <v>2917</v>
      </c>
      <c r="F144" s="194" t="s">
        <v>3154</v>
      </c>
      <c r="G144" s="195" t="s">
        <v>400</v>
      </c>
      <c r="H144" s="196">
        <v>4</v>
      </c>
      <c r="I144" s="197"/>
      <c r="J144" s="198">
        <f>ROUND(I144*H144,2)</f>
        <v>0</v>
      </c>
      <c r="K144" s="194" t="s">
        <v>246</v>
      </c>
      <c r="L144" s="199"/>
      <c r="M144" s="200" t="s">
        <v>1</v>
      </c>
      <c r="N144" s="201" t="s">
        <v>46</v>
      </c>
      <c r="O144" s="59"/>
      <c r="P144" s="159">
        <f>O144*H144</f>
        <v>0</v>
      </c>
      <c r="Q144" s="159">
        <v>0</v>
      </c>
      <c r="R144" s="159">
        <f>Q144*H144</f>
        <v>0</v>
      </c>
      <c r="S144" s="159">
        <v>0</v>
      </c>
      <c r="T144" s="160">
        <f>S144*H144</f>
        <v>0</v>
      </c>
      <c r="U144" s="33"/>
      <c r="V144" s="33"/>
      <c r="W144" s="33"/>
      <c r="X144" s="33"/>
      <c r="Y144" s="33"/>
      <c r="Z144" s="33"/>
      <c r="AA144" s="33"/>
      <c r="AB144" s="33"/>
      <c r="AC144" s="33"/>
      <c r="AD144" s="33"/>
      <c r="AE144" s="33"/>
      <c r="AR144" s="161" t="s">
        <v>431</v>
      </c>
      <c r="AT144" s="161" t="s">
        <v>272</v>
      </c>
      <c r="AU144" s="161" t="s">
        <v>91</v>
      </c>
      <c r="AY144" s="18" t="s">
        <v>199</v>
      </c>
      <c r="BE144" s="162">
        <f>IF(N144="základní",J144,0)</f>
        <v>0</v>
      </c>
      <c r="BF144" s="162">
        <f>IF(N144="snížená",J144,0)</f>
        <v>0</v>
      </c>
      <c r="BG144" s="162">
        <f>IF(N144="zákl. přenesená",J144,0)</f>
        <v>0</v>
      </c>
      <c r="BH144" s="162">
        <f>IF(N144="sníž. přenesená",J144,0)</f>
        <v>0</v>
      </c>
      <c r="BI144" s="162">
        <f>IF(N144="nulová",J144,0)</f>
        <v>0</v>
      </c>
      <c r="BJ144" s="18" t="s">
        <v>89</v>
      </c>
      <c r="BK144" s="162">
        <f>ROUND(I144*H144,2)</f>
        <v>0</v>
      </c>
      <c r="BL144" s="18" t="s">
        <v>318</v>
      </c>
      <c r="BM144" s="161" t="s">
        <v>3155</v>
      </c>
    </row>
    <row r="145" spans="1:47" s="2" customFormat="1" ht="19.5">
      <c r="A145" s="33"/>
      <c r="B145" s="34"/>
      <c r="C145" s="33"/>
      <c r="D145" s="163" t="s">
        <v>248</v>
      </c>
      <c r="E145" s="33"/>
      <c r="F145" s="168" t="s">
        <v>3156</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248</v>
      </c>
      <c r="AU145" s="18" t="s">
        <v>91</v>
      </c>
    </row>
    <row r="146" spans="1:65" s="2" customFormat="1" ht="24.2" customHeight="1">
      <c r="A146" s="33"/>
      <c r="B146" s="149"/>
      <c r="C146" s="192" t="s">
        <v>284</v>
      </c>
      <c r="D146" s="192" t="s">
        <v>272</v>
      </c>
      <c r="E146" s="193" t="s">
        <v>2920</v>
      </c>
      <c r="F146" s="194" t="s">
        <v>3157</v>
      </c>
      <c r="G146" s="195" t="s">
        <v>400</v>
      </c>
      <c r="H146" s="196">
        <v>4</v>
      </c>
      <c r="I146" s="197"/>
      <c r="J146" s="198">
        <f>ROUND(I146*H146,2)</f>
        <v>0</v>
      </c>
      <c r="K146" s="194" t="s">
        <v>246</v>
      </c>
      <c r="L146" s="199"/>
      <c r="M146" s="200" t="s">
        <v>1</v>
      </c>
      <c r="N146" s="201" t="s">
        <v>46</v>
      </c>
      <c r="O146" s="59"/>
      <c r="P146" s="159">
        <f>O146*H146</f>
        <v>0</v>
      </c>
      <c r="Q146" s="159">
        <v>0</v>
      </c>
      <c r="R146" s="159">
        <f>Q146*H146</f>
        <v>0</v>
      </c>
      <c r="S146" s="159">
        <v>0</v>
      </c>
      <c r="T146" s="160">
        <f>S146*H146</f>
        <v>0</v>
      </c>
      <c r="U146" s="33"/>
      <c r="V146" s="33"/>
      <c r="W146" s="33"/>
      <c r="X146" s="33"/>
      <c r="Y146" s="33"/>
      <c r="Z146" s="33"/>
      <c r="AA146" s="33"/>
      <c r="AB146" s="33"/>
      <c r="AC146" s="33"/>
      <c r="AD146" s="33"/>
      <c r="AE146" s="33"/>
      <c r="AR146" s="161" t="s">
        <v>431</v>
      </c>
      <c r="AT146" s="161" t="s">
        <v>272</v>
      </c>
      <c r="AU146" s="161" t="s">
        <v>91</v>
      </c>
      <c r="AY146" s="18" t="s">
        <v>199</v>
      </c>
      <c r="BE146" s="162">
        <f>IF(N146="základní",J146,0)</f>
        <v>0</v>
      </c>
      <c r="BF146" s="162">
        <f>IF(N146="snížená",J146,0)</f>
        <v>0</v>
      </c>
      <c r="BG146" s="162">
        <f>IF(N146="zákl. přenesená",J146,0)</f>
        <v>0</v>
      </c>
      <c r="BH146" s="162">
        <f>IF(N146="sníž. přenesená",J146,0)</f>
        <v>0</v>
      </c>
      <c r="BI146" s="162">
        <f>IF(N146="nulová",J146,0)</f>
        <v>0</v>
      </c>
      <c r="BJ146" s="18" t="s">
        <v>89</v>
      </c>
      <c r="BK146" s="162">
        <f>ROUND(I146*H146,2)</f>
        <v>0</v>
      </c>
      <c r="BL146" s="18" t="s">
        <v>318</v>
      </c>
      <c r="BM146" s="161" t="s">
        <v>3158</v>
      </c>
    </row>
    <row r="147" spans="1:47" s="2" customFormat="1" ht="19.5">
      <c r="A147" s="33"/>
      <c r="B147" s="34"/>
      <c r="C147" s="33"/>
      <c r="D147" s="163" t="s">
        <v>248</v>
      </c>
      <c r="E147" s="33"/>
      <c r="F147" s="168" t="s">
        <v>3159</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248</v>
      </c>
      <c r="AU147" s="18" t="s">
        <v>91</v>
      </c>
    </row>
    <row r="148" spans="1:65" s="2" customFormat="1" ht="24.2" customHeight="1">
      <c r="A148" s="33"/>
      <c r="B148" s="149"/>
      <c r="C148" s="192" t="s">
        <v>290</v>
      </c>
      <c r="D148" s="192" t="s">
        <v>272</v>
      </c>
      <c r="E148" s="193" t="s">
        <v>2923</v>
      </c>
      <c r="F148" s="194" t="s">
        <v>3160</v>
      </c>
      <c r="G148" s="195" t="s">
        <v>400</v>
      </c>
      <c r="H148" s="196">
        <v>4</v>
      </c>
      <c r="I148" s="197"/>
      <c r="J148" s="198">
        <f>ROUND(I148*H148,2)</f>
        <v>0</v>
      </c>
      <c r="K148" s="194" t="s">
        <v>246</v>
      </c>
      <c r="L148" s="199"/>
      <c r="M148" s="200" t="s">
        <v>1</v>
      </c>
      <c r="N148" s="201" t="s">
        <v>46</v>
      </c>
      <c r="O148" s="59"/>
      <c r="P148" s="159">
        <f>O148*H148</f>
        <v>0</v>
      </c>
      <c r="Q148" s="159">
        <v>0</v>
      </c>
      <c r="R148" s="159">
        <f>Q148*H148</f>
        <v>0</v>
      </c>
      <c r="S148" s="159">
        <v>0</v>
      </c>
      <c r="T148" s="160">
        <f>S148*H148</f>
        <v>0</v>
      </c>
      <c r="U148" s="33"/>
      <c r="V148" s="33"/>
      <c r="W148" s="33"/>
      <c r="X148" s="33"/>
      <c r="Y148" s="33"/>
      <c r="Z148" s="33"/>
      <c r="AA148" s="33"/>
      <c r="AB148" s="33"/>
      <c r="AC148" s="33"/>
      <c r="AD148" s="33"/>
      <c r="AE148" s="33"/>
      <c r="AR148" s="161" t="s">
        <v>431</v>
      </c>
      <c r="AT148" s="161" t="s">
        <v>272</v>
      </c>
      <c r="AU148" s="161" t="s">
        <v>91</v>
      </c>
      <c r="AY148" s="18" t="s">
        <v>199</v>
      </c>
      <c r="BE148" s="162">
        <f>IF(N148="základní",J148,0)</f>
        <v>0</v>
      </c>
      <c r="BF148" s="162">
        <f>IF(N148="snížená",J148,0)</f>
        <v>0</v>
      </c>
      <c r="BG148" s="162">
        <f>IF(N148="zákl. přenesená",J148,0)</f>
        <v>0</v>
      </c>
      <c r="BH148" s="162">
        <f>IF(N148="sníž. přenesená",J148,0)</f>
        <v>0</v>
      </c>
      <c r="BI148" s="162">
        <f>IF(N148="nulová",J148,0)</f>
        <v>0</v>
      </c>
      <c r="BJ148" s="18" t="s">
        <v>89</v>
      </c>
      <c r="BK148" s="162">
        <f>ROUND(I148*H148,2)</f>
        <v>0</v>
      </c>
      <c r="BL148" s="18" t="s">
        <v>318</v>
      </c>
      <c r="BM148" s="161" t="s">
        <v>3161</v>
      </c>
    </row>
    <row r="149" spans="1:47" s="2" customFormat="1" ht="19.5">
      <c r="A149" s="33"/>
      <c r="B149" s="34"/>
      <c r="C149" s="33"/>
      <c r="D149" s="163" t="s">
        <v>248</v>
      </c>
      <c r="E149" s="33"/>
      <c r="F149" s="168" t="s">
        <v>3162</v>
      </c>
      <c r="G149" s="33"/>
      <c r="H149" s="33"/>
      <c r="I149" s="165"/>
      <c r="J149" s="33"/>
      <c r="K149" s="33"/>
      <c r="L149" s="34"/>
      <c r="M149" s="166"/>
      <c r="N149" s="167"/>
      <c r="O149" s="59"/>
      <c r="P149" s="59"/>
      <c r="Q149" s="59"/>
      <c r="R149" s="59"/>
      <c r="S149" s="59"/>
      <c r="T149" s="60"/>
      <c r="U149" s="33"/>
      <c r="V149" s="33"/>
      <c r="W149" s="33"/>
      <c r="X149" s="33"/>
      <c r="Y149" s="33"/>
      <c r="Z149" s="33"/>
      <c r="AA149" s="33"/>
      <c r="AB149" s="33"/>
      <c r="AC149" s="33"/>
      <c r="AD149" s="33"/>
      <c r="AE149" s="33"/>
      <c r="AT149" s="18" t="s">
        <v>248</v>
      </c>
      <c r="AU149" s="18" t="s">
        <v>91</v>
      </c>
    </row>
    <row r="150" spans="1:65" s="2" customFormat="1" ht="24.2" customHeight="1">
      <c r="A150" s="33"/>
      <c r="B150" s="149"/>
      <c r="C150" s="192" t="s">
        <v>298</v>
      </c>
      <c r="D150" s="192" t="s">
        <v>272</v>
      </c>
      <c r="E150" s="193" t="s">
        <v>2926</v>
      </c>
      <c r="F150" s="194" t="s">
        <v>3163</v>
      </c>
      <c r="G150" s="195" t="s">
        <v>400</v>
      </c>
      <c r="H150" s="196">
        <v>4</v>
      </c>
      <c r="I150" s="197"/>
      <c r="J150" s="198">
        <f>ROUND(I150*H150,2)</f>
        <v>0</v>
      </c>
      <c r="K150" s="194" t="s">
        <v>246</v>
      </c>
      <c r="L150" s="199"/>
      <c r="M150" s="200" t="s">
        <v>1</v>
      </c>
      <c r="N150" s="201"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431</v>
      </c>
      <c r="AT150" s="161" t="s">
        <v>272</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318</v>
      </c>
      <c r="BM150" s="161" t="s">
        <v>3164</v>
      </c>
    </row>
    <row r="151" spans="1:47" s="2" customFormat="1" ht="19.5">
      <c r="A151" s="33"/>
      <c r="B151" s="34"/>
      <c r="C151" s="33"/>
      <c r="D151" s="163" t="s">
        <v>248</v>
      </c>
      <c r="E151" s="33"/>
      <c r="F151" s="168" t="s">
        <v>3165</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248</v>
      </c>
      <c r="AU151" s="18" t="s">
        <v>91</v>
      </c>
    </row>
    <row r="152" spans="1:65" s="2" customFormat="1" ht="24.2" customHeight="1">
      <c r="A152" s="33"/>
      <c r="B152" s="149"/>
      <c r="C152" s="192" t="s">
        <v>306</v>
      </c>
      <c r="D152" s="192" t="s">
        <v>272</v>
      </c>
      <c r="E152" s="193" t="s">
        <v>2929</v>
      </c>
      <c r="F152" s="194" t="s">
        <v>3166</v>
      </c>
      <c r="G152" s="195" t="s">
        <v>400</v>
      </c>
      <c r="H152" s="196">
        <v>4</v>
      </c>
      <c r="I152" s="197"/>
      <c r="J152" s="198">
        <f>ROUND(I152*H152,2)</f>
        <v>0</v>
      </c>
      <c r="K152" s="194" t="s">
        <v>246</v>
      </c>
      <c r="L152" s="199"/>
      <c r="M152" s="200" t="s">
        <v>1</v>
      </c>
      <c r="N152" s="201" t="s">
        <v>46</v>
      </c>
      <c r="O152" s="59"/>
      <c r="P152" s="159">
        <f>O152*H152</f>
        <v>0</v>
      </c>
      <c r="Q152" s="159">
        <v>0</v>
      </c>
      <c r="R152" s="159">
        <f>Q152*H152</f>
        <v>0</v>
      </c>
      <c r="S152" s="159">
        <v>0</v>
      </c>
      <c r="T152" s="160">
        <f>S152*H152</f>
        <v>0</v>
      </c>
      <c r="U152" s="33"/>
      <c r="V152" s="33"/>
      <c r="W152" s="33"/>
      <c r="X152" s="33"/>
      <c r="Y152" s="33"/>
      <c r="Z152" s="33"/>
      <c r="AA152" s="33"/>
      <c r="AB152" s="33"/>
      <c r="AC152" s="33"/>
      <c r="AD152" s="33"/>
      <c r="AE152" s="33"/>
      <c r="AR152" s="161" t="s">
        <v>431</v>
      </c>
      <c r="AT152" s="161" t="s">
        <v>272</v>
      </c>
      <c r="AU152" s="161" t="s">
        <v>91</v>
      </c>
      <c r="AY152" s="18" t="s">
        <v>199</v>
      </c>
      <c r="BE152" s="162">
        <f>IF(N152="základní",J152,0)</f>
        <v>0</v>
      </c>
      <c r="BF152" s="162">
        <f>IF(N152="snížená",J152,0)</f>
        <v>0</v>
      </c>
      <c r="BG152" s="162">
        <f>IF(N152="zákl. přenesená",J152,0)</f>
        <v>0</v>
      </c>
      <c r="BH152" s="162">
        <f>IF(N152="sníž. přenesená",J152,0)</f>
        <v>0</v>
      </c>
      <c r="BI152" s="162">
        <f>IF(N152="nulová",J152,0)</f>
        <v>0</v>
      </c>
      <c r="BJ152" s="18" t="s">
        <v>89</v>
      </c>
      <c r="BK152" s="162">
        <f>ROUND(I152*H152,2)</f>
        <v>0</v>
      </c>
      <c r="BL152" s="18" t="s">
        <v>318</v>
      </c>
      <c r="BM152" s="161" t="s">
        <v>3167</v>
      </c>
    </row>
    <row r="153" spans="1:47" s="2" customFormat="1" ht="19.5">
      <c r="A153" s="33"/>
      <c r="B153" s="34"/>
      <c r="C153" s="33"/>
      <c r="D153" s="163" t="s">
        <v>248</v>
      </c>
      <c r="E153" s="33"/>
      <c r="F153" s="168" t="s">
        <v>3168</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248</v>
      </c>
      <c r="AU153" s="18" t="s">
        <v>91</v>
      </c>
    </row>
    <row r="154" spans="1:65" s="2" customFormat="1" ht="24.2" customHeight="1">
      <c r="A154" s="33"/>
      <c r="B154" s="149"/>
      <c r="C154" s="192" t="s">
        <v>8</v>
      </c>
      <c r="D154" s="192" t="s">
        <v>272</v>
      </c>
      <c r="E154" s="193" t="s">
        <v>2931</v>
      </c>
      <c r="F154" s="194" t="s">
        <v>3169</v>
      </c>
      <c r="G154" s="195" t="s">
        <v>400</v>
      </c>
      <c r="H154" s="196">
        <v>4</v>
      </c>
      <c r="I154" s="197"/>
      <c r="J154" s="198">
        <f>ROUND(I154*H154,2)</f>
        <v>0</v>
      </c>
      <c r="K154" s="194" t="s">
        <v>246</v>
      </c>
      <c r="L154" s="199"/>
      <c r="M154" s="200" t="s">
        <v>1</v>
      </c>
      <c r="N154" s="201"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431</v>
      </c>
      <c r="AT154" s="161" t="s">
        <v>272</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318</v>
      </c>
      <c r="BM154" s="161" t="s">
        <v>3170</v>
      </c>
    </row>
    <row r="155" spans="1:47" s="2" customFormat="1" ht="19.5">
      <c r="A155" s="33"/>
      <c r="B155" s="34"/>
      <c r="C155" s="33"/>
      <c r="D155" s="163" t="s">
        <v>248</v>
      </c>
      <c r="E155" s="33"/>
      <c r="F155" s="168" t="s">
        <v>3171</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248</v>
      </c>
      <c r="AU155" s="18" t="s">
        <v>91</v>
      </c>
    </row>
    <row r="156" spans="1:65" s="2" customFormat="1" ht="14.45" customHeight="1">
      <c r="A156" s="33"/>
      <c r="B156" s="149"/>
      <c r="C156" s="192" t="s">
        <v>318</v>
      </c>
      <c r="D156" s="192" t="s">
        <v>272</v>
      </c>
      <c r="E156" s="193" t="s">
        <v>2934</v>
      </c>
      <c r="F156" s="194" t="s">
        <v>3172</v>
      </c>
      <c r="G156" s="195" t="s">
        <v>400</v>
      </c>
      <c r="H156" s="196">
        <v>4</v>
      </c>
      <c r="I156" s="197"/>
      <c r="J156" s="198">
        <f>ROUND(I156*H156,2)</f>
        <v>0</v>
      </c>
      <c r="K156" s="194" t="s">
        <v>246</v>
      </c>
      <c r="L156" s="199"/>
      <c r="M156" s="200" t="s">
        <v>1</v>
      </c>
      <c r="N156" s="201" t="s">
        <v>46</v>
      </c>
      <c r="O156" s="59"/>
      <c r="P156" s="159">
        <f>O156*H156</f>
        <v>0</v>
      </c>
      <c r="Q156" s="159">
        <v>0</v>
      </c>
      <c r="R156" s="159">
        <f>Q156*H156</f>
        <v>0</v>
      </c>
      <c r="S156" s="159">
        <v>0</v>
      </c>
      <c r="T156" s="160">
        <f>S156*H156</f>
        <v>0</v>
      </c>
      <c r="U156" s="33"/>
      <c r="V156" s="33"/>
      <c r="W156" s="33"/>
      <c r="X156" s="33"/>
      <c r="Y156" s="33"/>
      <c r="Z156" s="33"/>
      <c r="AA156" s="33"/>
      <c r="AB156" s="33"/>
      <c r="AC156" s="33"/>
      <c r="AD156" s="33"/>
      <c r="AE156" s="33"/>
      <c r="AR156" s="161" t="s">
        <v>431</v>
      </c>
      <c r="AT156" s="161" t="s">
        <v>272</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318</v>
      </c>
      <c r="BM156" s="161" t="s">
        <v>3173</v>
      </c>
    </row>
    <row r="157" spans="1:47" s="2" customFormat="1" ht="19.5">
      <c r="A157" s="33"/>
      <c r="B157" s="34"/>
      <c r="C157" s="33"/>
      <c r="D157" s="163" t="s">
        <v>248</v>
      </c>
      <c r="E157" s="33"/>
      <c r="F157" s="168" t="s">
        <v>3174</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248</v>
      </c>
      <c r="AU157" s="18" t="s">
        <v>91</v>
      </c>
    </row>
    <row r="158" spans="1:65" s="2" customFormat="1" ht="14.45" customHeight="1">
      <c r="A158" s="33"/>
      <c r="B158" s="149"/>
      <c r="C158" s="192" t="s">
        <v>325</v>
      </c>
      <c r="D158" s="192" t="s">
        <v>272</v>
      </c>
      <c r="E158" s="193" t="s">
        <v>3175</v>
      </c>
      <c r="F158" s="194" t="s">
        <v>3176</v>
      </c>
      <c r="G158" s="195" t="s">
        <v>400</v>
      </c>
      <c r="H158" s="196">
        <v>4</v>
      </c>
      <c r="I158" s="197"/>
      <c r="J158" s="198">
        <f>ROUND(I158*H158,2)</f>
        <v>0</v>
      </c>
      <c r="K158" s="194" t="s">
        <v>246</v>
      </c>
      <c r="L158" s="199"/>
      <c r="M158" s="200" t="s">
        <v>1</v>
      </c>
      <c r="N158" s="201" t="s">
        <v>46</v>
      </c>
      <c r="O158" s="59"/>
      <c r="P158" s="159">
        <f>O158*H158</f>
        <v>0</v>
      </c>
      <c r="Q158" s="159">
        <v>0</v>
      </c>
      <c r="R158" s="159">
        <f>Q158*H158</f>
        <v>0</v>
      </c>
      <c r="S158" s="159">
        <v>0</v>
      </c>
      <c r="T158" s="160">
        <f>S158*H158</f>
        <v>0</v>
      </c>
      <c r="U158" s="33"/>
      <c r="V158" s="33"/>
      <c r="W158" s="33"/>
      <c r="X158" s="33"/>
      <c r="Y158" s="33"/>
      <c r="Z158" s="33"/>
      <c r="AA158" s="33"/>
      <c r="AB158" s="33"/>
      <c r="AC158" s="33"/>
      <c r="AD158" s="33"/>
      <c r="AE158" s="33"/>
      <c r="AR158" s="161" t="s">
        <v>431</v>
      </c>
      <c r="AT158" s="161" t="s">
        <v>272</v>
      </c>
      <c r="AU158" s="161" t="s">
        <v>91</v>
      </c>
      <c r="AY158" s="18" t="s">
        <v>199</v>
      </c>
      <c r="BE158" s="162">
        <f>IF(N158="základní",J158,0)</f>
        <v>0</v>
      </c>
      <c r="BF158" s="162">
        <f>IF(N158="snížená",J158,0)</f>
        <v>0</v>
      </c>
      <c r="BG158" s="162">
        <f>IF(N158="zákl. přenesená",J158,0)</f>
        <v>0</v>
      </c>
      <c r="BH158" s="162">
        <f>IF(N158="sníž. přenesená",J158,0)</f>
        <v>0</v>
      </c>
      <c r="BI158" s="162">
        <f>IF(N158="nulová",J158,0)</f>
        <v>0</v>
      </c>
      <c r="BJ158" s="18" t="s">
        <v>89</v>
      </c>
      <c r="BK158" s="162">
        <f>ROUND(I158*H158,2)</f>
        <v>0</v>
      </c>
      <c r="BL158" s="18" t="s">
        <v>318</v>
      </c>
      <c r="BM158" s="161" t="s">
        <v>3177</v>
      </c>
    </row>
    <row r="159" spans="1:47" s="2" customFormat="1" ht="19.5">
      <c r="A159" s="33"/>
      <c r="B159" s="34"/>
      <c r="C159" s="33"/>
      <c r="D159" s="163" t="s">
        <v>248</v>
      </c>
      <c r="E159" s="33"/>
      <c r="F159" s="168" t="s">
        <v>3178</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248</v>
      </c>
      <c r="AU159" s="18" t="s">
        <v>91</v>
      </c>
    </row>
    <row r="160" spans="1:65" s="2" customFormat="1" ht="14.45" customHeight="1">
      <c r="A160" s="33"/>
      <c r="B160" s="149"/>
      <c r="C160" s="192" t="s">
        <v>331</v>
      </c>
      <c r="D160" s="192" t="s">
        <v>272</v>
      </c>
      <c r="E160" s="193" t="s">
        <v>3179</v>
      </c>
      <c r="F160" s="194" t="s">
        <v>3180</v>
      </c>
      <c r="G160" s="195" t="s">
        <v>400</v>
      </c>
      <c r="H160" s="196">
        <v>4</v>
      </c>
      <c r="I160" s="197"/>
      <c r="J160" s="198">
        <f aca="true" t="shared" si="0" ref="J160:J166">ROUND(I160*H160,2)</f>
        <v>0</v>
      </c>
      <c r="K160" s="194" t="s">
        <v>246</v>
      </c>
      <c r="L160" s="199"/>
      <c r="M160" s="200" t="s">
        <v>1</v>
      </c>
      <c r="N160" s="201" t="s">
        <v>46</v>
      </c>
      <c r="O160" s="59"/>
      <c r="P160" s="159">
        <f aca="true" t="shared" si="1" ref="P160:P166">O160*H160</f>
        <v>0</v>
      </c>
      <c r="Q160" s="159">
        <v>0</v>
      </c>
      <c r="R160" s="159">
        <f aca="true" t="shared" si="2" ref="R160:R166">Q160*H160</f>
        <v>0</v>
      </c>
      <c r="S160" s="159">
        <v>0</v>
      </c>
      <c r="T160" s="160">
        <f aca="true" t="shared" si="3" ref="T160:T166">S160*H160</f>
        <v>0</v>
      </c>
      <c r="U160" s="33"/>
      <c r="V160" s="33"/>
      <c r="W160" s="33"/>
      <c r="X160" s="33"/>
      <c r="Y160" s="33"/>
      <c r="Z160" s="33"/>
      <c r="AA160" s="33"/>
      <c r="AB160" s="33"/>
      <c r="AC160" s="33"/>
      <c r="AD160" s="33"/>
      <c r="AE160" s="33"/>
      <c r="AR160" s="161" t="s">
        <v>431</v>
      </c>
      <c r="AT160" s="161" t="s">
        <v>272</v>
      </c>
      <c r="AU160" s="161" t="s">
        <v>91</v>
      </c>
      <c r="AY160" s="18" t="s">
        <v>199</v>
      </c>
      <c r="BE160" s="162">
        <f aca="true" t="shared" si="4" ref="BE160:BE166">IF(N160="základní",J160,0)</f>
        <v>0</v>
      </c>
      <c r="BF160" s="162">
        <f aca="true" t="shared" si="5" ref="BF160:BF166">IF(N160="snížená",J160,0)</f>
        <v>0</v>
      </c>
      <c r="BG160" s="162">
        <f aca="true" t="shared" si="6" ref="BG160:BG166">IF(N160="zákl. přenesená",J160,0)</f>
        <v>0</v>
      </c>
      <c r="BH160" s="162">
        <f aca="true" t="shared" si="7" ref="BH160:BH166">IF(N160="sníž. přenesená",J160,0)</f>
        <v>0</v>
      </c>
      <c r="BI160" s="162">
        <f aca="true" t="shared" si="8" ref="BI160:BI166">IF(N160="nulová",J160,0)</f>
        <v>0</v>
      </c>
      <c r="BJ160" s="18" t="s">
        <v>89</v>
      </c>
      <c r="BK160" s="162">
        <f aca="true" t="shared" si="9" ref="BK160:BK166">ROUND(I160*H160,2)</f>
        <v>0</v>
      </c>
      <c r="BL160" s="18" t="s">
        <v>318</v>
      </c>
      <c r="BM160" s="161" t="s">
        <v>3181</v>
      </c>
    </row>
    <row r="161" spans="1:65" s="2" customFormat="1" ht="14.45" customHeight="1">
      <c r="A161" s="33"/>
      <c r="B161" s="149"/>
      <c r="C161" s="192" t="s">
        <v>337</v>
      </c>
      <c r="D161" s="192" t="s">
        <v>272</v>
      </c>
      <c r="E161" s="193" t="s">
        <v>3182</v>
      </c>
      <c r="F161" s="194" t="s">
        <v>3183</v>
      </c>
      <c r="G161" s="195" t="s">
        <v>400</v>
      </c>
      <c r="H161" s="196">
        <v>1</v>
      </c>
      <c r="I161" s="197"/>
      <c r="J161" s="198">
        <f t="shared" si="0"/>
        <v>0</v>
      </c>
      <c r="K161" s="194" t="s">
        <v>246</v>
      </c>
      <c r="L161" s="199"/>
      <c r="M161" s="200" t="s">
        <v>1</v>
      </c>
      <c r="N161" s="201" t="s">
        <v>46</v>
      </c>
      <c r="O161" s="59"/>
      <c r="P161" s="159">
        <f t="shared" si="1"/>
        <v>0</v>
      </c>
      <c r="Q161" s="159">
        <v>0</v>
      </c>
      <c r="R161" s="159">
        <f t="shared" si="2"/>
        <v>0</v>
      </c>
      <c r="S161" s="159">
        <v>0</v>
      </c>
      <c r="T161" s="160">
        <f t="shared" si="3"/>
        <v>0</v>
      </c>
      <c r="U161" s="33"/>
      <c r="V161" s="33"/>
      <c r="W161" s="33"/>
      <c r="X161" s="33"/>
      <c r="Y161" s="33"/>
      <c r="Z161" s="33"/>
      <c r="AA161" s="33"/>
      <c r="AB161" s="33"/>
      <c r="AC161" s="33"/>
      <c r="AD161" s="33"/>
      <c r="AE161" s="33"/>
      <c r="AR161" s="161" t="s">
        <v>431</v>
      </c>
      <c r="AT161" s="161" t="s">
        <v>272</v>
      </c>
      <c r="AU161" s="161" t="s">
        <v>91</v>
      </c>
      <c r="AY161" s="18" t="s">
        <v>199</v>
      </c>
      <c r="BE161" s="162">
        <f t="shared" si="4"/>
        <v>0</v>
      </c>
      <c r="BF161" s="162">
        <f t="shared" si="5"/>
        <v>0</v>
      </c>
      <c r="BG161" s="162">
        <f t="shared" si="6"/>
        <v>0</v>
      </c>
      <c r="BH161" s="162">
        <f t="shared" si="7"/>
        <v>0</v>
      </c>
      <c r="BI161" s="162">
        <f t="shared" si="8"/>
        <v>0</v>
      </c>
      <c r="BJ161" s="18" t="s">
        <v>89</v>
      </c>
      <c r="BK161" s="162">
        <f t="shared" si="9"/>
        <v>0</v>
      </c>
      <c r="BL161" s="18" t="s">
        <v>318</v>
      </c>
      <c r="BM161" s="161" t="s">
        <v>3184</v>
      </c>
    </row>
    <row r="162" spans="1:65" s="2" customFormat="1" ht="24.2" customHeight="1">
      <c r="A162" s="33"/>
      <c r="B162" s="149"/>
      <c r="C162" s="150" t="s">
        <v>342</v>
      </c>
      <c r="D162" s="150" t="s">
        <v>201</v>
      </c>
      <c r="E162" s="151" t="s">
        <v>3185</v>
      </c>
      <c r="F162" s="152" t="s">
        <v>3186</v>
      </c>
      <c r="G162" s="153" t="s">
        <v>400</v>
      </c>
      <c r="H162" s="154">
        <v>4</v>
      </c>
      <c r="I162" s="155"/>
      <c r="J162" s="156">
        <f t="shared" si="0"/>
        <v>0</v>
      </c>
      <c r="K162" s="152" t="s">
        <v>246</v>
      </c>
      <c r="L162" s="34"/>
      <c r="M162" s="157" t="s">
        <v>1</v>
      </c>
      <c r="N162" s="158" t="s">
        <v>46</v>
      </c>
      <c r="O162" s="59"/>
      <c r="P162" s="159">
        <f t="shared" si="1"/>
        <v>0</v>
      </c>
      <c r="Q162" s="159">
        <v>0</v>
      </c>
      <c r="R162" s="159">
        <f t="shared" si="2"/>
        <v>0</v>
      </c>
      <c r="S162" s="159">
        <v>0</v>
      </c>
      <c r="T162" s="160">
        <f t="shared" si="3"/>
        <v>0</v>
      </c>
      <c r="U162" s="33"/>
      <c r="V162" s="33"/>
      <c r="W162" s="33"/>
      <c r="X162" s="33"/>
      <c r="Y162" s="33"/>
      <c r="Z162" s="33"/>
      <c r="AA162" s="33"/>
      <c r="AB162" s="33"/>
      <c r="AC162" s="33"/>
      <c r="AD162" s="33"/>
      <c r="AE162" s="33"/>
      <c r="AR162" s="161" t="s">
        <v>318</v>
      </c>
      <c r="AT162" s="161" t="s">
        <v>201</v>
      </c>
      <c r="AU162" s="161" t="s">
        <v>91</v>
      </c>
      <c r="AY162" s="18" t="s">
        <v>199</v>
      </c>
      <c r="BE162" s="162">
        <f t="shared" si="4"/>
        <v>0</v>
      </c>
      <c r="BF162" s="162">
        <f t="shared" si="5"/>
        <v>0</v>
      </c>
      <c r="BG162" s="162">
        <f t="shared" si="6"/>
        <v>0</v>
      </c>
      <c r="BH162" s="162">
        <f t="shared" si="7"/>
        <v>0</v>
      </c>
      <c r="BI162" s="162">
        <f t="shared" si="8"/>
        <v>0</v>
      </c>
      <c r="BJ162" s="18" t="s">
        <v>89</v>
      </c>
      <c r="BK162" s="162">
        <f t="shared" si="9"/>
        <v>0</v>
      </c>
      <c r="BL162" s="18" t="s">
        <v>318</v>
      </c>
      <c r="BM162" s="161" t="s">
        <v>3187</v>
      </c>
    </row>
    <row r="163" spans="1:65" s="2" customFormat="1" ht="24.2" customHeight="1">
      <c r="A163" s="33"/>
      <c r="B163" s="149"/>
      <c r="C163" s="150" t="s">
        <v>7</v>
      </c>
      <c r="D163" s="150" t="s">
        <v>201</v>
      </c>
      <c r="E163" s="151" t="s">
        <v>3188</v>
      </c>
      <c r="F163" s="152" t="s">
        <v>3189</v>
      </c>
      <c r="G163" s="153" t="s">
        <v>400</v>
      </c>
      <c r="H163" s="154">
        <v>4</v>
      </c>
      <c r="I163" s="155"/>
      <c r="J163" s="156">
        <f t="shared" si="0"/>
        <v>0</v>
      </c>
      <c r="K163" s="152" t="s">
        <v>246</v>
      </c>
      <c r="L163" s="34"/>
      <c r="M163" s="157" t="s">
        <v>1</v>
      </c>
      <c r="N163" s="158" t="s">
        <v>46</v>
      </c>
      <c r="O163" s="59"/>
      <c r="P163" s="159">
        <f t="shared" si="1"/>
        <v>0</v>
      </c>
      <c r="Q163" s="159">
        <v>0</v>
      </c>
      <c r="R163" s="159">
        <f t="shared" si="2"/>
        <v>0</v>
      </c>
      <c r="S163" s="159">
        <v>0</v>
      </c>
      <c r="T163" s="160">
        <f t="shared" si="3"/>
        <v>0</v>
      </c>
      <c r="U163" s="33"/>
      <c r="V163" s="33"/>
      <c r="W163" s="33"/>
      <c r="X163" s="33"/>
      <c r="Y163" s="33"/>
      <c r="Z163" s="33"/>
      <c r="AA163" s="33"/>
      <c r="AB163" s="33"/>
      <c r="AC163" s="33"/>
      <c r="AD163" s="33"/>
      <c r="AE163" s="33"/>
      <c r="AR163" s="161" t="s">
        <v>318</v>
      </c>
      <c r="AT163" s="161" t="s">
        <v>201</v>
      </c>
      <c r="AU163" s="161" t="s">
        <v>91</v>
      </c>
      <c r="AY163" s="18" t="s">
        <v>199</v>
      </c>
      <c r="BE163" s="162">
        <f t="shared" si="4"/>
        <v>0</v>
      </c>
      <c r="BF163" s="162">
        <f t="shared" si="5"/>
        <v>0</v>
      </c>
      <c r="BG163" s="162">
        <f t="shared" si="6"/>
        <v>0</v>
      </c>
      <c r="BH163" s="162">
        <f t="shared" si="7"/>
        <v>0</v>
      </c>
      <c r="BI163" s="162">
        <f t="shared" si="8"/>
        <v>0</v>
      </c>
      <c r="BJ163" s="18" t="s">
        <v>89</v>
      </c>
      <c r="BK163" s="162">
        <f t="shared" si="9"/>
        <v>0</v>
      </c>
      <c r="BL163" s="18" t="s">
        <v>318</v>
      </c>
      <c r="BM163" s="161" t="s">
        <v>3190</v>
      </c>
    </row>
    <row r="164" spans="1:65" s="2" customFormat="1" ht="24.2" customHeight="1">
      <c r="A164" s="33"/>
      <c r="B164" s="149"/>
      <c r="C164" s="150" t="s">
        <v>356</v>
      </c>
      <c r="D164" s="150" t="s">
        <v>201</v>
      </c>
      <c r="E164" s="151" t="s">
        <v>3191</v>
      </c>
      <c r="F164" s="152" t="s">
        <v>3192</v>
      </c>
      <c r="G164" s="153" t="s">
        <v>400</v>
      </c>
      <c r="H164" s="154">
        <v>4</v>
      </c>
      <c r="I164" s="155"/>
      <c r="J164" s="156">
        <f t="shared" si="0"/>
        <v>0</v>
      </c>
      <c r="K164" s="152" t="s">
        <v>246</v>
      </c>
      <c r="L164" s="34"/>
      <c r="M164" s="157" t="s">
        <v>1</v>
      </c>
      <c r="N164" s="158" t="s">
        <v>46</v>
      </c>
      <c r="O164" s="59"/>
      <c r="P164" s="159">
        <f t="shared" si="1"/>
        <v>0</v>
      </c>
      <c r="Q164" s="159">
        <v>0</v>
      </c>
      <c r="R164" s="159">
        <f t="shared" si="2"/>
        <v>0</v>
      </c>
      <c r="S164" s="159">
        <v>0</v>
      </c>
      <c r="T164" s="160">
        <f t="shared" si="3"/>
        <v>0</v>
      </c>
      <c r="U164" s="33"/>
      <c r="V164" s="33"/>
      <c r="W164" s="33"/>
      <c r="X164" s="33"/>
      <c r="Y164" s="33"/>
      <c r="Z164" s="33"/>
      <c r="AA164" s="33"/>
      <c r="AB164" s="33"/>
      <c r="AC164" s="33"/>
      <c r="AD164" s="33"/>
      <c r="AE164" s="33"/>
      <c r="AR164" s="161" t="s">
        <v>318</v>
      </c>
      <c r="AT164" s="161" t="s">
        <v>201</v>
      </c>
      <c r="AU164" s="161" t="s">
        <v>91</v>
      </c>
      <c r="AY164" s="18" t="s">
        <v>199</v>
      </c>
      <c r="BE164" s="162">
        <f t="shared" si="4"/>
        <v>0</v>
      </c>
      <c r="BF164" s="162">
        <f t="shared" si="5"/>
        <v>0</v>
      </c>
      <c r="BG164" s="162">
        <f t="shared" si="6"/>
        <v>0</v>
      </c>
      <c r="BH164" s="162">
        <f t="shared" si="7"/>
        <v>0</v>
      </c>
      <c r="BI164" s="162">
        <f t="shared" si="8"/>
        <v>0</v>
      </c>
      <c r="BJ164" s="18" t="s">
        <v>89</v>
      </c>
      <c r="BK164" s="162">
        <f t="shared" si="9"/>
        <v>0</v>
      </c>
      <c r="BL164" s="18" t="s">
        <v>318</v>
      </c>
      <c r="BM164" s="161" t="s">
        <v>3193</v>
      </c>
    </row>
    <row r="165" spans="1:65" s="2" customFormat="1" ht="14.45" customHeight="1">
      <c r="A165" s="33"/>
      <c r="B165" s="149"/>
      <c r="C165" s="150" t="s">
        <v>364</v>
      </c>
      <c r="D165" s="150" t="s">
        <v>201</v>
      </c>
      <c r="E165" s="151" t="s">
        <v>3194</v>
      </c>
      <c r="F165" s="152" t="s">
        <v>3195</v>
      </c>
      <c r="G165" s="153" t="s">
        <v>400</v>
      </c>
      <c r="H165" s="154">
        <v>4</v>
      </c>
      <c r="I165" s="155"/>
      <c r="J165" s="156">
        <f t="shared" si="0"/>
        <v>0</v>
      </c>
      <c r="K165" s="152" t="s">
        <v>246</v>
      </c>
      <c r="L165" s="34"/>
      <c r="M165" s="157" t="s">
        <v>1</v>
      </c>
      <c r="N165" s="158" t="s">
        <v>46</v>
      </c>
      <c r="O165" s="59"/>
      <c r="P165" s="159">
        <f t="shared" si="1"/>
        <v>0</v>
      </c>
      <c r="Q165" s="159">
        <v>0</v>
      </c>
      <c r="R165" s="159">
        <f t="shared" si="2"/>
        <v>0</v>
      </c>
      <c r="S165" s="159">
        <v>0</v>
      </c>
      <c r="T165" s="160">
        <f t="shared" si="3"/>
        <v>0</v>
      </c>
      <c r="U165" s="33"/>
      <c r="V165" s="33"/>
      <c r="W165" s="33"/>
      <c r="X165" s="33"/>
      <c r="Y165" s="33"/>
      <c r="Z165" s="33"/>
      <c r="AA165" s="33"/>
      <c r="AB165" s="33"/>
      <c r="AC165" s="33"/>
      <c r="AD165" s="33"/>
      <c r="AE165" s="33"/>
      <c r="AR165" s="161" t="s">
        <v>318</v>
      </c>
      <c r="AT165" s="161" t="s">
        <v>201</v>
      </c>
      <c r="AU165" s="161" t="s">
        <v>91</v>
      </c>
      <c r="AY165" s="18" t="s">
        <v>199</v>
      </c>
      <c r="BE165" s="162">
        <f t="shared" si="4"/>
        <v>0</v>
      </c>
      <c r="BF165" s="162">
        <f t="shared" si="5"/>
        <v>0</v>
      </c>
      <c r="BG165" s="162">
        <f t="shared" si="6"/>
        <v>0</v>
      </c>
      <c r="BH165" s="162">
        <f t="shared" si="7"/>
        <v>0</v>
      </c>
      <c r="BI165" s="162">
        <f t="shared" si="8"/>
        <v>0</v>
      </c>
      <c r="BJ165" s="18" t="s">
        <v>89</v>
      </c>
      <c r="BK165" s="162">
        <f t="shared" si="9"/>
        <v>0</v>
      </c>
      <c r="BL165" s="18" t="s">
        <v>318</v>
      </c>
      <c r="BM165" s="161" t="s">
        <v>3196</v>
      </c>
    </row>
    <row r="166" spans="1:65" s="2" customFormat="1" ht="14.45" customHeight="1">
      <c r="A166" s="33"/>
      <c r="B166" s="149"/>
      <c r="C166" s="150" t="s">
        <v>372</v>
      </c>
      <c r="D166" s="150" t="s">
        <v>201</v>
      </c>
      <c r="E166" s="151" t="s">
        <v>3197</v>
      </c>
      <c r="F166" s="152" t="s">
        <v>3198</v>
      </c>
      <c r="G166" s="153" t="s">
        <v>400</v>
      </c>
      <c r="H166" s="154">
        <v>4</v>
      </c>
      <c r="I166" s="155"/>
      <c r="J166" s="156">
        <f t="shared" si="0"/>
        <v>0</v>
      </c>
      <c r="K166" s="152" t="s">
        <v>246</v>
      </c>
      <c r="L166" s="34"/>
      <c r="M166" s="157" t="s">
        <v>1</v>
      </c>
      <c r="N166" s="158" t="s">
        <v>46</v>
      </c>
      <c r="O166" s="59"/>
      <c r="P166" s="159">
        <f t="shared" si="1"/>
        <v>0</v>
      </c>
      <c r="Q166" s="159">
        <v>0</v>
      </c>
      <c r="R166" s="159">
        <f t="shared" si="2"/>
        <v>0</v>
      </c>
      <c r="S166" s="159">
        <v>0</v>
      </c>
      <c r="T166" s="160">
        <f t="shared" si="3"/>
        <v>0</v>
      </c>
      <c r="U166" s="33"/>
      <c r="V166" s="33"/>
      <c r="W166" s="33"/>
      <c r="X166" s="33"/>
      <c r="Y166" s="33"/>
      <c r="Z166" s="33"/>
      <c r="AA166" s="33"/>
      <c r="AB166" s="33"/>
      <c r="AC166" s="33"/>
      <c r="AD166" s="33"/>
      <c r="AE166" s="33"/>
      <c r="AR166" s="161" t="s">
        <v>318</v>
      </c>
      <c r="AT166" s="161" t="s">
        <v>201</v>
      </c>
      <c r="AU166" s="161" t="s">
        <v>91</v>
      </c>
      <c r="AY166" s="18" t="s">
        <v>199</v>
      </c>
      <c r="BE166" s="162">
        <f t="shared" si="4"/>
        <v>0</v>
      </c>
      <c r="BF166" s="162">
        <f t="shared" si="5"/>
        <v>0</v>
      </c>
      <c r="BG166" s="162">
        <f t="shared" si="6"/>
        <v>0</v>
      </c>
      <c r="BH166" s="162">
        <f t="shared" si="7"/>
        <v>0</v>
      </c>
      <c r="BI166" s="162">
        <f t="shared" si="8"/>
        <v>0</v>
      </c>
      <c r="BJ166" s="18" t="s">
        <v>89</v>
      </c>
      <c r="BK166" s="162">
        <f t="shared" si="9"/>
        <v>0</v>
      </c>
      <c r="BL166" s="18" t="s">
        <v>318</v>
      </c>
      <c r="BM166" s="161" t="s">
        <v>3199</v>
      </c>
    </row>
    <row r="167" spans="2:63" s="12" customFormat="1" ht="22.9" customHeight="1">
      <c r="B167" s="136"/>
      <c r="D167" s="137" t="s">
        <v>80</v>
      </c>
      <c r="E167" s="147" t="s">
        <v>2937</v>
      </c>
      <c r="F167" s="147" t="s">
        <v>3200</v>
      </c>
      <c r="I167" s="139"/>
      <c r="J167" s="148">
        <f>BK167</f>
        <v>0</v>
      </c>
      <c r="L167" s="136"/>
      <c r="M167" s="141"/>
      <c r="N167" s="142"/>
      <c r="O167" s="142"/>
      <c r="P167" s="143">
        <f>SUM(P168:P174)</f>
        <v>0</v>
      </c>
      <c r="Q167" s="142"/>
      <c r="R167" s="143">
        <f>SUM(R168:R174)</f>
        <v>0</v>
      </c>
      <c r="S167" s="142"/>
      <c r="T167" s="144">
        <f>SUM(T168:T174)</f>
        <v>0</v>
      </c>
      <c r="AR167" s="137" t="s">
        <v>206</v>
      </c>
      <c r="AT167" s="145" t="s">
        <v>80</v>
      </c>
      <c r="AU167" s="145" t="s">
        <v>89</v>
      </c>
      <c r="AY167" s="137" t="s">
        <v>199</v>
      </c>
      <c r="BK167" s="146">
        <f>SUM(BK168:BK174)</f>
        <v>0</v>
      </c>
    </row>
    <row r="168" spans="1:65" s="2" customFormat="1" ht="14.45" customHeight="1">
      <c r="A168" s="33"/>
      <c r="B168" s="149"/>
      <c r="C168" s="192" t="s">
        <v>378</v>
      </c>
      <c r="D168" s="192" t="s">
        <v>272</v>
      </c>
      <c r="E168" s="193" t="s">
        <v>2939</v>
      </c>
      <c r="F168" s="194" t="s">
        <v>3201</v>
      </c>
      <c r="G168" s="195" t="s">
        <v>400</v>
      </c>
      <c r="H168" s="196">
        <v>1</v>
      </c>
      <c r="I168" s="197"/>
      <c r="J168" s="198">
        <f>ROUND(I168*H168,2)</f>
        <v>0</v>
      </c>
      <c r="K168" s="194" t="s">
        <v>246</v>
      </c>
      <c r="L168" s="199"/>
      <c r="M168" s="200" t="s">
        <v>1</v>
      </c>
      <c r="N168" s="201" t="s">
        <v>46</v>
      </c>
      <c r="O168" s="59"/>
      <c r="P168" s="159">
        <f>O168*H168</f>
        <v>0</v>
      </c>
      <c r="Q168" s="159">
        <v>0</v>
      </c>
      <c r="R168" s="159">
        <f>Q168*H168</f>
        <v>0</v>
      </c>
      <c r="S168" s="159">
        <v>0</v>
      </c>
      <c r="T168" s="160">
        <f>S168*H168</f>
        <v>0</v>
      </c>
      <c r="U168" s="33"/>
      <c r="V168" s="33"/>
      <c r="W168" s="33"/>
      <c r="X168" s="33"/>
      <c r="Y168" s="33"/>
      <c r="Z168" s="33"/>
      <c r="AA168" s="33"/>
      <c r="AB168" s="33"/>
      <c r="AC168" s="33"/>
      <c r="AD168" s="33"/>
      <c r="AE168" s="33"/>
      <c r="AR168" s="161" t="s">
        <v>431</v>
      </c>
      <c r="AT168" s="161" t="s">
        <v>272</v>
      </c>
      <c r="AU168" s="161" t="s">
        <v>91</v>
      </c>
      <c r="AY168" s="18" t="s">
        <v>199</v>
      </c>
      <c r="BE168" s="162">
        <f>IF(N168="základní",J168,0)</f>
        <v>0</v>
      </c>
      <c r="BF168" s="162">
        <f>IF(N168="snížená",J168,0)</f>
        <v>0</v>
      </c>
      <c r="BG168" s="162">
        <f>IF(N168="zákl. přenesená",J168,0)</f>
        <v>0</v>
      </c>
      <c r="BH168" s="162">
        <f>IF(N168="sníž. přenesená",J168,0)</f>
        <v>0</v>
      </c>
      <c r="BI168" s="162">
        <f>IF(N168="nulová",J168,0)</f>
        <v>0</v>
      </c>
      <c r="BJ168" s="18" t="s">
        <v>89</v>
      </c>
      <c r="BK168" s="162">
        <f>ROUND(I168*H168,2)</f>
        <v>0</v>
      </c>
      <c r="BL168" s="18" t="s">
        <v>318</v>
      </c>
      <c r="BM168" s="161" t="s">
        <v>3202</v>
      </c>
    </row>
    <row r="169" spans="1:47" s="2" customFormat="1" ht="224.25">
      <c r="A169" s="33"/>
      <c r="B169" s="34"/>
      <c r="C169" s="33"/>
      <c r="D169" s="163" t="s">
        <v>248</v>
      </c>
      <c r="E169" s="33"/>
      <c r="F169" s="168" t="s">
        <v>3203</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248</v>
      </c>
      <c r="AU169" s="18" t="s">
        <v>91</v>
      </c>
    </row>
    <row r="170" spans="1:65" s="2" customFormat="1" ht="14.45" customHeight="1">
      <c r="A170" s="33"/>
      <c r="B170" s="149"/>
      <c r="C170" s="192" t="s">
        <v>386</v>
      </c>
      <c r="D170" s="192" t="s">
        <v>272</v>
      </c>
      <c r="E170" s="193" t="s">
        <v>2942</v>
      </c>
      <c r="F170" s="194" t="s">
        <v>3204</v>
      </c>
      <c r="G170" s="195" t="s">
        <v>400</v>
      </c>
      <c r="H170" s="196">
        <v>1</v>
      </c>
      <c r="I170" s="197"/>
      <c r="J170" s="198">
        <f>ROUND(I170*H170,2)</f>
        <v>0</v>
      </c>
      <c r="K170" s="194" t="s">
        <v>246</v>
      </c>
      <c r="L170" s="199"/>
      <c r="M170" s="200" t="s">
        <v>1</v>
      </c>
      <c r="N170" s="201" t="s">
        <v>46</v>
      </c>
      <c r="O170" s="59"/>
      <c r="P170" s="159">
        <f>O170*H170</f>
        <v>0</v>
      </c>
      <c r="Q170" s="159">
        <v>0</v>
      </c>
      <c r="R170" s="159">
        <f>Q170*H170</f>
        <v>0</v>
      </c>
      <c r="S170" s="159">
        <v>0</v>
      </c>
      <c r="T170" s="160">
        <f>S170*H170</f>
        <v>0</v>
      </c>
      <c r="U170" s="33"/>
      <c r="V170" s="33"/>
      <c r="W170" s="33"/>
      <c r="X170" s="33"/>
      <c r="Y170" s="33"/>
      <c r="Z170" s="33"/>
      <c r="AA170" s="33"/>
      <c r="AB170" s="33"/>
      <c r="AC170" s="33"/>
      <c r="AD170" s="33"/>
      <c r="AE170" s="33"/>
      <c r="AR170" s="161" t="s">
        <v>431</v>
      </c>
      <c r="AT170" s="161" t="s">
        <v>272</v>
      </c>
      <c r="AU170" s="161" t="s">
        <v>91</v>
      </c>
      <c r="AY170" s="18" t="s">
        <v>199</v>
      </c>
      <c r="BE170" s="162">
        <f>IF(N170="základní",J170,0)</f>
        <v>0</v>
      </c>
      <c r="BF170" s="162">
        <f>IF(N170="snížená",J170,0)</f>
        <v>0</v>
      </c>
      <c r="BG170" s="162">
        <f>IF(N170="zákl. přenesená",J170,0)</f>
        <v>0</v>
      </c>
      <c r="BH170" s="162">
        <f>IF(N170="sníž. přenesená",J170,0)</f>
        <v>0</v>
      </c>
      <c r="BI170" s="162">
        <f>IF(N170="nulová",J170,0)</f>
        <v>0</v>
      </c>
      <c r="BJ170" s="18" t="s">
        <v>89</v>
      </c>
      <c r="BK170" s="162">
        <f>ROUND(I170*H170,2)</f>
        <v>0</v>
      </c>
      <c r="BL170" s="18" t="s">
        <v>318</v>
      </c>
      <c r="BM170" s="161" t="s">
        <v>3205</v>
      </c>
    </row>
    <row r="171" spans="1:47" s="2" customFormat="1" ht="68.25">
      <c r="A171" s="33"/>
      <c r="B171" s="34"/>
      <c r="C171" s="33"/>
      <c r="D171" s="163" t="s">
        <v>248</v>
      </c>
      <c r="E171" s="33"/>
      <c r="F171" s="168" t="s">
        <v>3206</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248</v>
      </c>
      <c r="AU171" s="18" t="s">
        <v>91</v>
      </c>
    </row>
    <row r="172" spans="1:65" s="2" customFormat="1" ht="24.2" customHeight="1">
      <c r="A172" s="33"/>
      <c r="B172" s="149"/>
      <c r="C172" s="192" t="s">
        <v>397</v>
      </c>
      <c r="D172" s="192" t="s">
        <v>272</v>
      </c>
      <c r="E172" s="193" t="s">
        <v>2945</v>
      </c>
      <c r="F172" s="194" t="s">
        <v>3207</v>
      </c>
      <c r="G172" s="195" t="s">
        <v>400</v>
      </c>
      <c r="H172" s="196">
        <v>1</v>
      </c>
      <c r="I172" s="197"/>
      <c r="J172" s="198">
        <f>ROUND(I172*H172,2)</f>
        <v>0</v>
      </c>
      <c r="K172" s="194" t="s">
        <v>246</v>
      </c>
      <c r="L172" s="199"/>
      <c r="M172" s="200" t="s">
        <v>1</v>
      </c>
      <c r="N172" s="201"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431</v>
      </c>
      <c r="AT172" s="161" t="s">
        <v>272</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318</v>
      </c>
      <c r="BM172" s="161" t="s">
        <v>3208</v>
      </c>
    </row>
    <row r="173" spans="1:65" s="2" customFormat="1" ht="24.2" customHeight="1">
      <c r="A173" s="33"/>
      <c r="B173" s="149"/>
      <c r="C173" s="192" t="s">
        <v>402</v>
      </c>
      <c r="D173" s="192" t="s">
        <v>272</v>
      </c>
      <c r="E173" s="193" t="s">
        <v>2948</v>
      </c>
      <c r="F173" s="194" t="s">
        <v>3209</v>
      </c>
      <c r="G173" s="195" t="s">
        <v>400</v>
      </c>
      <c r="H173" s="196">
        <v>3</v>
      </c>
      <c r="I173" s="197"/>
      <c r="J173" s="198">
        <f>ROUND(I173*H173,2)</f>
        <v>0</v>
      </c>
      <c r="K173" s="194" t="s">
        <v>246</v>
      </c>
      <c r="L173" s="199"/>
      <c r="M173" s="200" t="s">
        <v>1</v>
      </c>
      <c r="N173" s="201" t="s">
        <v>46</v>
      </c>
      <c r="O173" s="59"/>
      <c r="P173" s="159">
        <f>O173*H173</f>
        <v>0</v>
      </c>
      <c r="Q173" s="159">
        <v>0</v>
      </c>
      <c r="R173" s="159">
        <f>Q173*H173</f>
        <v>0</v>
      </c>
      <c r="S173" s="159">
        <v>0</v>
      </c>
      <c r="T173" s="160">
        <f>S173*H173</f>
        <v>0</v>
      </c>
      <c r="U173" s="33"/>
      <c r="V173" s="33"/>
      <c r="W173" s="33"/>
      <c r="X173" s="33"/>
      <c r="Y173" s="33"/>
      <c r="Z173" s="33"/>
      <c r="AA173" s="33"/>
      <c r="AB173" s="33"/>
      <c r="AC173" s="33"/>
      <c r="AD173" s="33"/>
      <c r="AE173" s="33"/>
      <c r="AR173" s="161" t="s">
        <v>431</v>
      </c>
      <c r="AT173" s="161" t="s">
        <v>272</v>
      </c>
      <c r="AU173" s="161" t="s">
        <v>91</v>
      </c>
      <c r="AY173" s="18" t="s">
        <v>199</v>
      </c>
      <c r="BE173" s="162">
        <f>IF(N173="základní",J173,0)</f>
        <v>0</v>
      </c>
      <c r="BF173" s="162">
        <f>IF(N173="snížená",J173,0)</f>
        <v>0</v>
      </c>
      <c r="BG173" s="162">
        <f>IF(N173="zákl. přenesená",J173,0)</f>
        <v>0</v>
      </c>
      <c r="BH173" s="162">
        <f>IF(N173="sníž. přenesená",J173,0)</f>
        <v>0</v>
      </c>
      <c r="BI173" s="162">
        <f>IF(N173="nulová",J173,0)</f>
        <v>0</v>
      </c>
      <c r="BJ173" s="18" t="s">
        <v>89</v>
      </c>
      <c r="BK173" s="162">
        <f>ROUND(I173*H173,2)</f>
        <v>0</v>
      </c>
      <c r="BL173" s="18" t="s">
        <v>318</v>
      </c>
      <c r="BM173" s="161" t="s">
        <v>3210</v>
      </c>
    </row>
    <row r="174" spans="1:65" s="2" customFormat="1" ht="14.45" customHeight="1">
      <c r="A174" s="33"/>
      <c r="B174" s="149"/>
      <c r="C174" s="192" t="s">
        <v>410</v>
      </c>
      <c r="D174" s="192" t="s">
        <v>272</v>
      </c>
      <c r="E174" s="193" t="s">
        <v>2951</v>
      </c>
      <c r="F174" s="194" t="s">
        <v>3211</v>
      </c>
      <c r="G174" s="195" t="s">
        <v>400</v>
      </c>
      <c r="H174" s="196">
        <v>1</v>
      </c>
      <c r="I174" s="197"/>
      <c r="J174" s="198">
        <f>ROUND(I174*H174,2)</f>
        <v>0</v>
      </c>
      <c r="K174" s="194" t="s">
        <v>246</v>
      </c>
      <c r="L174" s="199"/>
      <c r="M174" s="200" t="s">
        <v>1</v>
      </c>
      <c r="N174" s="201" t="s">
        <v>46</v>
      </c>
      <c r="O174" s="59"/>
      <c r="P174" s="159">
        <f>O174*H174</f>
        <v>0</v>
      </c>
      <c r="Q174" s="159">
        <v>0</v>
      </c>
      <c r="R174" s="159">
        <f>Q174*H174</f>
        <v>0</v>
      </c>
      <c r="S174" s="159">
        <v>0</v>
      </c>
      <c r="T174" s="160">
        <f>S174*H174</f>
        <v>0</v>
      </c>
      <c r="U174" s="33"/>
      <c r="V174" s="33"/>
      <c r="W174" s="33"/>
      <c r="X174" s="33"/>
      <c r="Y174" s="33"/>
      <c r="Z174" s="33"/>
      <c r="AA174" s="33"/>
      <c r="AB174" s="33"/>
      <c r="AC174" s="33"/>
      <c r="AD174" s="33"/>
      <c r="AE174" s="33"/>
      <c r="AR174" s="161" t="s">
        <v>431</v>
      </c>
      <c r="AT174" s="161" t="s">
        <v>272</v>
      </c>
      <c r="AU174" s="161" t="s">
        <v>91</v>
      </c>
      <c r="AY174" s="18" t="s">
        <v>199</v>
      </c>
      <c r="BE174" s="162">
        <f>IF(N174="základní",J174,0)</f>
        <v>0</v>
      </c>
      <c r="BF174" s="162">
        <f>IF(N174="snížená",J174,0)</f>
        <v>0</v>
      </c>
      <c r="BG174" s="162">
        <f>IF(N174="zákl. přenesená",J174,0)</f>
        <v>0</v>
      </c>
      <c r="BH174" s="162">
        <f>IF(N174="sníž. přenesená",J174,0)</f>
        <v>0</v>
      </c>
      <c r="BI174" s="162">
        <f>IF(N174="nulová",J174,0)</f>
        <v>0</v>
      </c>
      <c r="BJ174" s="18" t="s">
        <v>89</v>
      </c>
      <c r="BK174" s="162">
        <f>ROUND(I174*H174,2)</f>
        <v>0</v>
      </c>
      <c r="BL174" s="18" t="s">
        <v>318</v>
      </c>
      <c r="BM174" s="161" t="s">
        <v>3212</v>
      </c>
    </row>
    <row r="175" spans="2:63" s="12" customFormat="1" ht="22.9" customHeight="1">
      <c r="B175" s="136"/>
      <c r="D175" s="137" t="s">
        <v>80</v>
      </c>
      <c r="E175" s="147" t="s">
        <v>3036</v>
      </c>
      <c r="F175" s="147" t="s">
        <v>3213</v>
      </c>
      <c r="I175" s="139"/>
      <c r="J175" s="148">
        <f>BK175</f>
        <v>0</v>
      </c>
      <c r="L175" s="136"/>
      <c r="M175" s="141"/>
      <c r="N175" s="142"/>
      <c r="O175" s="142"/>
      <c r="P175" s="143">
        <f>SUM(P176:P193)</f>
        <v>0</v>
      </c>
      <c r="Q175" s="142"/>
      <c r="R175" s="143">
        <f>SUM(R176:R193)</f>
        <v>0</v>
      </c>
      <c r="S175" s="142"/>
      <c r="T175" s="144">
        <f>SUM(T176:T193)</f>
        <v>0</v>
      </c>
      <c r="AR175" s="137" t="s">
        <v>206</v>
      </c>
      <c r="AT175" s="145" t="s">
        <v>80</v>
      </c>
      <c r="AU175" s="145" t="s">
        <v>89</v>
      </c>
      <c r="AY175" s="137" t="s">
        <v>199</v>
      </c>
      <c r="BK175" s="146">
        <f>SUM(BK176:BK193)</f>
        <v>0</v>
      </c>
    </row>
    <row r="176" spans="1:65" s="2" customFormat="1" ht="24.2" customHeight="1">
      <c r="A176" s="33"/>
      <c r="B176" s="149"/>
      <c r="C176" s="192" t="s">
        <v>418</v>
      </c>
      <c r="D176" s="192" t="s">
        <v>272</v>
      </c>
      <c r="E176" s="193" t="s">
        <v>3040</v>
      </c>
      <c r="F176" s="194" t="s">
        <v>3214</v>
      </c>
      <c r="G176" s="195" t="s">
        <v>400</v>
      </c>
      <c r="H176" s="196">
        <v>2</v>
      </c>
      <c r="I176" s="197"/>
      <c r="J176" s="198">
        <f aca="true" t="shared" si="10" ref="J176:J188">ROUND(I176*H176,2)</f>
        <v>0</v>
      </c>
      <c r="K176" s="194" t="s">
        <v>246</v>
      </c>
      <c r="L176" s="199"/>
      <c r="M176" s="200" t="s">
        <v>1</v>
      </c>
      <c r="N176" s="201" t="s">
        <v>46</v>
      </c>
      <c r="O176" s="59"/>
      <c r="P176" s="159">
        <f aca="true" t="shared" si="11" ref="P176:P188">O176*H176</f>
        <v>0</v>
      </c>
      <c r="Q176" s="159">
        <v>0</v>
      </c>
      <c r="R176" s="159">
        <f aca="true" t="shared" si="12" ref="R176:R188">Q176*H176</f>
        <v>0</v>
      </c>
      <c r="S176" s="159">
        <v>0</v>
      </c>
      <c r="T176" s="160">
        <f aca="true" t="shared" si="13" ref="T176:T188">S176*H176</f>
        <v>0</v>
      </c>
      <c r="U176" s="33"/>
      <c r="V176" s="33"/>
      <c r="W176" s="33"/>
      <c r="X176" s="33"/>
      <c r="Y176" s="33"/>
      <c r="Z176" s="33"/>
      <c r="AA176" s="33"/>
      <c r="AB176" s="33"/>
      <c r="AC176" s="33"/>
      <c r="AD176" s="33"/>
      <c r="AE176" s="33"/>
      <c r="AR176" s="161" t="s">
        <v>431</v>
      </c>
      <c r="AT176" s="161" t="s">
        <v>272</v>
      </c>
      <c r="AU176" s="161" t="s">
        <v>91</v>
      </c>
      <c r="AY176" s="18" t="s">
        <v>199</v>
      </c>
      <c r="BE176" s="162">
        <f aca="true" t="shared" si="14" ref="BE176:BE188">IF(N176="základní",J176,0)</f>
        <v>0</v>
      </c>
      <c r="BF176" s="162">
        <f aca="true" t="shared" si="15" ref="BF176:BF188">IF(N176="snížená",J176,0)</f>
        <v>0</v>
      </c>
      <c r="BG176" s="162">
        <f aca="true" t="shared" si="16" ref="BG176:BG188">IF(N176="zákl. přenesená",J176,0)</f>
        <v>0</v>
      </c>
      <c r="BH176" s="162">
        <f aca="true" t="shared" si="17" ref="BH176:BH188">IF(N176="sníž. přenesená",J176,0)</f>
        <v>0</v>
      </c>
      <c r="BI176" s="162">
        <f aca="true" t="shared" si="18" ref="BI176:BI188">IF(N176="nulová",J176,0)</f>
        <v>0</v>
      </c>
      <c r="BJ176" s="18" t="s">
        <v>89</v>
      </c>
      <c r="BK176" s="162">
        <f aca="true" t="shared" si="19" ref="BK176:BK188">ROUND(I176*H176,2)</f>
        <v>0</v>
      </c>
      <c r="BL176" s="18" t="s">
        <v>318</v>
      </c>
      <c r="BM176" s="161" t="s">
        <v>3215</v>
      </c>
    </row>
    <row r="177" spans="1:65" s="2" customFormat="1" ht="37.9" customHeight="1">
      <c r="A177" s="33"/>
      <c r="B177" s="149"/>
      <c r="C177" s="192" t="s">
        <v>423</v>
      </c>
      <c r="D177" s="192" t="s">
        <v>272</v>
      </c>
      <c r="E177" s="193" t="s">
        <v>3043</v>
      </c>
      <c r="F177" s="194" t="s">
        <v>3216</v>
      </c>
      <c r="G177" s="195" t="s">
        <v>400</v>
      </c>
      <c r="H177" s="196">
        <v>2</v>
      </c>
      <c r="I177" s="197"/>
      <c r="J177" s="198">
        <f t="shared" si="10"/>
        <v>0</v>
      </c>
      <c r="K177" s="194" t="s">
        <v>246</v>
      </c>
      <c r="L177" s="199"/>
      <c r="M177" s="200" t="s">
        <v>1</v>
      </c>
      <c r="N177" s="201" t="s">
        <v>46</v>
      </c>
      <c r="O177" s="59"/>
      <c r="P177" s="159">
        <f t="shared" si="11"/>
        <v>0</v>
      </c>
      <c r="Q177" s="159">
        <v>0</v>
      </c>
      <c r="R177" s="159">
        <f t="shared" si="12"/>
        <v>0</v>
      </c>
      <c r="S177" s="159">
        <v>0</v>
      </c>
      <c r="T177" s="160">
        <f t="shared" si="13"/>
        <v>0</v>
      </c>
      <c r="U177" s="33"/>
      <c r="V177" s="33"/>
      <c r="W177" s="33"/>
      <c r="X177" s="33"/>
      <c r="Y177" s="33"/>
      <c r="Z177" s="33"/>
      <c r="AA177" s="33"/>
      <c r="AB177" s="33"/>
      <c r="AC177" s="33"/>
      <c r="AD177" s="33"/>
      <c r="AE177" s="33"/>
      <c r="AR177" s="161" t="s">
        <v>431</v>
      </c>
      <c r="AT177" s="161" t="s">
        <v>272</v>
      </c>
      <c r="AU177" s="161" t="s">
        <v>91</v>
      </c>
      <c r="AY177" s="18" t="s">
        <v>199</v>
      </c>
      <c r="BE177" s="162">
        <f t="shared" si="14"/>
        <v>0</v>
      </c>
      <c r="BF177" s="162">
        <f t="shared" si="15"/>
        <v>0</v>
      </c>
      <c r="BG177" s="162">
        <f t="shared" si="16"/>
        <v>0</v>
      </c>
      <c r="BH177" s="162">
        <f t="shared" si="17"/>
        <v>0</v>
      </c>
      <c r="BI177" s="162">
        <f t="shared" si="18"/>
        <v>0</v>
      </c>
      <c r="BJ177" s="18" t="s">
        <v>89</v>
      </c>
      <c r="BK177" s="162">
        <f t="shared" si="19"/>
        <v>0</v>
      </c>
      <c r="BL177" s="18" t="s">
        <v>318</v>
      </c>
      <c r="BM177" s="161" t="s">
        <v>3217</v>
      </c>
    </row>
    <row r="178" spans="1:65" s="2" customFormat="1" ht="14.45" customHeight="1">
      <c r="A178" s="33"/>
      <c r="B178" s="149"/>
      <c r="C178" s="192" t="s">
        <v>431</v>
      </c>
      <c r="D178" s="192" t="s">
        <v>272</v>
      </c>
      <c r="E178" s="193" t="s">
        <v>3047</v>
      </c>
      <c r="F178" s="194" t="s">
        <v>3218</v>
      </c>
      <c r="G178" s="195" t="s">
        <v>345</v>
      </c>
      <c r="H178" s="196">
        <v>500</v>
      </c>
      <c r="I178" s="197"/>
      <c r="J178" s="198">
        <f t="shared" si="10"/>
        <v>0</v>
      </c>
      <c r="K178" s="194" t="s">
        <v>246</v>
      </c>
      <c r="L178" s="199"/>
      <c r="M178" s="200" t="s">
        <v>1</v>
      </c>
      <c r="N178" s="201" t="s">
        <v>46</v>
      </c>
      <c r="O178" s="59"/>
      <c r="P178" s="159">
        <f t="shared" si="11"/>
        <v>0</v>
      </c>
      <c r="Q178" s="159">
        <v>0</v>
      </c>
      <c r="R178" s="159">
        <f t="shared" si="12"/>
        <v>0</v>
      </c>
      <c r="S178" s="159">
        <v>0</v>
      </c>
      <c r="T178" s="160">
        <f t="shared" si="13"/>
        <v>0</v>
      </c>
      <c r="U178" s="33"/>
      <c r="V178" s="33"/>
      <c r="W178" s="33"/>
      <c r="X178" s="33"/>
      <c r="Y178" s="33"/>
      <c r="Z178" s="33"/>
      <c r="AA178" s="33"/>
      <c r="AB178" s="33"/>
      <c r="AC178" s="33"/>
      <c r="AD178" s="33"/>
      <c r="AE178" s="33"/>
      <c r="AR178" s="161" t="s">
        <v>431</v>
      </c>
      <c r="AT178" s="161" t="s">
        <v>272</v>
      </c>
      <c r="AU178" s="161" t="s">
        <v>91</v>
      </c>
      <c r="AY178" s="18" t="s">
        <v>199</v>
      </c>
      <c r="BE178" s="162">
        <f t="shared" si="14"/>
        <v>0</v>
      </c>
      <c r="BF178" s="162">
        <f t="shared" si="15"/>
        <v>0</v>
      </c>
      <c r="BG178" s="162">
        <f t="shared" si="16"/>
        <v>0</v>
      </c>
      <c r="BH178" s="162">
        <f t="shared" si="17"/>
        <v>0</v>
      </c>
      <c r="BI178" s="162">
        <f t="shared" si="18"/>
        <v>0</v>
      </c>
      <c r="BJ178" s="18" t="s">
        <v>89</v>
      </c>
      <c r="BK178" s="162">
        <f t="shared" si="19"/>
        <v>0</v>
      </c>
      <c r="BL178" s="18" t="s">
        <v>318</v>
      </c>
      <c r="BM178" s="161" t="s">
        <v>3219</v>
      </c>
    </row>
    <row r="179" spans="1:65" s="2" customFormat="1" ht="14.45" customHeight="1">
      <c r="A179" s="33"/>
      <c r="B179" s="149"/>
      <c r="C179" s="150" t="s">
        <v>440</v>
      </c>
      <c r="D179" s="150" t="s">
        <v>201</v>
      </c>
      <c r="E179" s="151" t="s">
        <v>3051</v>
      </c>
      <c r="F179" s="152" t="s">
        <v>3220</v>
      </c>
      <c r="G179" s="153" t="s">
        <v>345</v>
      </c>
      <c r="H179" s="154">
        <v>500</v>
      </c>
      <c r="I179" s="155"/>
      <c r="J179" s="156">
        <f t="shared" si="10"/>
        <v>0</v>
      </c>
      <c r="K179" s="152" t="s">
        <v>246</v>
      </c>
      <c r="L179" s="34"/>
      <c r="M179" s="157" t="s">
        <v>1</v>
      </c>
      <c r="N179" s="158" t="s">
        <v>46</v>
      </c>
      <c r="O179" s="59"/>
      <c r="P179" s="159">
        <f t="shared" si="11"/>
        <v>0</v>
      </c>
      <c r="Q179" s="159">
        <v>0</v>
      </c>
      <c r="R179" s="159">
        <f t="shared" si="12"/>
        <v>0</v>
      </c>
      <c r="S179" s="159">
        <v>0</v>
      </c>
      <c r="T179" s="160">
        <f t="shared" si="13"/>
        <v>0</v>
      </c>
      <c r="U179" s="33"/>
      <c r="V179" s="33"/>
      <c r="W179" s="33"/>
      <c r="X179" s="33"/>
      <c r="Y179" s="33"/>
      <c r="Z179" s="33"/>
      <c r="AA179" s="33"/>
      <c r="AB179" s="33"/>
      <c r="AC179" s="33"/>
      <c r="AD179" s="33"/>
      <c r="AE179" s="33"/>
      <c r="AR179" s="161" t="s">
        <v>318</v>
      </c>
      <c r="AT179" s="161" t="s">
        <v>201</v>
      </c>
      <c r="AU179" s="161" t="s">
        <v>91</v>
      </c>
      <c r="AY179" s="18" t="s">
        <v>199</v>
      </c>
      <c r="BE179" s="162">
        <f t="shared" si="14"/>
        <v>0</v>
      </c>
      <c r="BF179" s="162">
        <f t="shared" si="15"/>
        <v>0</v>
      </c>
      <c r="BG179" s="162">
        <f t="shared" si="16"/>
        <v>0</v>
      </c>
      <c r="BH179" s="162">
        <f t="shared" si="17"/>
        <v>0</v>
      </c>
      <c r="BI179" s="162">
        <f t="shared" si="18"/>
        <v>0</v>
      </c>
      <c r="BJ179" s="18" t="s">
        <v>89</v>
      </c>
      <c r="BK179" s="162">
        <f t="shared" si="19"/>
        <v>0</v>
      </c>
      <c r="BL179" s="18" t="s">
        <v>318</v>
      </c>
      <c r="BM179" s="161" t="s">
        <v>3221</v>
      </c>
    </row>
    <row r="180" spans="1:65" s="2" customFormat="1" ht="14.45" customHeight="1">
      <c r="A180" s="33"/>
      <c r="B180" s="149"/>
      <c r="C180" s="192" t="s">
        <v>448</v>
      </c>
      <c r="D180" s="192" t="s">
        <v>272</v>
      </c>
      <c r="E180" s="193" t="s">
        <v>3054</v>
      </c>
      <c r="F180" s="194" t="s">
        <v>3222</v>
      </c>
      <c r="G180" s="195" t="s">
        <v>345</v>
      </c>
      <c r="H180" s="196">
        <v>100</v>
      </c>
      <c r="I180" s="197"/>
      <c r="J180" s="198">
        <f t="shared" si="10"/>
        <v>0</v>
      </c>
      <c r="K180" s="194" t="s">
        <v>246</v>
      </c>
      <c r="L180" s="199"/>
      <c r="M180" s="200" t="s">
        <v>1</v>
      </c>
      <c r="N180" s="201" t="s">
        <v>46</v>
      </c>
      <c r="O180" s="59"/>
      <c r="P180" s="159">
        <f t="shared" si="11"/>
        <v>0</v>
      </c>
      <c r="Q180" s="159">
        <v>0</v>
      </c>
      <c r="R180" s="159">
        <f t="shared" si="12"/>
        <v>0</v>
      </c>
      <c r="S180" s="159">
        <v>0</v>
      </c>
      <c r="T180" s="160">
        <f t="shared" si="13"/>
        <v>0</v>
      </c>
      <c r="U180" s="33"/>
      <c r="V180" s="33"/>
      <c r="W180" s="33"/>
      <c r="X180" s="33"/>
      <c r="Y180" s="33"/>
      <c r="Z180" s="33"/>
      <c r="AA180" s="33"/>
      <c r="AB180" s="33"/>
      <c r="AC180" s="33"/>
      <c r="AD180" s="33"/>
      <c r="AE180" s="33"/>
      <c r="AR180" s="161" t="s">
        <v>431</v>
      </c>
      <c r="AT180" s="161" t="s">
        <v>272</v>
      </c>
      <c r="AU180" s="161" t="s">
        <v>91</v>
      </c>
      <c r="AY180" s="18" t="s">
        <v>199</v>
      </c>
      <c r="BE180" s="162">
        <f t="shared" si="14"/>
        <v>0</v>
      </c>
      <c r="BF180" s="162">
        <f t="shared" si="15"/>
        <v>0</v>
      </c>
      <c r="BG180" s="162">
        <f t="shared" si="16"/>
        <v>0</v>
      </c>
      <c r="BH180" s="162">
        <f t="shared" si="17"/>
        <v>0</v>
      </c>
      <c r="BI180" s="162">
        <f t="shared" si="18"/>
        <v>0</v>
      </c>
      <c r="BJ180" s="18" t="s">
        <v>89</v>
      </c>
      <c r="BK180" s="162">
        <f t="shared" si="19"/>
        <v>0</v>
      </c>
      <c r="BL180" s="18" t="s">
        <v>318</v>
      </c>
      <c r="BM180" s="161" t="s">
        <v>3223</v>
      </c>
    </row>
    <row r="181" spans="1:65" s="2" customFormat="1" ht="14.45" customHeight="1">
      <c r="A181" s="33"/>
      <c r="B181" s="149"/>
      <c r="C181" s="150" t="s">
        <v>456</v>
      </c>
      <c r="D181" s="150" t="s">
        <v>201</v>
      </c>
      <c r="E181" s="151" t="s">
        <v>3057</v>
      </c>
      <c r="F181" s="152" t="s">
        <v>3224</v>
      </c>
      <c r="G181" s="153" t="s">
        <v>345</v>
      </c>
      <c r="H181" s="154">
        <v>100</v>
      </c>
      <c r="I181" s="155"/>
      <c r="J181" s="156">
        <f t="shared" si="10"/>
        <v>0</v>
      </c>
      <c r="K181" s="152" t="s">
        <v>246</v>
      </c>
      <c r="L181" s="34"/>
      <c r="M181" s="157" t="s">
        <v>1</v>
      </c>
      <c r="N181" s="158" t="s">
        <v>46</v>
      </c>
      <c r="O181" s="59"/>
      <c r="P181" s="159">
        <f t="shared" si="11"/>
        <v>0</v>
      </c>
      <c r="Q181" s="159">
        <v>0</v>
      </c>
      <c r="R181" s="159">
        <f t="shared" si="12"/>
        <v>0</v>
      </c>
      <c r="S181" s="159">
        <v>0</v>
      </c>
      <c r="T181" s="160">
        <f t="shared" si="13"/>
        <v>0</v>
      </c>
      <c r="U181" s="33"/>
      <c r="V181" s="33"/>
      <c r="W181" s="33"/>
      <c r="X181" s="33"/>
      <c r="Y181" s="33"/>
      <c r="Z181" s="33"/>
      <c r="AA181" s="33"/>
      <c r="AB181" s="33"/>
      <c r="AC181" s="33"/>
      <c r="AD181" s="33"/>
      <c r="AE181" s="33"/>
      <c r="AR181" s="161" t="s">
        <v>318</v>
      </c>
      <c r="AT181" s="161" t="s">
        <v>201</v>
      </c>
      <c r="AU181" s="161" t="s">
        <v>91</v>
      </c>
      <c r="AY181" s="18" t="s">
        <v>199</v>
      </c>
      <c r="BE181" s="162">
        <f t="shared" si="14"/>
        <v>0</v>
      </c>
      <c r="BF181" s="162">
        <f t="shared" si="15"/>
        <v>0</v>
      </c>
      <c r="BG181" s="162">
        <f t="shared" si="16"/>
        <v>0</v>
      </c>
      <c r="BH181" s="162">
        <f t="shared" si="17"/>
        <v>0</v>
      </c>
      <c r="BI181" s="162">
        <f t="shared" si="18"/>
        <v>0</v>
      </c>
      <c r="BJ181" s="18" t="s">
        <v>89</v>
      </c>
      <c r="BK181" s="162">
        <f t="shared" si="19"/>
        <v>0</v>
      </c>
      <c r="BL181" s="18" t="s">
        <v>318</v>
      </c>
      <c r="BM181" s="161" t="s">
        <v>3225</v>
      </c>
    </row>
    <row r="182" spans="1:65" s="2" customFormat="1" ht="24.2" customHeight="1">
      <c r="A182" s="33"/>
      <c r="B182" s="149"/>
      <c r="C182" s="192" t="s">
        <v>464</v>
      </c>
      <c r="D182" s="192" t="s">
        <v>272</v>
      </c>
      <c r="E182" s="193" t="s">
        <v>3226</v>
      </c>
      <c r="F182" s="194" t="s">
        <v>3227</v>
      </c>
      <c r="G182" s="195" t="s">
        <v>345</v>
      </c>
      <c r="H182" s="196">
        <v>600</v>
      </c>
      <c r="I182" s="197"/>
      <c r="J182" s="198">
        <f t="shared" si="10"/>
        <v>0</v>
      </c>
      <c r="K182" s="194" t="s">
        <v>246</v>
      </c>
      <c r="L182" s="199"/>
      <c r="M182" s="200" t="s">
        <v>1</v>
      </c>
      <c r="N182" s="201" t="s">
        <v>46</v>
      </c>
      <c r="O182" s="59"/>
      <c r="P182" s="159">
        <f t="shared" si="11"/>
        <v>0</v>
      </c>
      <c r="Q182" s="159">
        <v>0</v>
      </c>
      <c r="R182" s="159">
        <f t="shared" si="12"/>
        <v>0</v>
      </c>
      <c r="S182" s="159">
        <v>0</v>
      </c>
      <c r="T182" s="160">
        <f t="shared" si="13"/>
        <v>0</v>
      </c>
      <c r="U182" s="33"/>
      <c r="V182" s="33"/>
      <c r="W182" s="33"/>
      <c r="X182" s="33"/>
      <c r="Y182" s="33"/>
      <c r="Z182" s="33"/>
      <c r="AA182" s="33"/>
      <c r="AB182" s="33"/>
      <c r="AC182" s="33"/>
      <c r="AD182" s="33"/>
      <c r="AE182" s="33"/>
      <c r="AR182" s="161" t="s">
        <v>431</v>
      </c>
      <c r="AT182" s="161" t="s">
        <v>272</v>
      </c>
      <c r="AU182" s="161" t="s">
        <v>91</v>
      </c>
      <c r="AY182" s="18" t="s">
        <v>199</v>
      </c>
      <c r="BE182" s="162">
        <f t="shared" si="14"/>
        <v>0</v>
      </c>
      <c r="BF182" s="162">
        <f t="shared" si="15"/>
        <v>0</v>
      </c>
      <c r="BG182" s="162">
        <f t="shared" si="16"/>
        <v>0</v>
      </c>
      <c r="BH182" s="162">
        <f t="shared" si="17"/>
        <v>0</v>
      </c>
      <c r="BI182" s="162">
        <f t="shared" si="18"/>
        <v>0</v>
      </c>
      <c r="BJ182" s="18" t="s">
        <v>89</v>
      </c>
      <c r="BK182" s="162">
        <f t="shared" si="19"/>
        <v>0</v>
      </c>
      <c r="BL182" s="18" t="s">
        <v>318</v>
      </c>
      <c r="BM182" s="161" t="s">
        <v>3228</v>
      </c>
    </row>
    <row r="183" spans="1:65" s="2" customFormat="1" ht="24.2" customHeight="1">
      <c r="A183" s="33"/>
      <c r="B183" s="149"/>
      <c r="C183" s="150" t="s">
        <v>471</v>
      </c>
      <c r="D183" s="150" t="s">
        <v>201</v>
      </c>
      <c r="E183" s="151" t="s">
        <v>3229</v>
      </c>
      <c r="F183" s="152" t="s">
        <v>3230</v>
      </c>
      <c r="G183" s="153" t="s">
        <v>345</v>
      </c>
      <c r="H183" s="154">
        <v>600</v>
      </c>
      <c r="I183" s="155"/>
      <c r="J183" s="156">
        <f t="shared" si="10"/>
        <v>0</v>
      </c>
      <c r="K183" s="152" t="s">
        <v>246</v>
      </c>
      <c r="L183" s="34"/>
      <c r="M183" s="157" t="s">
        <v>1</v>
      </c>
      <c r="N183" s="158" t="s">
        <v>46</v>
      </c>
      <c r="O183" s="59"/>
      <c r="P183" s="159">
        <f t="shared" si="11"/>
        <v>0</v>
      </c>
      <c r="Q183" s="159">
        <v>0</v>
      </c>
      <c r="R183" s="159">
        <f t="shared" si="12"/>
        <v>0</v>
      </c>
      <c r="S183" s="159">
        <v>0</v>
      </c>
      <c r="T183" s="160">
        <f t="shared" si="13"/>
        <v>0</v>
      </c>
      <c r="U183" s="33"/>
      <c r="V183" s="33"/>
      <c r="W183" s="33"/>
      <c r="X183" s="33"/>
      <c r="Y183" s="33"/>
      <c r="Z183" s="33"/>
      <c r="AA183" s="33"/>
      <c r="AB183" s="33"/>
      <c r="AC183" s="33"/>
      <c r="AD183" s="33"/>
      <c r="AE183" s="33"/>
      <c r="AR183" s="161" t="s">
        <v>318</v>
      </c>
      <c r="AT183" s="161" t="s">
        <v>201</v>
      </c>
      <c r="AU183" s="161" t="s">
        <v>91</v>
      </c>
      <c r="AY183" s="18" t="s">
        <v>199</v>
      </c>
      <c r="BE183" s="162">
        <f t="shared" si="14"/>
        <v>0</v>
      </c>
      <c r="BF183" s="162">
        <f t="shared" si="15"/>
        <v>0</v>
      </c>
      <c r="BG183" s="162">
        <f t="shared" si="16"/>
        <v>0</v>
      </c>
      <c r="BH183" s="162">
        <f t="shared" si="17"/>
        <v>0</v>
      </c>
      <c r="BI183" s="162">
        <f t="shared" si="18"/>
        <v>0</v>
      </c>
      <c r="BJ183" s="18" t="s">
        <v>89</v>
      </c>
      <c r="BK183" s="162">
        <f t="shared" si="19"/>
        <v>0</v>
      </c>
      <c r="BL183" s="18" t="s">
        <v>318</v>
      </c>
      <c r="BM183" s="161" t="s">
        <v>3231</v>
      </c>
    </row>
    <row r="184" spans="1:65" s="2" customFormat="1" ht="24.2" customHeight="1">
      <c r="A184" s="33"/>
      <c r="B184" s="149"/>
      <c r="C184" s="192" t="s">
        <v>477</v>
      </c>
      <c r="D184" s="192" t="s">
        <v>272</v>
      </c>
      <c r="E184" s="193" t="s">
        <v>3232</v>
      </c>
      <c r="F184" s="194" t="s">
        <v>3233</v>
      </c>
      <c r="G184" s="195" t="s">
        <v>345</v>
      </c>
      <c r="H184" s="196">
        <v>40</v>
      </c>
      <c r="I184" s="197"/>
      <c r="J184" s="198">
        <f t="shared" si="10"/>
        <v>0</v>
      </c>
      <c r="K184" s="194" t="s">
        <v>246</v>
      </c>
      <c r="L184" s="199"/>
      <c r="M184" s="200" t="s">
        <v>1</v>
      </c>
      <c r="N184" s="201" t="s">
        <v>46</v>
      </c>
      <c r="O184" s="59"/>
      <c r="P184" s="159">
        <f t="shared" si="11"/>
        <v>0</v>
      </c>
      <c r="Q184" s="159">
        <v>0</v>
      </c>
      <c r="R184" s="159">
        <f t="shared" si="12"/>
        <v>0</v>
      </c>
      <c r="S184" s="159">
        <v>0</v>
      </c>
      <c r="T184" s="160">
        <f t="shared" si="13"/>
        <v>0</v>
      </c>
      <c r="U184" s="33"/>
      <c r="V184" s="33"/>
      <c r="W184" s="33"/>
      <c r="X184" s="33"/>
      <c r="Y184" s="33"/>
      <c r="Z184" s="33"/>
      <c r="AA184" s="33"/>
      <c r="AB184" s="33"/>
      <c r="AC184" s="33"/>
      <c r="AD184" s="33"/>
      <c r="AE184" s="33"/>
      <c r="AR184" s="161" t="s">
        <v>431</v>
      </c>
      <c r="AT184" s="161" t="s">
        <v>272</v>
      </c>
      <c r="AU184" s="161" t="s">
        <v>91</v>
      </c>
      <c r="AY184" s="18" t="s">
        <v>199</v>
      </c>
      <c r="BE184" s="162">
        <f t="shared" si="14"/>
        <v>0</v>
      </c>
      <c r="BF184" s="162">
        <f t="shared" si="15"/>
        <v>0</v>
      </c>
      <c r="BG184" s="162">
        <f t="shared" si="16"/>
        <v>0</v>
      </c>
      <c r="BH184" s="162">
        <f t="shared" si="17"/>
        <v>0</v>
      </c>
      <c r="BI184" s="162">
        <f t="shared" si="18"/>
        <v>0</v>
      </c>
      <c r="BJ184" s="18" t="s">
        <v>89</v>
      </c>
      <c r="BK184" s="162">
        <f t="shared" si="19"/>
        <v>0</v>
      </c>
      <c r="BL184" s="18" t="s">
        <v>318</v>
      </c>
      <c r="BM184" s="161" t="s">
        <v>3234</v>
      </c>
    </row>
    <row r="185" spans="1:65" s="2" customFormat="1" ht="24.2" customHeight="1">
      <c r="A185" s="33"/>
      <c r="B185" s="149"/>
      <c r="C185" s="150" t="s">
        <v>484</v>
      </c>
      <c r="D185" s="150" t="s">
        <v>201</v>
      </c>
      <c r="E185" s="151" t="s">
        <v>3235</v>
      </c>
      <c r="F185" s="152" t="s">
        <v>3236</v>
      </c>
      <c r="G185" s="153" t="s">
        <v>345</v>
      </c>
      <c r="H185" s="154">
        <v>40</v>
      </c>
      <c r="I185" s="155"/>
      <c r="J185" s="156">
        <f t="shared" si="10"/>
        <v>0</v>
      </c>
      <c r="K185" s="152" t="s">
        <v>246</v>
      </c>
      <c r="L185" s="34"/>
      <c r="M185" s="157" t="s">
        <v>1</v>
      </c>
      <c r="N185" s="158" t="s">
        <v>46</v>
      </c>
      <c r="O185" s="59"/>
      <c r="P185" s="159">
        <f t="shared" si="11"/>
        <v>0</v>
      </c>
      <c r="Q185" s="159">
        <v>0</v>
      </c>
      <c r="R185" s="159">
        <f t="shared" si="12"/>
        <v>0</v>
      </c>
      <c r="S185" s="159">
        <v>0</v>
      </c>
      <c r="T185" s="160">
        <f t="shared" si="13"/>
        <v>0</v>
      </c>
      <c r="U185" s="33"/>
      <c r="V185" s="33"/>
      <c r="W185" s="33"/>
      <c r="X185" s="33"/>
      <c r="Y185" s="33"/>
      <c r="Z185" s="33"/>
      <c r="AA185" s="33"/>
      <c r="AB185" s="33"/>
      <c r="AC185" s="33"/>
      <c r="AD185" s="33"/>
      <c r="AE185" s="33"/>
      <c r="AR185" s="161" t="s">
        <v>318</v>
      </c>
      <c r="AT185" s="161" t="s">
        <v>201</v>
      </c>
      <c r="AU185" s="161" t="s">
        <v>91</v>
      </c>
      <c r="AY185" s="18" t="s">
        <v>199</v>
      </c>
      <c r="BE185" s="162">
        <f t="shared" si="14"/>
        <v>0</v>
      </c>
      <c r="BF185" s="162">
        <f t="shared" si="15"/>
        <v>0</v>
      </c>
      <c r="BG185" s="162">
        <f t="shared" si="16"/>
        <v>0</v>
      </c>
      <c r="BH185" s="162">
        <f t="shared" si="17"/>
        <v>0</v>
      </c>
      <c r="BI185" s="162">
        <f t="shared" si="18"/>
        <v>0</v>
      </c>
      <c r="BJ185" s="18" t="s">
        <v>89</v>
      </c>
      <c r="BK185" s="162">
        <f t="shared" si="19"/>
        <v>0</v>
      </c>
      <c r="BL185" s="18" t="s">
        <v>318</v>
      </c>
      <c r="BM185" s="161" t="s">
        <v>3237</v>
      </c>
    </row>
    <row r="186" spans="1:65" s="2" customFormat="1" ht="14.45" customHeight="1">
      <c r="A186" s="33"/>
      <c r="B186" s="149"/>
      <c r="C186" s="150" t="s">
        <v>490</v>
      </c>
      <c r="D186" s="150" t="s">
        <v>201</v>
      </c>
      <c r="E186" s="151" t="s">
        <v>3238</v>
      </c>
      <c r="F186" s="152" t="s">
        <v>3239</v>
      </c>
      <c r="G186" s="153" t="s">
        <v>400</v>
      </c>
      <c r="H186" s="154">
        <v>4</v>
      </c>
      <c r="I186" s="155"/>
      <c r="J186" s="156">
        <f t="shared" si="10"/>
        <v>0</v>
      </c>
      <c r="K186" s="152" t="s">
        <v>246</v>
      </c>
      <c r="L186" s="34"/>
      <c r="M186" s="157" t="s">
        <v>1</v>
      </c>
      <c r="N186" s="158" t="s">
        <v>46</v>
      </c>
      <c r="O186" s="59"/>
      <c r="P186" s="159">
        <f t="shared" si="11"/>
        <v>0</v>
      </c>
      <c r="Q186" s="159">
        <v>0</v>
      </c>
      <c r="R186" s="159">
        <f t="shared" si="12"/>
        <v>0</v>
      </c>
      <c r="S186" s="159">
        <v>0</v>
      </c>
      <c r="T186" s="160">
        <f t="shared" si="13"/>
        <v>0</v>
      </c>
      <c r="U186" s="33"/>
      <c r="V186" s="33"/>
      <c r="W186" s="33"/>
      <c r="X186" s="33"/>
      <c r="Y186" s="33"/>
      <c r="Z186" s="33"/>
      <c r="AA186" s="33"/>
      <c r="AB186" s="33"/>
      <c r="AC186" s="33"/>
      <c r="AD186" s="33"/>
      <c r="AE186" s="33"/>
      <c r="AR186" s="161" t="s">
        <v>318</v>
      </c>
      <c r="AT186" s="161" t="s">
        <v>201</v>
      </c>
      <c r="AU186" s="161" t="s">
        <v>91</v>
      </c>
      <c r="AY186" s="18" t="s">
        <v>199</v>
      </c>
      <c r="BE186" s="162">
        <f t="shared" si="14"/>
        <v>0</v>
      </c>
      <c r="BF186" s="162">
        <f t="shared" si="15"/>
        <v>0</v>
      </c>
      <c r="BG186" s="162">
        <f t="shared" si="16"/>
        <v>0</v>
      </c>
      <c r="BH186" s="162">
        <f t="shared" si="17"/>
        <v>0</v>
      </c>
      <c r="BI186" s="162">
        <f t="shared" si="18"/>
        <v>0</v>
      </c>
      <c r="BJ186" s="18" t="s">
        <v>89</v>
      </c>
      <c r="BK186" s="162">
        <f t="shared" si="19"/>
        <v>0</v>
      </c>
      <c r="BL186" s="18" t="s">
        <v>318</v>
      </c>
      <c r="BM186" s="161" t="s">
        <v>3240</v>
      </c>
    </row>
    <row r="187" spans="1:65" s="2" customFormat="1" ht="14.45" customHeight="1">
      <c r="A187" s="33"/>
      <c r="B187" s="149"/>
      <c r="C187" s="192" t="s">
        <v>497</v>
      </c>
      <c r="D187" s="192" t="s">
        <v>272</v>
      </c>
      <c r="E187" s="193" t="s">
        <v>3241</v>
      </c>
      <c r="F187" s="194" t="s">
        <v>3242</v>
      </c>
      <c r="G187" s="195" t="s">
        <v>345</v>
      </c>
      <c r="H187" s="196">
        <v>540</v>
      </c>
      <c r="I187" s="197"/>
      <c r="J187" s="198">
        <f t="shared" si="10"/>
        <v>0</v>
      </c>
      <c r="K187" s="194" t="s">
        <v>246</v>
      </c>
      <c r="L187" s="199"/>
      <c r="M187" s="200" t="s">
        <v>1</v>
      </c>
      <c r="N187" s="201" t="s">
        <v>46</v>
      </c>
      <c r="O187" s="59"/>
      <c r="P187" s="159">
        <f t="shared" si="11"/>
        <v>0</v>
      </c>
      <c r="Q187" s="159">
        <v>0</v>
      </c>
      <c r="R187" s="159">
        <f t="shared" si="12"/>
        <v>0</v>
      </c>
      <c r="S187" s="159">
        <v>0</v>
      </c>
      <c r="T187" s="160">
        <f t="shared" si="13"/>
        <v>0</v>
      </c>
      <c r="U187" s="33"/>
      <c r="V187" s="33"/>
      <c r="W187" s="33"/>
      <c r="X187" s="33"/>
      <c r="Y187" s="33"/>
      <c r="Z187" s="33"/>
      <c r="AA187" s="33"/>
      <c r="AB187" s="33"/>
      <c r="AC187" s="33"/>
      <c r="AD187" s="33"/>
      <c r="AE187" s="33"/>
      <c r="AR187" s="161" t="s">
        <v>431</v>
      </c>
      <c r="AT187" s="161" t="s">
        <v>272</v>
      </c>
      <c r="AU187" s="161" t="s">
        <v>91</v>
      </c>
      <c r="AY187" s="18" t="s">
        <v>199</v>
      </c>
      <c r="BE187" s="162">
        <f t="shared" si="14"/>
        <v>0</v>
      </c>
      <c r="BF187" s="162">
        <f t="shared" si="15"/>
        <v>0</v>
      </c>
      <c r="BG187" s="162">
        <f t="shared" si="16"/>
        <v>0</v>
      </c>
      <c r="BH187" s="162">
        <f t="shared" si="17"/>
        <v>0</v>
      </c>
      <c r="BI187" s="162">
        <f t="shared" si="18"/>
        <v>0</v>
      </c>
      <c r="BJ187" s="18" t="s">
        <v>89</v>
      </c>
      <c r="BK187" s="162">
        <f t="shared" si="19"/>
        <v>0</v>
      </c>
      <c r="BL187" s="18" t="s">
        <v>318</v>
      </c>
      <c r="BM187" s="161" t="s">
        <v>3243</v>
      </c>
    </row>
    <row r="188" spans="1:65" s="2" customFormat="1" ht="24.2" customHeight="1">
      <c r="A188" s="33"/>
      <c r="B188" s="149"/>
      <c r="C188" s="150" t="s">
        <v>504</v>
      </c>
      <c r="D188" s="150" t="s">
        <v>201</v>
      </c>
      <c r="E188" s="151" t="s">
        <v>3244</v>
      </c>
      <c r="F188" s="152" t="s">
        <v>3245</v>
      </c>
      <c r="G188" s="153" t="s">
        <v>345</v>
      </c>
      <c r="H188" s="154">
        <v>540</v>
      </c>
      <c r="I188" s="155"/>
      <c r="J188" s="156">
        <f t="shared" si="10"/>
        <v>0</v>
      </c>
      <c r="K188" s="152" t="s">
        <v>246</v>
      </c>
      <c r="L188" s="34"/>
      <c r="M188" s="157" t="s">
        <v>1</v>
      </c>
      <c r="N188" s="158" t="s">
        <v>46</v>
      </c>
      <c r="O188" s="59"/>
      <c r="P188" s="159">
        <f t="shared" si="11"/>
        <v>0</v>
      </c>
      <c r="Q188" s="159">
        <v>0</v>
      </c>
      <c r="R188" s="159">
        <f t="shared" si="12"/>
        <v>0</v>
      </c>
      <c r="S188" s="159">
        <v>0</v>
      </c>
      <c r="T188" s="160">
        <f t="shared" si="13"/>
        <v>0</v>
      </c>
      <c r="U188" s="33"/>
      <c r="V188" s="33"/>
      <c r="W188" s="33"/>
      <c r="X188" s="33"/>
      <c r="Y188" s="33"/>
      <c r="Z188" s="33"/>
      <c r="AA188" s="33"/>
      <c r="AB188" s="33"/>
      <c r="AC188" s="33"/>
      <c r="AD188" s="33"/>
      <c r="AE188" s="33"/>
      <c r="AR188" s="161" t="s">
        <v>318</v>
      </c>
      <c r="AT188" s="161" t="s">
        <v>201</v>
      </c>
      <c r="AU188" s="161" t="s">
        <v>91</v>
      </c>
      <c r="AY188" s="18" t="s">
        <v>199</v>
      </c>
      <c r="BE188" s="162">
        <f t="shared" si="14"/>
        <v>0</v>
      </c>
      <c r="BF188" s="162">
        <f t="shared" si="15"/>
        <v>0</v>
      </c>
      <c r="BG188" s="162">
        <f t="shared" si="16"/>
        <v>0</v>
      </c>
      <c r="BH188" s="162">
        <f t="shared" si="17"/>
        <v>0</v>
      </c>
      <c r="BI188" s="162">
        <f t="shared" si="18"/>
        <v>0</v>
      </c>
      <c r="BJ188" s="18" t="s">
        <v>89</v>
      </c>
      <c r="BK188" s="162">
        <f t="shared" si="19"/>
        <v>0</v>
      </c>
      <c r="BL188" s="18" t="s">
        <v>318</v>
      </c>
      <c r="BM188" s="161" t="s">
        <v>3246</v>
      </c>
    </row>
    <row r="189" spans="2:51" s="13" customFormat="1" ht="11.25">
      <c r="B189" s="169"/>
      <c r="D189" s="163" t="s">
        <v>212</v>
      </c>
      <c r="E189" s="170" t="s">
        <v>1</v>
      </c>
      <c r="F189" s="171" t="s">
        <v>3247</v>
      </c>
      <c r="H189" s="172">
        <v>540</v>
      </c>
      <c r="I189" s="173"/>
      <c r="L189" s="169"/>
      <c r="M189" s="174"/>
      <c r="N189" s="175"/>
      <c r="O189" s="175"/>
      <c r="P189" s="175"/>
      <c r="Q189" s="175"/>
      <c r="R189" s="175"/>
      <c r="S189" s="175"/>
      <c r="T189" s="176"/>
      <c r="AT189" s="170" t="s">
        <v>212</v>
      </c>
      <c r="AU189" s="170" t="s">
        <v>91</v>
      </c>
      <c r="AV189" s="13" t="s">
        <v>91</v>
      </c>
      <c r="AW189" s="13" t="s">
        <v>36</v>
      </c>
      <c r="AX189" s="13" t="s">
        <v>89</v>
      </c>
      <c r="AY189" s="170" t="s">
        <v>199</v>
      </c>
    </row>
    <row r="190" spans="1:65" s="2" customFormat="1" ht="24.2" customHeight="1">
      <c r="A190" s="33"/>
      <c r="B190" s="149"/>
      <c r="C190" s="192" t="s">
        <v>509</v>
      </c>
      <c r="D190" s="192" t="s">
        <v>272</v>
      </c>
      <c r="E190" s="193" t="s">
        <v>3248</v>
      </c>
      <c r="F190" s="194" t="s">
        <v>3249</v>
      </c>
      <c r="G190" s="195" t="s">
        <v>345</v>
      </c>
      <c r="H190" s="196">
        <v>120</v>
      </c>
      <c r="I190" s="197"/>
      <c r="J190" s="198">
        <f>ROUND(I190*H190,2)</f>
        <v>0</v>
      </c>
      <c r="K190" s="194" t="s">
        <v>246</v>
      </c>
      <c r="L190" s="199"/>
      <c r="M190" s="200" t="s">
        <v>1</v>
      </c>
      <c r="N190" s="201" t="s">
        <v>46</v>
      </c>
      <c r="O190" s="59"/>
      <c r="P190" s="159">
        <f>O190*H190</f>
        <v>0</v>
      </c>
      <c r="Q190" s="159">
        <v>0</v>
      </c>
      <c r="R190" s="159">
        <f>Q190*H190</f>
        <v>0</v>
      </c>
      <c r="S190" s="159">
        <v>0</v>
      </c>
      <c r="T190" s="160">
        <f>S190*H190</f>
        <v>0</v>
      </c>
      <c r="U190" s="33"/>
      <c r="V190" s="33"/>
      <c r="W190" s="33"/>
      <c r="X190" s="33"/>
      <c r="Y190" s="33"/>
      <c r="Z190" s="33"/>
      <c r="AA190" s="33"/>
      <c r="AB190" s="33"/>
      <c r="AC190" s="33"/>
      <c r="AD190" s="33"/>
      <c r="AE190" s="33"/>
      <c r="AR190" s="161" t="s">
        <v>431</v>
      </c>
      <c r="AT190" s="161" t="s">
        <v>272</v>
      </c>
      <c r="AU190" s="161" t="s">
        <v>91</v>
      </c>
      <c r="AY190" s="18" t="s">
        <v>199</v>
      </c>
      <c r="BE190" s="162">
        <f>IF(N190="základní",J190,0)</f>
        <v>0</v>
      </c>
      <c r="BF190" s="162">
        <f>IF(N190="snížená",J190,0)</f>
        <v>0</v>
      </c>
      <c r="BG190" s="162">
        <f>IF(N190="zákl. přenesená",J190,0)</f>
        <v>0</v>
      </c>
      <c r="BH190" s="162">
        <f>IF(N190="sníž. přenesená",J190,0)</f>
        <v>0</v>
      </c>
      <c r="BI190" s="162">
        <f>IF(N190="nulová",J190,0)</f>
        <v>0</v>
      </c>
      <c r="BJ190" s="18" t="s">
        <v>89</v>
      </c>
      <c r="BK190" s="162">
        <f>ROUND(I190*H190,2)</f>
        <v>0</v>
      </c>
      <c r="BL190" s="18" t="s">
        <v>318</v>
      </c>
      <c r="BM190" s="161" t="s">
        <v>3250</v>
      </c>
    </row>
    <row r="191" spans="1:65" s="2" customFormat="1" ht="24.2" customHeight="1">
      <c r="A191" s="33"/>
      <c r="B191" s="149"/>
      <c r="C191" s="150" t="s">
        <v>514</v>
      </c>
      <c r="D191" s="150" t="s">
        <v>201</v>
      </c>
      <c r="E191" s="151" t="s">
        <v>3251</v>
      </c>
      <c r="F191" s="152" t="s">
        <v>3252</v>
      </c>
      <c r="G191" s="153" t="s">
        <v>345</v>
      </c>
      <c r="H191" s="154">
        <v>120</v>
      </c>
      <c r="I191" s="155"/>
      <c r="J191" s="156">
        <f>ROUND(I191*H191,2)</f>
        <v>0</v>
      </c>
      <c r="K191" s="152" t="s">
        <v>246</v>
      </c>
      <c r="L191" s="34"/>
      <c r="M191" s="157" t="s">
        <v>1</v>
      </c>
      <c r="N191" s="158" t="s">
        <v>46</v>
      </c>
      <c r="O191" s="59"/>
      <c r="P191" s="159">
        <f>O191*H191</f>
        <v>0</v>
      </c>
      <c r="Q191" s="159">
        <v>0</v>
      </c>
      <c r="R191" s="159">
        <f>Q191*H191</f>
        <v>0</v>
      </c>
      <c r="S191" s="159">
        <v>0</v>
      </c>
      <c r="T191" s="160">
        <f>S191*H191</f>
        <v>0</v>
      </c>
      <c r="U191" s="33"/>
      <c r="V191" s="33"/>
      <c r="W191" s="33"/>
      <c r="X191" s="33"/>
      <c r="Y191" s="33"/>
      <c r="Z191" s="33"/>
      <c r="AA191" s="33"/>
      <c r="AB191" s="33"/>
      <c r="AC191" s="33"/>
      <c r="AD191" s="33"/>
      <c r="AE191" s="33"/>
      <c r="AR191" s="161" t="s">
        <v>318</v>
      </c>
      <c r="AT191" s="161" t="s">
        <v>201</v>
      </c>
      <c r="AU191" s="161" t="s">
        <v>91</v>
      </c>
      <c r="AY191" s="18" t="s">
        <v>199</v>
      </c>
      <c r="BE191" s="162">
        <f>IF(N191="základní",J191,0)</f>
        <v>0</v>
      </c>
      <c r="BF191" s="162">
        <f>IF(N191="snížená",J191,0)</f>
        <v>0</v>
      </c>
      <c r="BG191" s="162">
        <f>IF(N191="zákl. přenesená",J191,0)</f>
        <v>0</v>
      </c>
      <c r="BH191" s="162">
        <f>IF(N191="sníž. přenesená",J191,0)</f>
        <v>0</v>
      </c>
      <c r="BI191" s="162">
        <f>IF(N191="nulová",J191,0)</f>
        <v>0</v>
      </c>
      <c r="BJ191" s="18" t="s">
        <v>89</v>
      </c>
      <c r="BK191" s="162">
        <f>ROUND(I191*H191,2)</f>
        <v>0</v>
      </c>
      <c r="BL191" s="18" t="s">
        <v>318</v>
      </c>
      <c r="BM191" s="161" t="s">
        <v>3253</v>
      </c>
    </row>
    <row r="192" spans="1:65" s="2" customFormat="1" ht="14.45" customHeight="1">
      <c r="A192" s="33"/>
      <c r="B192" s="149"/>
      <c r="C192" s="192" t="s">
        <v>520</v>
      </c>
      <c r="D192" s="192" t="s">
        <v>272</v>
      </c>
      <c r="E192" s="193" t="s">
        <v>3254</v>
      </c>
      <c r="F192" s="194" t="s">
        <v>3255</v>
      </c>
      <c r="G192" s="195" t="s">
        <v>345</v>
      </c>
      <c r="H192" s="196">
        <v>20</v>
      </c>
      <c r="I192" s="197"/>
      <c r="J192" s="198">
        <f>ROUND(I192*H192,2)</f>
        <v>0</v>
      </c>
      <c r="K192" s="194" t="s">
        <v>246</v>
      </c>
      <c r="L192" s="199"/>
      <c r="M192" s="200" t="s">
        <v>1</v>
      </c>
      <c r="N192" s="201" t="s">
        <v>46</v>
      </c>
      <c r="O192" s="59"/>
      <c r="P192" s="159">
        <f>O192*H192</f>
        <v>0</v>
      </c>
      <c r="Q192" s="159">
        <v>0</v>
      </c>
      <c r="R192" s="159">
        <f>Q192*H192</f>
        <v>0</v>
      </c>
      <c r="S192" s="159">
        <v>0</v>
      </c>
      <c r="T192" s="160">
        <f>S192*H192</f>
        <v>0</v>
      </c>
      <c r="U192" s="33"/>
      <c r="V192" s="33"/>
      <c r="W192" s="33"/>
      <c r="X192" s="33"/>
      <c r="Y192" s="33"/>
      <c r="Z192" s="33"/>
      <c r="AA192" s="33"/>
      <c r="AB192" s="33"/>
      <c r="AC192" s="33"/>
      <c r="AD192" s="33"/>
      <c r="AE192" s="33"/>
      <c r="AR192" s="161" t="s">
        <v>431</v>
      </c>
      <c r="AT192" s="161" t="s">
        <v>272</v>
      </c>
      <c r="AU192" s="161" t="s">
        <v>91</v>
      </c>
      <c r="AY192" s="18" t="s">
        <v>199</v>
      </c>
      <c r="BE192" s="162">
        <f>IF(N192="základní",J192,0)</f>
        <v>0</v>
      </c>
      <c r="BF192" s="162">
        <f>IF(N192="snížená",J192,0)</f>
        <v>0</v>
      </c>
      <c r="BG192" s="162">
        <f>IF(N192="zákl. přenesená",J192,0)</f>
        <v>0</v>
      </c>
      <c r="BH192" s="162">
        <f>IF(N192="sníž. přenesená",J192,0)</f>
        <v>0</v>
      </c>
      <c r="BI192" s="162">
        <f>IF(N192="nulová",J192,0)</f>
        <v>0</v>
      </c>
      <c r="BJ192" s="18" t="s">
        <v>89</v>
      </c>
      <c r="BK192" s="162">
        <f>ROUND(I192*H192,2)</f>
        <v>0</v>
      </c>
      <c r="BL192" s="18" t="s">
        <v>318</v>
      </c>
      <c r="BM192" s="161" t="s">
        <v>3256</v>
      </c>
    </row>
    <row r="193" spans="1:65" s="2" customFormat="1" ht="14.45" customHeight="1">
      <c r="A193" s="33"/>
      <c r="B193" s="149"/>
      <c r="C193" s="150" t="s">
        <v>527</v>
      </c>
      <c r="D193" s="150" t="s">
        <v>201</v>
      </c>
      <c r="E193" s="151" t="s">
        <v>3257</v>
      </c>
      <c r="F193" s="152" t="s">
        <v>3258</v>
      </c>
      <c r="G193" s="153" t="s">
        <v>345</v>
      </c>
      <c r="H193" s="154">
        <v>20</v>
      </c>
      <c r="I193" s="155"/>
      <c r="J193" s="156">
        <f>ROUND(I193*H193,2)</f>
        <v>0</v>
      </c>
      <c r="K193" s="152" t="s">
        <v>246</v>
      </c>
      <c r="L193" s="34"/>
      <c r="M193" s="157" t="s">
        <v>1</v>
      </c>
      <c r="N193" s="158" t="s">
        <v>46</v>
      </c>
      <c r="O193" s="59"/>
      <c r="P193" s="159">
        <f>O193*H193</f>
        <v>0</v>
      </c>
      <c r="Q193" s="159">
        <v>0</v>
      </c>
      <c r="R193" s="159">
        <f>Q193*H193</f>
        <v>0</v>
      </c>
      <c r="S193" s="159">
        <v>0</v>
      </c>
      <c r="T193" s="160">
        <f>S193*H193</f>
        <v>0</v>
      </c>
      <c r="U193" s="33"/>
      <c r="V193" s="33"/>
      <c r="W193" s="33"/>
      <c r="X193" s="33"/>
      <c r="Y193" s="33"/>
      <c r="Z193" s="33"/>
      <c r="AA193" s="33"/>
      <c r="AB193" s="33"/>
      <c r="AC193" s="33"/>
      <c r="AD193" s="33"/>
      <c r="AE193" s="33"/>
      <c r="AR193" s="161" t="s">
        <v>318</v>
      </c>
      <c r="AT193" s="161" t="s">
        <v>201</v>
      </c>
      <c r="AU193" s="161" t="s">
        <v>91</v>
      </c>
      <c r="AY193" s="18" t="s">
        <v>199</v>
      </c>
      <c r="BE193" s="162">
        <f>IF(N193="základní",J193,0)</f>
        <v>0</v>
      </c>
      <c r="BF193" s="162">
        <f>IF(N193="snížená",J193,0)</f>
        <v>0</v>
      </c>
      <c r="BG193" s="162">
        <f>IF(N193="zákl. přenesená",J193,0)</f>
        <v>0</v>
      </c>
      <c r="BH193" s="162">
        <f>IF(N193="sníž. přenesená",J193,0)</f>
        <v>0</v>
      </c>
      <c r="BI193" s="162">
        <f>IF(N193="nulová",J193,0)</f>
        <v>0</v>
      </c>
      <c r="BJ193" s="18" t="s">
        <v>89</v>
      </c>
      <c r="BK193" s="162">
        <f>ROUND(I193*H193,2)</f>
        <v>0</v>
      </c>
      <c r="BL193" s="18" t="s">
        <v>318</v>
      </c>
      <c r="BM193" s="161" t="s">
        <v>3259</v>
      </c>
    </row>
    <row r="194" spans="2:63" s="12" customFormat="1" ht="22.9" customHeight="1">
      <c r="B194" s="136"/>
      <c r="D194" s="137" t="s">
        <v>80</v>
      </c>
      <c r="E194" s="147" t="s">
        <v>3059</v>
      </c>
      <c r="F194" s="147" t="s">
        <v>3260</v>
      </c>
      <c r="I194" s="139"/>
      <c r="J194" s="148">
        <f>BK194</f>
        <v>0</v>
      </c>
      <c r="L194" s="136"/>
      <c r="M194" s="141"/>
      <c r="N194" s="142"/>
      <c r="O194" s="142"/>
      <c r="P194" s="143">
        <f>SUM(P195:P210)</f>
        <v>0</v>
      </c>
      <c r="Q194" s="142"/>
      <c r="R194" s="143">
        <f>SUM(R195:R210)</f>
        <v>0</v>
      </c>
      <c r="S194" s="142"/>
      <c r="T194" s="144">
        <f>SUM(T195:T210)</f>
        <v>0</v>
      </c>
      <c r="AR194" s="137" t="s">
        <v>206</v>
      </c>
      <c r="AT194" s="145" t="s">
        <v>80</v>
      </c>
      <c r="AU194" s="145" t="s">
        <v>89</v>
      </c>
      <c r="AY194" s="137" t="s">
        <v>199</v>
      </c>
      <c r="BK194" s="146">
        <f>SUM(BK195:BK210)</f>
        <v>0</v>
      </c>
    </row>
    <row r="195" spans="1:65" s="2" customFormat="1" ht="14.45" customHeight="1">
      <c r="A195" s="33"/>
      <c r="B195" s="149"/>
      <c r="C195" s="150" t="s">
        <v>533</v>
      </c>
      <c r="D195" s="150" t="s">
        <v>201</v>
      </c>
      <c r="E195" s="151" t="s">
        <v>3261</v>
      </c>
      <c r="F195" s="152" t="s">
        <v>3262</v>
      </c>
      <c r="G195" s="153" t="s">
        <v>400</v>
      </c>
      <c r="H195" s="154">
        <v>1</v>
      </c>
      <c r="I195" s="155"/>
      <c r="J195" s="156">
        <f>ROUND(I195*H195,2)</f>
        <v>0</v>
      </c>
      <c r="K195" s="152" t="s">
        <v>246</v>
      </c>
      <c r="L195" s="34"/>
      <c r="M195" s="157" t="s">
        <v>1</v>
      </c>
      <c r="N195" s="158" t="s">
        <v>46</v>
      </c>
      <c r="O195" s="59"/>
      <c r="P195" s="159">
        <f>O195*H195</f>
        <v>0</v>
      </c>
      <c r="Q195" s="159">
        <v>0</v>
      </c>
      <c r="R195" s="159">
        <f>Q195*H195</f>
        <v>0</v>
      </c>
      <c r="S195" s="159">
        <v>0</v>
      </c>
      <c r="T195" s="160">
        <f>S195*H195</f>
        <v>0</v>
      </c>
      <c r="U195" s="33"/>
      <c r="V195" s="33"/>
      <c r="W195" s="33"/>
      <c r="X195" s="33"/>
      <c r="Y195" s="33"/>
      <c r="Z195" s="33"/>
      <c r="AA195" s="33"/>
      <c r="AB195" s="33"/>
      <c r="AC195" s="33"/>
      <c r="AD195" s="33"/>
      <c r="AE195" s="33"/>
      <c r="AR195" s="161" t="s">
        <v>660</v>
      </c>
      <c r="AT195" s="161" t="s">
        <v>201</v>
      </c>
      <c r="AU195" s="161" t="s">
        <v>91</v>
      </c>
      <c r="AY195" s="18" t="s">
        <v>199</v>
      </c>
      <c r="BE195" s="162">
        <f>IF(N195="základní",J195,0)</f>
        <v>0</v>
      </c>
      <c r="BF195" s="162">
        <f>IF(N195="snížená",J195,0)</f>
        <v>0</v>
      </c>
      <c r="BG195" s="162">
        <f>IF(N195="zákl. přenesená",J195,0)</f>
        <v>0</v>
      </c>
      <c r="BH195" s="162">
        <f>IF(N195="sníž. přenesená",J195,0)</f>
        <v>0</v>
      </c>
      <c r="BI195" s="162">
        <f>IF(N195="nulová",J195,0)</f>
        <v>0</v>
      </c>
      <c r="BJ195" s="18" t="s">
        <v>89</v>
      </c>
      <c r="BK195" s="162">
        <f>ROUND(I195*H195,2)</f>
        <v>0</v>
      </c>
      <c r="BL195" s="18" t="s">
        <v>660</v>
      </c>
      <c r="BM195" s="161" t="s">
        <v>3263</v>
      </c>
    </row>
    <row r="196" spans="2:51" s="14" customFormat="1" ht="11.25">
      <c r="B196" s="177"/>
      <c r="D196" s="163" t="s">
        <v>212</v>
      </c>
      <c r="E196" s="178" t="s">
        <v>1</v>
      </c>
      <c r="F196" s="179" t="s">
        <v>3264</v>
      </c>
      <c r="H196" s="178" t="s">
        <v>1</v>
      </c>
      <c r="I196" s="180"/>
      <c r="L196" s="177"/>
      <c r="M196" s="181"/>
      <c r="N196" s="182"/>
      <c r="O196" s="182"/>
      <c r="P196" s="182"/>
      <c r="Q196" s="182"/>
      <c r="R196" s="182"/>
      <c r="S196" s="182"/>
      <c r="T196" s="183"/>
      <c r="AT196" s="178" t="s">
        <v>212</v>
      </c>
      <c r="AU196" s="178" t="s">
        <v>91</v>
      </c>
      <c r="AV196" s="14" t="s">
        <v>89</v>
      </c>
      <c r="AW196" s="14" t="s">
        <v>36</v>
      </c>
      <c r="AX196" s="14" t="s">
        <v>81</v>
      </c>
      <c r="AY196" s="178" t="s">
        <v>199</v>
      </c>
    </row>
    <row r="197" spans="2:51" s="13" customFormat="1" ht="11.25">
      <c r="B197" s="169"/>
      <c r="D197" s="163" t="s">
        <v>212</v>
      </c>
      <c r="E197" s="170" t="s">
        <v>1</v>
      </c>
      <c r="F197" s="171" t="s">
        <v>1758</v>
      </c>
      <c r="H197" s="172">
        <v>1</v>
      </c>
      <c r="I197" s="173"/>
      <c r="L197" s="169"/>
      <c r="M197" s="174"/>
      <c r="N197" s="175"/>
      <c r="O197" s="175"/>
      <c r="P197" s="175"/>
      <c r="Q197" s="175"/>
      <c r="R197" s="175"/>
      <c r="S197" s="175"/>
      <c r="T197" s="176"/>
      <c r="AT197" s="170" t="s">
        <v>212</v>
      </c>
      <c r="AU197" s="170" t="s">
        <v>91</v>
      </c>
      <c r="AV197" s="13" t="s">
        <v>91</v>
      </c>
      <c r="AW197" s="13" t="s">
        <v>36</v>
      </c>
      <c r="AX197" s="13" t="s">
        <v>89</v>
      </c>
      <c r="AY197" s="170" t="s">
        <v>199</v>
      </c>
    </row>
    <row r="198" spans="1:65" s="2" customFormat="1" ht="14.45" customHeight="1">
      <c r="A198" s="33"/>
      <c r="B198" s="149"/>
      <c r="C198" s="150" t="s">
        <v>541</v>
      </c>
      <c r="D198" s="150" t="s">
        <v>201</v>
      </c>
      <c r="E198" s="151" t="s">
        <v>3265</v>
      </c>
      <c r="F198" s="152" t="s">
        <v>3266</v>
      </c>
      <c r="G198" s="153" t="s">
        <v>400</v>
      </c>
      <c r="H198" s="154">
        <v>1</v>
      </c>
      <c r="I198" s="155"/>
      <c r="J198" s="156">
        <f>ROUND(I198*H198,2)</f>
        <v>0</v>
      </c>
      <c r="K198" s="152" t="s">
        <v>246</v>
      </c>
      <c r="L198" s="34"/>
      <c r="M198" s="157" t="s">
        <v>1</v>
      </c>
      <c r="N198" s="158" t="s">
        <v>46</v>
      </c>
      <c r="O198" s="59"/>
      <c r="P198" s="159">
        <f>O198*H198</f>
        <v>0</v>
      </c>
      <c r="Q198" s="159">
        <v>0</v>
      </c>
      <c r="R198" s="159">
        <f>Q198*H198</f>
        <v>0</v>
      </c>
      <c r="S198" s="159">
        <v>0</v>
      </c>
      <c r="T198" s="160">
        <f>S198*H198</f>
        <v>0</v>
      </c>
      <c r="U198" s="33"/>
      <c r="V198" s="33"/>
      <c r="W198" s="33"/>
      <c r="X198" s="33"/>
      <c r="Y198" s="33"/>
      <c r="Z198" s="33"/>
      <c r="AA198" s="33"/>
      <c r="AB198" s="33"/>
      <c r="AC198" s="33"/>
      <c r="AD198" s="33"/>
      <c r="AE198" s="33"/>
      <c r="AR198" s="161" t="s">
        <v>660</v>
      </c>
      <c r="AT198" s="161" t="s">
        <v>201</v>
      </c>
      <c r="AU198" s="161" t="s">
        <v>91</v>
      </c>
      <c r="AY198" s="18" t="s">
        <v>199</v>
      </c>
      <c r="BE198" s="162">
        <f>IF(N198="základní",J198,0)</f>
        <v>0</v>
      </c>
      <c r="BF198" s="162">
        <f>IF(N198="snížená",J198,0)</f>
        <v>0</v>
      </c>
      <c r="BG198" s="162">
        <f>IF(N198="zákl. přenesená",J198,0)</f>
        <v>0</v>
      </c>
      <c r="BH198" s="162">
        <f>IF(N198="sníž. přenesená",J198,0)</f>
        <v>0</v>
      </c>
      <c r="BI198" s="162">
        <f>IF(N198="nulová",J198,0)</f>
        <v>0</v>
      </c>
      <c r="BJ198" s="18" t="s">
        <v>89</v>
      </c>
      <c r="BK198" s="162">
        <f>ROUND(I198*H198,2)</f>
        <v>0</v>
      </c>
      <c r="BL198" s="18" t="s">
        <v>660</v>
      </c>
      <c r="BM198" s="161" t="s">
        <v>3267</v>
      </c>
    </row>
    <row r="199" spans="1:65" s="2" customFormat="1" ht="14.45" customHeight="1">
      <c r="A199" s="33"/>
      <c r="B199" s="149"/>
      <c r="C199" s="150" t="s">
        <v>550</v>
      </c>
      <c r="D199" s="150" t="s">
        <v>201</v>
      </c>
      <c r="E199" s="151" t="s">
        <v>3268</v>
      </c>
      <c r="F199" s="152" t="s">
        <v>3269</v>
      </c>
      <c r="G199" s="153" t="s">
        <v>400</v>
      </c>
      <c r="H199" s="154">
        <v>1</v>
      </c>
      <c r="I199" s="155"/>
      <c r="J199" s="156">
        <f>ROUND(I199*H199,2)</f>
        <v>0</v>
      </c>
      <c r="K199" s="152" t="s">
        <v>246</v>
      </c>
      <c r="L199" s="34"/>
      <c r="M199" s="157" t="s">
        <v>1</v>
      </c>
      <c r="N199" s="158" t="s">
        <v>46</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660</v>
      </c>
      <c r="AT199" s="161" t="s">
        <v>201</v>
      </c>
      <c r="AU199" s="161" t="s">
        <v>91</v>
      </c>
      <c r="AY199" s="18" t="s">
        <v>199</v>
      </c>
      <c r="BE199" s="162">
        <f>IF(N199="základní",J199,0)</f>
        <v>0</v>
      </c>
      <c r="BF199" s="162">
        <f>IF(N199="snížená",J199,0)</f>
        <v>0</v>
      </c>
      <c r="BG199" s="162">
        <f>IF(N199="zákl. přenesená",J199,0)</f>
        <v>0</v>
      </c>
      <c r="BH199" s="162">
        <f>IF(N199="sníž. přenesená",J199,0)</f>
        <v>0</v>
      </c>
      <c r="BI199" s="162">
        <f>IF(N199="nulová",J199,0)</f>
        <v>0</v>
      </c>
      <c r="BJ199" s="18" t="s">
        <v>89</v>
      </c>
      <c r="BK199" s="162">
        <f>ROUND(I199*H199,2)</f>
        <v>0</v>
      </c>
      <c r="BL199" s="18" t="s">
        <v>660</v>
      </c>
      <c r="BM199" s="161" t="s">
        <v>3270</v>
      </c>
    </row>
    <row r="200" spans="1:65" s="2" customFormat="1" ht="14.45" customHeight="1">
      <c r="A200" s="33"/>
      <c r="B200" s="149"/>
      <c r="C200" s="150" t="s">
        <v>558</v>
      </c>
      <c r="D200" s="150" t="s">
        <v>201</v>
      </c>
      <c r="E200" s="151" t="s">
        <v>3271</v>
      </c>
      <c r="F200" s="152" t="s">
        <v>3272</v>
      </c>
      <c r="G200" s="153" t="s">
        <v>544</v>
      </c>
      <c r="H200" s="154">
        <v>1</v>
      </c>
      <c r="I200" s="155"/>
      <c r="J200" s="156">
        <f>ROUND(I200*H200,2)</f>
        <v>0</v>
      </c>
      <c r="K200" s="152" t="s">
        <v>246</v>
      </c>
      <c r="L200" s="34"/>
      <c r="M200" s="157" t="s">
        <v>1</v>
      </c>
      <c r="N200" s="158" t="s">
        <v>46</v>
      </c>
      <c r="O200" s="59"/>
      <c r="P200" s="159">
        <f>O200*H200</f>
        <v>0</v>
      </c>
      <c r="Q200" s="159">
        <v>0</v>
      </c>
      <c r="R200" s="159">
        <f>Q200*H200</f>
        <v>0</v>
      </c>
      <c r="S200" s="159">
        <v>0</v>
      </c>
      <c r="T200" s="160">
        <f>S200*H200</f>
        <v>0</v>
      </c>
      <c r="U200" s="33"/>
      <c r="V200" s="33"/>
      <c r="W200" s="33"/>
      <c r="X200" s="33"/>
      <c r="Y200" s="33"/>
      <c r="Z200" s="33"/>
      <c r="AA200" s="33"/>
      <c r="AB200" s="33"/>
      <c r="AC200" s="33"/>
      <c r="AD200" s="33"/>
      <c r="AE200" s="33"/>
      <c r="AR200" s="161" t="s">
        <v>660</v>
      </c>
      <c r="AT200" s="161" t="s">
        <v>201</v>
      </c>
      <c r="AU200" s="161" t="s">
        <v>91</v>
      </c>
      <c r="AY200" s="18" t="s">
        <v>199</v>
      </c>
      <c r="BE200" s="162">
        <f>IF(N200="základní",J200,0)</f>
        <v>0</v>
      </c>
      <c r="BF200" s="162">
        <f>IF(N200="snížená",J200,0)</f>
        <v>0</v>
      </c>
      <c r="BG200" s="162">
        <f>IF(N200="zákl. přenesená",J200,0)</f>
        <v>0</v>
      </c>
      <c r="BH200" s="162">
        <f>IF(N200="sníž. přenesená",J200,0)</f>
        <v>0</v>
      </c>
      <c r="BI200" s="162">
        <f>IF(N200="nulová",J200,0)</f>
        <v>0</v>
      </c>
      <c r="BJ200" s="18" t="s">
        <v>89</v>
      </c>
      <c r="BK200" s="162">
        <f>ROUND(I200*H200,2)</f>
        <v>0</v>
      </c>
      <c r="BL200" s="18" t="s">
        <v>660</v>
      </c>
      <c r="BM200" s="161" t="s">
        <v>3273</v>
      </c>
    </row>
    <row r="201" spans="1:47" s="2" customFormat="1" ht="29.25">
      <c r="A201" s="33"/>
      <c r="B201" s="34"/>
      <c r="C201" s="33"/>
      <c r="D201" s="163" t="s">
        <v>248</v>
      </c>
      <c r="E201" s="33"/>
      <c r="F201" s="168" t="s">
        <v>3274</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248</v>
      </c>
      <c r="AU201" s="18" t="s">
        <v>91</v>
      </c>
    </row>
    <row r="202" spans="1:65" s="2" customFormat="1" ht="14.45" customHeight="1">
      <c r="A202" s="33"/>
      <c r="B202" s="149"/>
      <c r="C202" s="150" t="s">
        <v>565</v>
      </c>
      <c r="D202" s="150" t="s">
        <v>201</v>
      </c>
      <c r="E202" s="151" t="s">
        <v>3275</v>
      </c>
      <c r="F202" s="152" t="s">
        <v>3276</v>
      </c>
      <c r="G202" s="153" t="s">
        <v>228</v>
      </c>
      <c r="H202" s="154">
        <v>0.36</v>
      </c>
      <c r="I202" s="155"/>
      <c r="J202" s="156">
        <f>ROUND(I202*H202,2)</f>
        <v>0</v>
      </c>
      <c r="K202" s="152" t="s">
        <v>246</v>
      </c>
      <c r="L202" s="34"/>
      <c r="M202" s="157" t="s">
        <v>1</v>
      </c>
      <c r="N202" s="158" t="s">
        <v>46</v>
      </c>
      <c r="O202" s="59"/>
      <c r="P202" s="159">
        <f>O202*H202</f>
        <v>0</v>
      </c>
      <c r="Q202" s="159">
        <v>0</v>
      </c>
      <c r="R202" s="159">
        <f>Q202*H202</f>
        <v>0</v>
      </c>
      <c r="S202" s="159">
        <v>0</v>
      </c>
      <c r="T202" s="160">
        <f>S202*H202</f>
        <v>0</v>
      </c>
      <c r="U202" s="33"/>
      <c r="V202" s="33"/>
      <c r="W202" s="33"/>
      <c r="X202" s="33"/>
      <c r="Y202" s="33"/>
      <c r="Z202" s="33"/>
      <c r="AA202" s="33"/>
      <c r="AB202" s="33"/>
      <c r="AC202" s="33"/>
      <c r="AD202" s="33"/>
      <c r="AE202" s="33"/>
      <c r="AR202" s="161" t="s">
        <v>206</v>
      </c>
      <c r="AT202" s="161" t="s">
        <v>201</v>
      </c>
      <c r="AU202" s="161" t="s">
        <v>91</v>
      </c>
      <c r="AY202" s="18" t="s">
        <v>199</v>
      </c>
      <c r="BE202" s="162">
        <f>IF(N202="základní",J202,0)</f>
        <v>0</v>
      </c>
      <c r="BF202" s="162">
        <f>IF(N202="snížená",J202,0)</f>
        <v>0</v>
      </c>
      <c r="BG202" s="162">
        <f>IF(N202="zákl. přenesená",J202,0)</f>
        <v>0</v>
      </c>
      <c r="BH202" s="162">
        <f>IF(N202="sníž. přenesená",J202,0)</f>
        <v>0</v>
      </c>
      <c r="BI202" s="162">
        <f>IF(N202="nulová",J202,0)</f>
        <v>0</v>
      </c>
      <c r="BJ202" s="18" t="s">
        <v>89</v>
      </c>
      <c r="BK202" s="162">
        <f>ROUND(I202*H202,2)</f>
        <v>0</v>
      </c>
      <c r="BL202" s="18" t="s">
        <v>206</v>
      </c>
      <c r="BM202" s="161" t="s">
        <v>3277</v>
      </c>
    </row>
    <row r="203" spans="1:47" s="2" customFormat="1" ht="29.25">
      <c r="A203" s="33"/>
      <c r="B203" s="34"/>
      <c r="C203" s="33"/>
      <c r="D203" s="163" t="s">
        <v>248</v>
      </c>
      <c r="E203" s="33"/>
      <c r="F203" s="168" t="s">
        <v>731</v>
      </c>
      <c r="G203" s="33"/>
      <c r="H203" s="33"/>
      <c r="I203" s="165"/>
      <c r="J203" s="33"/>
      <c r="K203" s="33"/>
      <c r="L203" s="34"/>
      <c r="M203" s="166"/>
      <c r="N203" s="167"/>
      <c r="O203" s="59"/>
      <c r="P203" s="59"/>
      <c r="Q203" s="59"/>
      <c r="R203" s="59"/>
      <c r="S203" s="59"/>
      <c r="T203" s="60"/>
      <c r="U203" s="33"/>
      <c r="V203" s="33"/>
      <c r="W203" s="33"/>
      <c r="X203" s="33"/>
      <c r="Y203" s="33"/>
      <c r="Z203" s="33"/>
      <c r="AA203" s="33"/>
      <c r="AB203" s="33"/>
      <c r="AC203" s="33"/>
      <c r="AD203" s="33"/>
      <c r="AE203" s="33"/>
      <c r="AT203" s="18" t="s">
        <v>248</v>
      </c>
      <c r="AU203" s="18" t="s">
        <v>91</v>
      </c>
    </row>
    <row r="204" spans="2:51" s="13" customFormat="1" ht="11.25">
      <c r="B204" s="169"/>
      <c r="D204" s="163" t="s">
        <v>212</v>
      </c>
      <c r="E204" s="170" t="s">
        <v>1</v>
      </c>
      <c r="F204" s="171" t="s">
        <v>3278</v>
      </c>
      <c r="H204" s="172">
        <v>0.36</v>
      </c>
      <c r="I204" s="173"/>
      <c r="L204" s="169"/>
      <c r="M204" s="174"/>
      <c r="N204" s="175"/>
      <c r="O204" s="175"/>
      <c r="P204" s="175"/>
      <c r="Q204" s="175"/>
      <c r="R204" s="175"/>
      <c r="S204" s="175"/>
      <c r="T204" s="176"/>
      <c r="AT204" s="170" t="s">
        <v>212</v>
      </c>
      <c r="AU204" s="170" t="s">
        <v>91</v>
      </c>
      <c r="AV204" s="13" t="s">
        <v>91</v>
      </c>
      <c r="AW204" s="13" t="s">
        <v>36</v>
      </c>
      <c r="AX204" s="13" t="s">
        <v>89</v>
      </c>
      <c r="AY204" s="170" t="s">
        <v>199</v>
      </c>
    </row>
    <row r="205" spans="1:65" s="2" customFormat="1" ht="24.2" customHeight="1">
      <c r="A205" s="33"/>
      <c r="B205" s="149"/>
      <c r="C205" s="150" t="s">
        <v>572</v>
      </c>
      <c r="D205" s="150" t="s">
        <v>201</v>
      </c>
      <c r="E205" s="151" t="s">
        <v>612</v>
      </c>
      <c r="F205" s="152" t="s">
        <v>613</v>
      </c>
      <c r="G205" s="153" t="s">
        <v>275</v>
      </c>
      <c r="H205" s="154">
        <v>0.041</v>
      </c>
      <c r="I205" s="155"/>
      <c r="J205" s="156">
        <f>ROUND(I205*H205,2)</f>
        <v>0</v>
      </c>
      <c r="K205" s="152" t="s">
        <v>246</v>
      </c>
      <c r="L205" s="34"/>
      <c r="M205" s="157" t="s">
        <v>1</v>
      </c>
      <c r="N205" s="158" t="s">
        <v>46</v>
      </c>
      <c r="O205" s="59"/>
      <c r="P205" s="159">
        <f>O205*H205</f>
        <v>0</v>
      </c>
      <c r="Q205" s="159">
        <v>0</v>
      </c>
      <c r="R205" s="159">
        <f>Q205*H205</f>
        <v>0</v>
      </c>
      <c r="S205" s="159">
        <v>0</v>
      </c>
      <c r="T205" s="160">
        <f>S205*H205</f>
        <v>0</v>
      </c>
      <c r="U205" s="33"/>
      <c r="V205" s="33"/>
      <c r="W205" s="33"/>
      <c r="X205" s="33"/>
      <c r="Y205" s="33"/>
      <c r="Z205" s="33"/>
      <c r="AA205" s="33"/>
      <c r="AB205" s="33"/>
      <c r="AC205" s="33"/>
      <c r="AD205" s="33"/>
      <c r="AE205" s="33"/>
      <c r="AR205" s="161" t="s">
        <v>206</v>
      </c>
      <c r="AT205" s="161" t="s">
        <v>201</v>
      </c>
      <c r="AU205" s="161" t="s">
        <v>91</v>
      </c>
      <c r="AY205" s="18" t="s">
        <v>199</v>
      </c>
      <c r="BE205" s="162">
        <f>IF(N205="základní",J205,0)</f>
        <v>0</v>
      </c>
      <c r="BF205" s="162">
        <f>IF(N205="snížená",J205,0)</f>
        <v>0</v>
      </c>
      <c r="BG205" s="162">
        <f>IF(N205="zákl. přenesená",J205,0)</f>
        <v>0</v>
      </c>
      <c r="BH205" s="162">
        <f>IF(N205="sníž. přenesená",J205,0)</f>
        <v>0</v>
      </c>
      <c r="BI205" s="162">
        <f>IF(N205="nulová",J205,0)</f>
        <v>0</v>
      </c>
      <c r="BJ205" s="18" t="s">
        <v>89</v>
      </c>
      <c r="BK205" s="162">
        <f>ROUND(I205*H205,2)</f>
        <v>0</v>
      </c>
      <c r="BL205" s="18" t="s">
        <v>206</v>
      </c>
      <c r="BM205" s="161" t="s">
        <v>3279</v>
      </c>
    </row>
    <row r="206" spans="2:51" s="14" customFormat="1" ht="11.25">
      <c r="B206" s="177"/>
      <c r="D206" s="163" t="s">
        <v>212</v>
      </c>
      <c r="E206" s="178" t="s">
        <v>1</v>
      </c>
      <c r="F206" s="179" t="s">
        <v>3280</v>
      </c>
      <c r="H206" s="178" t="s">
        <v>1</v>
      </c>
      <c r="I206" s="180"/>
      <c r="L206" s="177"/>
      <c r="M206" s="181"/>
      <c r="N206" s="182"/>
      <c r="O206" s="182"/>
      <c r="P206" s="182"/>
      <c r="Q206" s="182"/>
      <c r="R206" s="182"/>
      <c r="S206" s="182"/>
      <c r="T206" s="183"/>
      <c r="AT206" s="178" t="s">
        <v>212</v>
      </c>
      <c r="AU206" s="178" t="s">
        <v>91</v>
      </c>
      <c r="AV206" s="14" t="s">
        <v>89</v>
      </c>
      <c r="AW206" s="14" t="s">
        <v>36</v>
      </c>
      <c r="AX206" s="14" t="s">
        <v>81</v>
      </c>
      <c r="AY206" s="178" t="s">
        <v>199</v>
      </c>
    </row>
    <row r="207" spans="2:51" s="13" customFormat="1" ht="11.25">
      <c r="B207" s="169"/>
      <c r="D207" s="163" t="s">
        <v>212</v>
      </c>
      <c r="E207" s="170" t="s">
        <v>1</v>
      </c>
      <c r="F207" s="171" t="s">
        <v>3281</v>
      </c>
      <c r="H207" s="172">
        <v>0.04</v>
      </c>
      <c r="I207" s="173"/>
      <c r="L207" s="169"/>
      <c r="M207" s="174"/>
      <c r="N207" s="175"/>
      <c r="O207" s="175"/>
      <c r="P207" s="175"/>
      <c r="Q207" s="175"/>
      <c r="R207" s="175"/>
      <c r="S207" s="175"/>
      <c r="T207" s="176"/>
      <c r="AT207" s="170" t="s">
        <v>212</v>
      </c>
      <c r="AU207" s="170" t="s">
        <v>91</v>
      </c>
      <c r="AV207" s="13" t="s">
        <v>91</v>
      </c>
      <c r="AW207" s="13" t="s">
        <v>36</v>
      </c>
      <c r="AX207" s="13" t="s">
        <v>81</v>
      </c>
      <c r="AY207" s="170" t="s">
        <v>199</v>
      </c>
    </row>
    <row r="208" spans="2:51" s="14" customFormat="1" ht="11.25">
      <c r="B208" s="177"/>
      <c r="D208" s="163" t="s">
        <v>212</v>
      </c>
      <c r="E208" s="178" t="s">
        <v>1</v>
      </c>
      <c r="F208" s="179" t="s">
        <v>3282</v>
      </c>
      <c r="H208" s="178" t="s">
        <v>1</v>
      </c>
      <c r="I208" s="180"/>
      <c r="L208" s="177"/>
      <c r="M208" s="181"/>
      <c r="N208" s="182"/>
      <c r="O208" s="182"/>
      <c r="P208" s="182"/>
      <c r="Q208" s="182"/>
      <c r="R208" s="182"/>
      <c r="S208" s="182"/>
      <c r="T208" s="183"/>
      <c r="AT208" s="178" t="s">
        <v>212</v>
      </c>
      <c r="AU208" s="178" t="s">
        <v>91</v>
      </c>
      <c r="AV208" s="14" t="s">
        <v>89</v>
      </c>
      <c r="AW208" s="14" t="s">
        <v>36</v>
      </c>
      <c r="AX208" s="14" t="s">
        <v>81</v>
      </c>
      <c r="AY208" s="178" t="s">
        <v>199</v>
      </c>
    </row>
    <row r="209" spans="2:51" s="13" customFormat="1" ht="11.25">
      <c r="B209" s="169"/>
      <c r="D209" s="163" t="s">
        <v>212</v>
      </c>
      <c r="E209" s="170" t="s">
        <v>1</v>
      </c>
      <c r="F209" s="171" t="s">
        <v>3283</v>
      </c>
      <c r="H209" s="172">
        <v>0.001</v>
      </c>
      <c r="I209" s="173"/>
      <c r="L209" s="169"/>
      <c r="M209" s="174"/>
      <c r="N209" s="175"/>
      <c r="O209" s="175"/>
      <c r="P209" s="175"/>
      <c r="Q209" s="175"/>
      <c r="R209" s="175"/>
      <c r="S209" s="175"/>
      <c r="T209" s="176"/>
      <c r="AT209" s="170" t="s">
        <v>212</v>
      </c>
      <c r="AU209" s="170" t="s">
        <v>91</v>
      </c>
      <c r="AV209" s="13" t="s">
        <v>91</v>
      </c>
      <c r="AW209" s="13" t="s">
        <v>36</v>
      </c>
      <c r="AX209" s="13" t="s">
        <v>81</v>
      </c>
      <c r="AY209" s="170" t="s">
        <v>199</v>
      </c>
    </row>
    <row r="210" spans="2:51" s="15" customFormat="1" ht="11.25">
      <c r="B210" s="184"/>
      <c r="D210" s="163" t="s">
        <v>212</v>
      </c>
      <c r="E210" s="185" t="s">
        <v>1</v>
      </c>
      <c r="F210" s="186" t="s">
        <v>234</v>
      </c>
      <c r="H210" s="187">
        <v>0.041</v>
      </c>
      <c r="I210" s="188"/>
      <c r="L210" s="184"/>
      <c r="M210" s="221"/>
      <c r="N210" s="222"/>
      <c r="O210" s="222"/>
      <c r="P210" s="222"/>
      <c r="Q210" s="222"/>
      <c r="R210" s="222"/>
      <c r="S210" s="222"/>
      <c r="T210" s="223"/>
      <c r="AT210" s="185" t="s">
        <v>212</v>
      </c>
      <c r="AU210" s="185" t="s">
        <v>91</v>
      </c>
      <c r="AV210" s="15" t="s">
        <v>206</v>
      </c>
      <c r="AW210" s="15" t="s">
        <v>36</v>
      </c>
      <c r="AX210" s="15" t="s">
        <v>89</v>
      </c>
      <c r="AY210" s="185" t="s">
        <v>199</v>
      </c>
    </row>
    <row r="211" spans="1:31" s="2" customFormat="1" ht="6.95" customHeight="1">
      <c r="A211" s="33"/>
      <c r="B211" s="48"/>
      <c r="C211" s="49"/>
      <c r="D211" s="49"/>
      <c r="E211" s="49"/>
      <c r="F211" s="49"/>
      <c r="G211" s="49"/>
      <c r="H211" s="49"/>
      <c r="I211" s="49"/>
      <c r="J211" s="49"/>
      <c r="K211" s="49"/>
      <c r="L211" s="34"/>
      <c r="M211" s="33"/>
      <c r="O211" s="33"/>
      <c r="P211" s="33"/>
      <c r="Q211" s="33"/>
      <c r="R211" s="33"/>
      <c r="S211" s="33"/>
      <c r="T211" s="33"/>
      <c r="U211" s="33"/>
      <c r="V211" s="33"/>
      <c r="W211" s="33"/>
      <c r="X211" s="33"/>
      <c r="Y211" s="33"/>
      <c r="Z211" s="33"/>
      <c r="AA211" s="33"/>
      <c r="AB211" s="33"/>
      <c r="AC211" s="33"/>
      <c r="AD211" s="33"/>
      <c r="AE211" s="33"/>
    </row>
  </sheetData>
  <autoFilter ref="C125:K210"/>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148</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2587</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1102</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3284</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14. 1. 2021</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38</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ROUND(J132,2)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ROUND((SUM(BE132:BE300)),2)</f>
        <v>0</v>
      </c>
      <c r="G35" s="33"/>
      <c r="H35" s="33"/>
      <c r="I35" s="106">
        <v>0.21</v>
      </c>
      <c r="J35" s="105">
        <f>ROUND(((SUM(BE132:BE300))*I35),2)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ROUND((SUM(BF132:BF300)),2)</f>
        <v>0</v>
      </c>
      <c r="G36" s="33"/>
      <c r="H36" s="33"/>
      <c r="I36" s="106">
        <v>0.15</v>
      </c>
      <c r="J36" s="105">
        <f>ROUND(((SUM(BF132:BF300))*I36),2)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ROUND((SUM(BG132:BG300)),2)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ROUND((SUM(BH132:BH300)),2)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ROUND((SUM(BI132:BI300)),2)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2587</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1102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09.5 - Kabelová trasa od šachty Š1 k objektu hrázného</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14. 1. 2021</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J132</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J133</f>
        <v>0</v>
      </c>
      <c r="L99" s="118"/>
    </row>
    <row r="100" spans="2:12" s="10" customFormat="1" ht="19.9" customHeight="1">
      <c r="B100" s="122"/>
      <c r="D100" s="123" t="s">
        <v>168</v>
      </c>
      <c r="E100" s="124"/>
      <c r="F100" s="124"/>
      <c r="G100" s="124"/>
      <c r="H100" s="124"/>
      <c r="I100" s="124"/>
      <c r="J100" s="125">
        <f>J134</f>
        <v>0</v>
      </c>
      <c r="L100" s="122"/>
    </row>
    <row r="101" spans="2:12" s="10" customFormat="1" ht="19.9" customHeight="1">
      <c r="B101" s="122"/>
      <c r="D101" s="123" t="s">
        <v>172</v>
      </c>
      <c r="E101" s="124"/>
      <c r="F101" s="124"/>
      <c r="G101" s="124"/>
      <c r="H101" s="124"/>
      <c r="I101" s="124"/>
      <c r="J101" s="125">
        <f>J194</f>
        <v>0</v>
      </c>
      <c r="L101" s="122"/>
    </row>
    <row r="102" spans="2:12" s="10" customFormat="1" ht="19.9" customHeight="1">
      <c r="B102" s="122"/>
      <c r="D102" s="123" t="s">
        <v>174</v>
      </c>
      <c r="E102" s="124"/>
      <c r="F102" s="124"/>
      <c r="G102" s="124"/>
      <c r="H102" s="124"/>
      <c r="I102" s="124"/>
      <c r="J102" s="125">
        <f>J215</f>
        <v>0</v>
      </c>
      <c r="L102" s="122"/>
    </row>
    <row r="103" spans="2:12" s="10" customFormat="1" ht="19.9" customHeight="1">
      <c r="B103" s="122"/>
      <c r="D103" s="123" t="s">
        <v>1581</v>
      </c>
      <c r="E103" s="124"/>
      <c r="F103" s="124"/>
      <c r="G103" s="124"/>
      <c r="H103" s="124"/>
      <c r="I103" s="124"/>
      <c r="J103" s="125">
        <f>J232</f>
        <v>0</v>
      </c>
      <c r="L103" s="122"/>
    </row>
    <row r="104" spans="2:12" s="10" customFormat="1" ht="19.9" customHeight="1">
      <c r="B104" s="122"/>
      <c r="D104" s="123" t="s">
        <v>180</v>
      </c>
      <c r="E104" s="124"/>
      <c r="F104" s="124"/>
      <c r="G104" s="124"/>
      <c r="H104" s="124"/>
      <c r="I104" s="124"/>
      <c r="J104" s="125">
        <f>J241</f>
        <v>0</v>
      </c>
      <c r="L104" s="122"/>
    </row>
    <row r="105" spans="2:12" s="10" customFormat="1" ht="19.9" customHeight="1">
      <c r="B105" s="122"/>
      <c r="D105" s="123" t="s">
        <v>181</v>
      </c>
      <c r="E105" s="124"/>
      <c r="F105" s="124"/>
      <c r="G105" s="124"/>
      <c r="H105" s="124"/>
      <c r="I105" s="124"/>
      <c r="J105" s="125">
        <f>J247</f>
        <v>0</v>
      </c>
      <c r="L105" s="122"/>
    </row>
    <row r="106" spans="2:12" s="9" customFormat="1" ht="24.95" customHeight="1">
      <c r="B106" s="118"/>
      <c r="D106" s="119" t="s">
        <v>1582</v>
      </c>
      <c r="E106" s="120"/>
      <c r="F106" s="120"/>
      <c r="G106" s="120"/>
      <c r="H106" s="120"/>
      <c r="I106" s="120"/>
      <c r="J106" s="121">
        <f>J252</f>
        <v>0</v>
      </c>
      <c r="L106" s="118"/>
    </row>
    <row r="107" spans="2:12" s="10" customFormat="1" ht="19.9" customHeight="1">
      <c r="B107" s="122"/>
      <c r="D107" s="123" t="s">
        <v>3285</v>
      </c>
      <c r="E107" s="124"/>
      <c r="F107" s="124"/>
      <c r="G107" s="124"/>
      <c r="H107" s="124"/>
      <c r="I107" s="124"/>
      <c r="J107" s="125">
        <f>J253</f>
        <v>0</v>
      </c>
      <c r="L107" s="122"/>
    </row>
    <row r="108" spans="2:12" s="9" customFormat="1" ht="24.95" customHeight="1">
      <c r="B108" s="118"/>
      <c r="D108" s="119" t="s">
        <v>3284</v>
      </c>
      <c r="E108" s="120"/>
      <c r="F108" s="120"/>
      <c r="G108" s="120"/>
      <c r="H108" s="120"/>
      <c r="I108" s="120"/>
      <c r="J108" s="121">
        <f>J280</f>
        <v>0</v>
      </c>
      <c r="L108" s="118"/>
    </row>
    <row r="109" spans="2:12" s="10" customFormat="1" ht="19.9" customHeight="1">
      <c r="B109" s="122"/>
      <c r="D109" s="123" t="s">
        <v>3286</v>
      </c>
      <c r="E109" s="124"/>
      <c r="F109" s="124"/>
      <c r="G109" s="124"/>
      <c r="H109" s="124"/>
      <c r="I109" s="124"/>
      <c r="J109" s="125">
        <f>J281</f>
        <v>0</v>
      </c>
      <c r="L109" s="122"/>
    </row>
    <row r="110" spans="2:12" s="10" customFormat="1" ht="19.9" customHeight="1">
      <c r="B110" s="122"/>
      <c r="D110" s="123" t="s">
        <v>3287</v>
      </c>
      <c r="E110" s="124"/>
      <c r="F110" s="124"/>
      <c r="G110" s="124"/>
      <c r="H110" s="124"/>
      <c r="I110" s="124"/>
      <c r="J110" s="125">
        <f>J294</f>
        <v>0</v>
      </c>
      <c r="L110" s="122"/>
    </row>
    <row r="111" spans="1:31" s="2" customFormat="1" ht="21.7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6.95" customHeight="1">
      <c r="A112" s="33"/>
      <c r="B112" s="48"/>
      <c r="C112" s="49"/>
      <c r="D112" s="49"/>
      <c r="E112" s="49"/>
      <c r="F112" s="49"/>
      <c r="G112" s="49"/>
      <c r="H112" s="49"/>
      <c r="I112" s="49"/>
      <c r="J112" s="49"/>
      <c r="K112" s="49"/>
      <c r="L112" s="43"/>
      <c r="S112" s="33"/>
      <c r="T112" s="33"/>
      <c r="U112" s="33"/>
      <c r="V112" s="33"/>
      <c r="W112" s="33"/>
      <c r="X112" s="33"/>
      <c r="Y112" s="33"/>
      <c r="Z112" s="33"/>
      <c r="AA112" s="33"/>
      <c r="AB112" s="33"/>
      <c r="AC112" s="33"/>
      <c r="AD112" s="33"/>
      <c r="AE112" s="33"/>
    </row>
    <row r="116" spans="1:31" s="2" customFormat="1" ht="6.95" customHeight="1">
      <c r="A116" s="33"/>
      <c r="B116" s="50"/>
      <c r="C116" s="51"/>
      <c r="D116" s="51"/>
      <c r="E116" s="51"/>
      <c r="F116" s="51"/>
      <c r="G116" s="51"/>
      <c r="H116" s="51"/>
      <c r="I116" s="51"/>
      <c r="J116" s="51"/>
      <c r="K116" s="51"/>
      <c r="L116" s="43"/>
      <c r="S116" s="33"/>
      <c r="T116" s="33"/>
      <c r="U116" s="33"/>
      <c r="V116" s="33"/>
      <c r="W116" s="33"/>
      <c r="X116" s="33"/>
      <c r="Y116" s="33"/>
      <c r="Z116" s="33"/>
      <c r="AA116" s="33"/>
      <c r="AB116" s="33"/>
      <c r="AC116" s="33"/>
      <c r="AD116" s="33"/>
      <c r="AE116" s="33"/>
    </row>
    <row r="117" spans="1:31" s="2" customFormat="1" ht="24.95" customHeight="1">
      <c r="A117" s="33"/>
      <c r="B117" s="34"/>
      <c r="C117" s="22" t="s">
        <v>184</v>
      </c>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16</v>
      </c>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6.5" customHeight="1">
      <c r="A120" s="33"/>
      <c r="B120" s="34"/>
      <c r="C120" s="33"/>
      <c r="D120" s="33"/>
      <c r="E120" s="267" t="str">
        <f>E7</f>
        <v>VD Letovice, rekonstrukce VD</v>
      </c>
      <c r="F120" s="268"/>
      <c r="G120" s="268"/>
      <c r="H120" s="268"/>
      <c r="I120" s="33"/>
      <c r="J120" s="33"/>
      <c r="K120" s="33"/>
      <c r="L120" s="43"/>
      <c r="S120" s="33"/>
      <c r="T120" s="33"/>
      <c r="U120" s="33"/>
      <c r="V120" s="33"/>
      <c r="W120" s="33"/>
      <c r="X120" s="33"/>
      <c r="Y120" s="33"/>
      <c r="Z120" s="33"/>
      <c r="AA120" s="33"/>
      <c r="AB120" s="33"/>
      <c r="AC120" s="33"/>
      <c r="AD120" s="33"/>
      <c r="AE120" s="33"/>
    </row>
    <row r="121" spans="2:12" s="1" customFormat="1" ht="12" customHeight="1">
      <c r="B121" s="21"/>
      <c r="C121" s="28" t="s">
        <v>159</v>
      </c>
      <c r="L121" s="21"/>
    </row>
    <row r="122" spans="1:31" s="2" customFormat="1" ht="16.5" customHeight="1">
      <c r="A122" s="33"/>
      <c r="B122" s="34"/>
      <c r="C122" s="33"/>
      <c r="D122" s="33"/>
      <c r="E122" s="267" t="s">
        <v>2587</v>
      </c>
      <c r="F122" s="269"/>
      <c r="G122" s="269"/>
      <c r="H122" s="269"/>
      <c r="I122" s="3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1102</v>
      </c>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16.5" customHeight="1">
      <c r="A124" s="33"/>
      <c r="B124" s="34"/>
      <c r="C124" s="33"/>
      <c r="D124" s="33"/>
      <c r="E124" s="224" t="str">
        <f>E11</f>
        <v>SO 09.5 - Kabelová trasa od šachty Š1 k objektu hrázného</v>
      </c>
      <c r="F124" s="269"/>
      <c r="G124" s="269"/>
      <c r="H124" s="269"/>
      <c r="I124" s="33"/>
      <c r="J124" s="33"/>
      <c r="K124" s="33"/>
      <c r="L124" s="43"/>
      <c r="S124" s="33"/>
      <c r="T124" s="33"/>
      <c r="U124" s="33"/>
      <c r="V124" s="33"/>
      <c r="W124" s="33"/>
      <c r="X124" s="33"/>
      <c r="Y124" s="33"/>
      <c r="Z124" s="33"/>
      <c r="AA124" s="33"/>
      <c r="AB124" s="33"/>
      <c r="AC124" s="33"/>
      <c r="AD124" s="33"/>
      <c r="AE124" s="33"/>
    </row>
    <row r="125" spans="1:31" s="2" customFormat="1" ht="6.9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20</v>
      </c>
      <c r="D126" s="33"/>
      <c r="E126" s="33"/>
      <c r="F126" s="26" t="str">
        <f>F14</f>
        <v>VD Letovice</v>
      </c>
      <c r="G126" s="33"/>
      <c r="H126" s="33"/>
      <c r="I126" s="28" t="s">
        <v>22</v>
      </c>
      <c r="J126" s="56" t="str">
        <f>IF(J14="","",J14)</f>
        <v>14. 1. 2021</v>
      </c>
      <c r="K126" s="33"/>
      <c r="L126" s="43"/>
      <c r="S126" s="33"/>
      <c r="T126" s="33"/>
      <c r="U126" s="33"/>
      <c r="V126" s="33"/>
      <c r="W126" s="33"/>
      <c r="X126" s="33"/>
      <c r="Y126" s="33"/>
      <c r="Z126" s="33"/>
      <c r="AA126" s="33"/>
      <c r="AB126" s="33"/>
      <c r="AC126" s="33"/>
      <c r="AD126" s="33"/>
      <c r="AE126" s="33"/>
    </row>
    <row r="127" spans="1:31" s="2" customFormat="1" ht="6.95" customHeight="1">
      <c r="A127" s="33"/>
      <c r="B127" s="34"/>
      <c r="C127" s="33"/>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2" customFormat="1" ht="25.7" customHeight="1">
      <c r="A128" s="33"/>
      <c r="B128" s="34"/>
      <c r="C128" s="28" t="s">
        <v>24</v>
      </c>
      <c r="D128" s="33"/>
      <c r="E128" s="33"/>
      <c r="F128" s="26" t="str">
        <f>E17</f>
        <v>Povodí Moravy, s.p., Dřevařská 11, 60175 Brno</v>
      </c>
      <c r="G128" s="33"/>
      <c r="H128" s="33"/>
      <c r="I128" s="28" t="s">
        <v>32</v>
      </c>
      <c r="J128" s="31" t="str">
        <f>E23</f>
        <v>Sweco Hydroprojekt a.s.</v>
      </c>
      <c r="K128" s="33"/>
      <c r="L128" s="43"/>
      <c r="S128" s="33"/>
      <c r="T128" s="33"/>
      <c r="U128" s="33"/>
      <c r="V128" s="33"/>
      <c r="W128" s="33"/>
      <c r="X128" s="33"/>
      <c r="Y128" s="33"/>
      <c r="Z128" s="33"/>
      <c r="AA128" s="33"/>
      <c r="AB128" s="33"/>
      <c r="AC128" s="33"/>
      <c r="AD128" s="33"/>
      <c r="AE128" s="33"/>
    </row>
    <row r="129" spans="1:31" s="2" customFormat="1" ht="15.2" customHeight="1">
      <c r="A129" s="33"/>
      <c r="B129" s="34"/>
      <c r="C129" s="28" t="s">
        <v>30</v>
      </c>
      <c r="D129" s="33"/>
      <c r="E129" s="33"/>
      <c r="F129" s="26" t="str">
        <f>IF(E20="","",E20)</f>
        <v>Vyplň údaj</v>
      </c>
      <c r="G129" s="33"/>
      <c r="H129" s="33"/>
      <c r="I129" s="28" t="s">
        <v>37</v>
      </c>
      <c r="J129" s="31" t="str">
        <f>E26</f>
        <v xml:space="preserve"> </v>
      </c>
      <c r="K129" s="33"/>
      <c r="L129" s="43"/>
      <c r="S129" s="33"/>
      <c r="T129" s="33"/>
      <c r="U129" s="33"/>
      <c r="V129" s="33"/>
      <c r="W129" s="33"/>
      <c r="X129" s="33"/>
      <c r="Y129" s="33"/>
      <c r="Z129" s="33"/>
      <c r="AA129" s="33"/>
      <c r="AB129" s="33"/>
      <c r="AC129" s="33"/>
      <c r="AD129" s="33"/>
      <c r="AE129" s="33"/>
    </row>
    <row r="130" spans="1:31" s="2" customFormat="1" ht="10.35" customHeight="1">
      <c r="A130" s="33"/>
      <c r="B130" s="34"/>
      <c r="C130" s="33"/>
      <c r="D130" s="33"/>
      <c r="E130" s="33"/>
      <c r="F130" s="33"/>
      <c r="G130" s="33"/>
      <c r="H130" s="33"/>
      <c r="I130" s="33"/>
      <c r="J130" s="33"/>
      <c r="K130" s="33"/>
      <c r="L130" s="43"/>
      <c r="S130" s="33"/>
      <c r="T130" s="33"/>
      <c r="U130" s="33"/>
      <c r="V130" s="33"/>
      <c r="W130" s="33"/>
      <c r="X130" s="33"/>
      <c r="Y130" s="33"/>
      <c r="Z130" s="33"/>
      <c r="AA130" s="33"/>
      <c r="AB130" s="33"/>
      <c r="AC130" s="33"/>
      <c r="AD130" s="33"/>
      <c r="AE130" s="33"/>
    </row>
    <row r="131" spans="1:31" s="11" customFormat="1" ht="29.25" customHeight="1">
      <c r="A131" s="126"/>
      <c r="B131" s="127"/>
      <c r="C131" s="128" t="s">
        <v>185</v>
      </c>
      <c r="D131" s="129" t="s">
        <v>66</v>
      </c>
      <c r="E131" s="129" t="s">
        <v>62</v>
      </c>
      <c r="F131" s="129" t="s">
        <v>63</v>
      </c>
      <c r="G131" s="129" t="s">
        <v>186</v>
      </c>
      <c r="H131" s="129" t="s">
        <v>187</v>
      </c>
      <c r="I131" s="129" t="s">
        <v>188</v>
      </c>
      <c r="J131" s="129" t="s">
        <v>164</v>
      </c>
      <c r="K131" s="130" t="s">
        <v>189</v>
      </c>
      <c r="L131" s="131"/>
      <c r="M131" s="63" t="s">
        <v>1</v>
      </c>
      <c r="N131" s="64" t="s">
        <v>45</v>
      </c>
      <c r="O131" s="64" t="s">
        <v>190</v>
      </c>
      <c r="P131" s="64" t="s">
        <v>191</v>
      </c>
      <c r="Q131" s="64" t="s">
        <v>192</v>
      </c>
      <c r="R131" s="64" t="s">
        <v>193</v>
      </c>
      <c r="S131" s="64" t="s">
        <v>194</v>
      </c>
      <c r="T131" s="65" t="s">
        <v>195</v>
      </c>
      <c r="U131" s="126"/>
      <c r="V131" s="126"/>
      <c r="W131" s="126"/>
      <c r="X131" s="126"/>
      <c r="Y131" s="126"/>
      <c r="Z131" s="126"/>
      <c r="AA131" s="126"/>
      <c r="AB131" s="126"/>
      <c r="AC131" s="126"/>
      <c r="AD131" s="126"/>
      <c r="AE131" s="126"/>
    </row>
    <row r="132" spans="1:63" s="2" customFormat="1" ht="22.9" customHeight="1">
      <c r="A132" s="33"/>
      <c r="B132" s="34"/>
      <c r="C132" s="70" t="s">
        <v>196</v>
      </c>
      <c r="D132" s="33"/>
      <c r="E132" s="33"/>
      <c r="F132" s="33"/>
      <c r="G132" s="33"/>
      <c r="H132" s="33"/>
      <c r="I132" s="33"/>
      <c r="J132" s="132">
        <f>BK132</f>
        <v>0</v>
      </c>
      <c r="K132" s="33"/>
      <c r="L132" s="34"/>
      <c r="M132" s="66"/>
      <c r="N132" s="57"/>
      <c r="O132" s="67"/>
      <c r="P132" s="133">
        <f>P133+P252+P280</f>
        <v>0</v>
      </c>
      <c r="Q132" s="67"/>
      <c r="R132" s="133">
        <f>R133+R252+R280</f>
        <v>11.4877994</v>
      </c>
      <c r="S132" s="67"/>
      <c r="T132" s="134">
        <f>T133+T252+T280</f>
        <v>41.766</v>
      </c>
      <c r="U132" s="33"/>
      <c r="V132" s="33"/>
      <c r="W132" s="33"/>
      <c r="X132" s="33"/>
      <c r="Y132" s="33"/>
      <c r="Z132" s="33"/>
      <c r="AA132" s="33"/>
      <c r="AB132" s="33"/>
      <c r="AC132" s="33"/>
      <c r="AD132" s="33"/>
      <c r="AE132" s="33"/>
      <c r="AT132" s="18" t="s">
        <v>80</v>
      </c>
      <c r="AU132" s="18" t="s">
        <v>166</v>
      </c>
      <c r="BK132" s="135">
        <f>BK133+BK252+BK280</f>
        <v>0</v>
      </c>
    </row>
    <row r="133" spans="2:63" s="12" customFormat="1" ht="25.9" customHeight="1">
      <c r="B133" s="136"/>
      <c r="D133" s="137" t="s">
        <v>80</v>
      </c>
      <c r="E133" s="138" t="s">
        <v>197</v>
      </c>
      <c r="F133" s="138" t="s">
        <v>198</v>
      </c>
      <c r="I133" s="139"/>
      <c r="J133" s="140">
        <f>BK133</f>
        <v>0</v>
      </c>
      <c r="L133" s="136"/>
      <c r="M133" s="141"/>
      <c r="N133" s="142"/>
      <c r="O133" s="142"/>
      <c r="P133" s="143">
        <f>P134+P194+P215+P232+P241+P247</f>
        <v>0</v>
      </c>
      <c r="Q133" s="142"/>
      <c r="R133" s="143">
        <f>R134+R194+R215+R232+R241+R247</f>
        <v>9.2604094</v>
      </c>
      <c r="S133" s="142"/>
      <c r="T133" s="144">
        <f>T134+T194+T215+T232+T241+T247</f>
        <v>41.766</v>
      </c>
      <c r="AR133" s="137" t="s">
        <v>89</v>
      </c>
      <c r="AT133" s="145" t="s">
        <v>80</v>
      </c>
      <c r="AU133" s="145" t="s">
        <v>81</v>
      </c>
      <c r="AY133" s="137" t="s">
        <v>199</v>
      </c>
      <c r="BK133" s="146">
        <f>BK134+BK194+BK215+BK232+BK241+BK247</f>
        <v>0</v>
      </c>
    </row>
    <row r="134" spans="2:63" s="12" customFormat="1" ht="22.9" customHeight="1">
      <c r="B134" s="136"/>
      <c r="D134" s="137" t="s">
        <v>80</v>
      </c>
      <c r="E134" s="147" t="s">
        <v>89</v>
      </c>
      <c r="F134" s="147" t="s">
        <v>200</v>
      </c>
      <c r="I134" s="139"/>
      <c r="J134" s="148">
        <f>BK134</f>
        <v>0</v>
      </c>
      <c r="L134" s="136"/>
      <c r="M134" s="141"/>
      <c r="N134" s="142"/>
      <c r="O134" s="142"/>
      <c r="P134" s="143">
        <f>SUM(P135:P193)</f>
        <v>0</v>
      </c>
      <c r="Q134" s="142"/>
      <c r="R134" s="143">
        <f>SUM(R135:R193)</f>
        <v>0.1664094</v>
      </c>
      <c r="S134" s="142"/>
      <c r="T134" s="144">
        <f>SUM(T135:T193)</f>
        <v>3.766</v>
      </c>
      <c r="AR134" s="137" t="s">
        <v>89</v>
      </c>
      <c r="AT134" s="145" t="s">
        <v>80</v>
      </c>
      <c r="AU134" s="145" t="s">
        <v>89</v>
      </c>
      <c r="AY134" s="137" t="s">
        <v>199</v>
      </c>
      <c r="BK134" s="146">
        <f>SUM(BK135:BK193)</f>
        <v>0</v>
      </c>
    </row>
    <row r="135" spans="1:65" s="2" customFormat="1" ht="24.2" customHeight="1">
      <c r="A135" s="33"/>
      <c r="B135" s="149"/>
      <c r="C135" s="150" t="s">
        <v>89</v>
      </c>
      <c r="D135" s="150" t="s">
        <v>201</v>
      </c>
      <c r="E135" s="151" t="s">
        <v>3288</v>
      </c>
      <c r="F135" s="152" t="s">
        <v>3289</v>
      </c>
      <c r="G135" s="153" t="s">
        <v>204</v>
      </c>
      <c r="H135" s="154">
        <v>50</v>
      </c>
      <c r="I135" s="155"/>
      <c r="J135" s="156">
        <f>ROUND(I135*H135,2)</f>
        <v>0</v>
      </c>
      <c r="K135" s="152" t="s">
        <v>246</v>
      </c>
      <c r="L135" s="34"/>
      <c r="M135" s="157" t="s">
        <v>1</v>
      </c>
      <c r="N135" s="158" t="s">
        <v>46</v>
      </c>
      <c r="O135" s="59"/>
      <c r="P135" s="159">
        <f>O135*H135</f>
        <v>0</v>
      </c>
      <c r="Q135" s="159">
        <v>0</v>
      </c>
      <c r="R135" s="159">
        <f>Q135*H135</f>
        <v>0</v>
      </c>
      <c r="S135" s="159">
        <v>0</v>
      </c>
      <c r="T135" s="160">
        <f>S135*H135</f>
        <v>0</v>
      </c>
      <c r="U135" s="33"/>
      <c r="V135" s="33"/>
      <c r="W135" s="33"/>
      <c r="X135" s="33"/>
      <c r="Y135" s="33"/>
      <c r="Z135" s="33"/>
      <c r="AA135" s="33"/>
      <c r="AB135" s="33"/>
      <c r="AC135" s="33"/>
      <c r="AD135" s="33"/>
      <c r="AE135" s="33"/>
      <c r="AR135" s="161" t="s">
        <v>206</v>
      </c>
      <c r="AT135" s="161" t="s">
        <v>201</v>
      </c>
      <c r="AU135" s="161" t="s">
        <v>91</v>
      </c>
      <c r="AY135" s="18" t="s">
        <v>199</v>
      </c>
      <c r="BE135" s="162">
        <f>IF(N135="základní",J135,0)</f>
        <v>0</v>
      </c>
      <c r="BF135" s="162">
        <f>IF(N135="snížená",J135,0)</f>
        <v>0</v>
      </c>
      <c r="BG135" s="162">
        <f>IF(N135="zákl. přenesená",J135,0)</f>
        <v>0</v>
      </c>
      <c r="BH135" s="162">
        <f>IF(N135="sníž. přenesená",J135,0)</f>
        <v>0</v>
      </c>
      <c r="BI135" s="162">
        <f>IF(N135="nulová",J135,0)</f>
        <v>0</v>
      </c>
      <c r="BJ135" s="18" t="s">
        <v>89</v>
      </c>
      <c r="BK135" s="162">
        <f>ROUND(I135*H135,2)</f>
        <v>0</v>
      </c>
      <c r="BL135" s="18" t="s">
        <v>206</v>
      </c>
      <c r="BM135" s="161" t="s">
        <v>3290</v>
      </c>
    </row>
    <row r="136" spans="1:47" s="2" customFormat="1" ht="19.5">
      <c r="A136" s="33"/>
      <c r="B136" s="34"/>
      <c r="C136" s="33"/>
      <c r="D136" s="163" t="s">
        <v>208</v>
      </c>
      <c r="E136" s="33"/>
      <c r="F136" s="164" t="s">
        <v>3291</v>
      </c>
      <c r="G136" s="33"/>
      <c r="H136" s="33"/>
      <c r="I136" s="165"/>
      <c r="J136" s="33"/>
      <c r="K136" s="33"/>
      <c r="L136" s="34"/>
      <c r="M136" s="166"/>
      <c r="N136" s="167"/>
      <c r="O136" s="59"/>
      <c r="P136" s="59"/>
      <c r="Q136" s="59"/>
      <c r="R136" s="59"/>
      <c r="S136" s="59"/>
      <c r="T136" s="60"/>
      <c r="U136" s="33"/>
      <c r="V136" s="33"/>
      <c r="W136" s="33"/>
      <c r="X136" s="33"/>
      <c r="Y136" s="33"/>
      <c r="Z136" s="33"/>
      <c r="AA136" s="33"/>
      <c r="AB136" s="33"/>
      <c r="AC136" s="33"/>
      <c r="AD136" s="33"/>
      <c r="AE136" s="33"/>
      <c r="AT136" s="18" t="s">
        <v>208</v>
      </c>
      <c r="AU136" s="18" t="s">
        <v>91</v>
      </c>
    </row>
    <row r="137" spans="1:47" s="2" customFormat="1" ht="146.25">
      <c r="A137" s="33"/>
      <c r="B137" s="34"/>
      <c r="C137" s="33"/>
      <c r="D137" s="163" t="s">
        <v>210</v>
      </c>
      <c r="E137" s="33"/>
      <c r="F137" s="168" t="s">
        <v>3292</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210</v>
      </c>
      <c r="AU137" s="18" t="s">
        <v>91</v>
      </c>
    </row>
    <row r="138" spans="1:65" s="2" customFormat="1" ht="24.2" customHeight="1">
      <c r="A138" s="33"/>
      <c r="B138" s="149"/>
      <c r="C138" s="150" t="s">
        <v>91</v>
      </c>
      <c r="D138" s="150" t="s">
        <v>201</v>
      </c>
      <c r="E138" s="151" t="s">
        <v>222</v>
      </c>
      <c r="F138" s="152" t="s">
        <v>223</v>
      </c>
      <c r="G138" s="153" t="s">
        <v>204</v>
      </c>
      <c r="H138" s="154">
        <v>7</v>
      </c>
      <c r="I138" s="155"/>
      <c r="J138" s="156">
        <f>ROUND(I138*H138,2)</f>
        <v>0</v>
      </c>
      <c r="K138" s="152" t="s">
        <v>205</v>
      </c>
      <c r="L138" s="34"/>
      <c r="M138" s="157" t="s">
        <v>1</v>
      </c>
      <c r="N138" s="158" t="s">
        <v>46</v>
      </c>
      <c r="O138" s="59"/>
      <c r="P138" s="159">
        <f>O138*H138</f>
        <v>0</v>
      </c>
      <c r="Q138" s="159">
        <v>0</v>
      </c>
      <c r="R138" s="159">
        <f>Q138*H138</f>
        <v>0</v>
      </c>
      <c r="S138" s="159">
        <v>0.098</v>
      </c>
      <c r="T138" s="160">
        <f>S138*H138</f>
        <v>0.686</v>
      </c>
      <c r="U138" s="33"/>
      <c r="V138" s="33"/>
      <c r="W138" s="33"/>
      <c r="X138" s="33"/>
      <c r="Y138" s="33"/>
      <c r="Z138" s="33"/>
      <c r="AA138" s="33"/>
      <c r="AB138" s="33"/>
      <c r="AC138" s="33"/>
      <c r="AD138" s="33"/>
      <c r="AE138" s="33"/>
      <c r="AR138" s="161" t="s">
        <v>206</v>
      </c>
      <c r="AT138" s="161" t="s">
        <v>201</v>
      </c>
      <c r="AU138" s="161" t="s">
        <v>91</v>
      </c>
      <c r="AY138" s="18" t="s">
        <v>199</v>
      </c>
      <c r="BE138" s="162">
        <f>IF(N138="základní",J138,0)</f>
        <v>0</v>
      </c>
      <c r="BF138" s="162">
        <f>IF(N138="snížená",J138,0)</f>
        <v>0</v>
      </c>
      <c r="BG138" s="162">
        <f>IF(N138="zákl. přenesená",J138,0)</f>
        <v>0</v>
      </c>
      <c r="BH138" s="162">
        <f>IF(N138="sníž. přenesená",J138,0)</f>
        <v>0</v>
      </c>
      <c r="BI138" s="162">
        <f>IF(N138="nulová",J138,0)</f>
        <v>0</v>
      </c>
      <c r="BJ138" s="18" t="s">
        <v>89</v>
      </c>
      <c r="BK138" s="162">
        <f>ROUND(I138*H138,2)</f>
        <v>0</v>
      </c>
      <c r="BL138" s="18" t="s">
        <v>206</v>
      </c>
      <c r="BM138" s="161" t="s">
        <v>3293</v>
      </c>
    </row>
    <row r="139" spans="1:47" s="2" customFormat="1" ht="29.25">
      <c r="A139" s="33"/>
      <c r="B139" s="34"/>
      <c r="C139" s="33"/>
      <c r="D139" s="163" t="s">
        <v>208</v>
      </c>
      <c r="E139" s="33"/>
      <c r="F139" s="164" t="s">
        <v>225</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208</v>
      </c>
      <c r="AU139" s="18" t="s">
        <v>91</v>
      </c>
    </row>
    <row r="140" spans="1:47" s="2" customFormat="1" ht="253.5">
      <c r="A140" s="33"/>
      <c r="B140" s="34"/>
      <c r="C140" s="33"/>
      <c r="D140" s="163" t="s">
        <v>210</v>
      </c>
      <c r="E140" s="33"/>
      <c r="F140" s="168" t="s">
        <v>218</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210</v>
      </c>
      <c r="AU140" s="18" t="s">
        <v>91</v>
      </c>
    </row>
    <row r="141" spans="2:51" s="14" customFormat="1" ht="11.25">
      <c r="B141" s="177"/>
      <c r="D141" s="163" t="s">
        <v>212</v>
      </c>
      <c r="E141" s="178" t="s">
        <v>1</v>
      </c>
      <c r="F141" s="179" t="s">
        <v>3294</v>
      </c>
      <c r="H141" s="178" t="s">
        <v>1</v>
      </c>
      <c r="I141" s="180"/>
      <c r="L141" s="177"/>
      <c r="M141" s="181"/>
      <c r="N141" s="182"/>
      <c r="O141" s="182"/>
      <c r="P141" s="182"/>
      <c r="Q141" s="182"/>
      <c r="R141" s="182"/>
      <c r="S141" s="182"/>
      <c r="T141" s="183"/>
      <c r="AT141" s="178" t="s">
        <v>212</v>
      </c>
      <c r="AU141" s="178" t="s">
        <v>91</v>
      </c>
      <c r="AV141" s="14" t="s">
        <v>89</v>
      </c>
      <c r="AW141" s="14" t="s">
        <v>36</v>
      </c>
      <c r="AX141" s="14" t="s">
        <v>81</v>
      </c>
      <c r="AY141" s="178" t="s">
        <v>199</v>
      </c>
    </row>
    <row r="142" spans="2:51" s="13" customFormat="1" ht="11.25">
      <c r="B142" s="169"/>
      <c r="D142" s="163" t="s">
        <v>212</v>
      </c>
      <c r="E142" s="170" t="s">
        <v>1</v>
      </c>
      <c r="F142" s="171" t="s">
        <v>3295</v>
      </c>
      <c r="H142" s="172">
        <v>7</v>
      </c>
      <c r="I142" s="173"/>
      <c r="L142" s="169"/>
      <c r="M142" s="174"/>
      <c r="N142" s="175"/>
      <c r="O142" s="175"/>
      <c r="P142" s="175"/>
      <c r="Q142" s="175"/>
      <c r="R142" s="175"/>
      <c r="S142" s="175"/>
      <c r="T142" s="176"/>
      <c r="AT142" s="170" t="s">
        <v>212</v>
      </c>
      <c r="AU142" s="170" t="s">
        <v>91</v>
      </c>
      <c r="AV142" s="13" t="s">
        <v>91</v>
      </c>
      <c r="AW142" s="13" t="s">
        <v>36</v>
      </c>
      <c r="AX142" s="13" t="s">
        <v>81</v>
      </c>
      <c r="AY142" s="170" t="s">
        <v>199</v>
      </c>
    </row>
    <row r="143" spans="2:51" s="15" customFormat="1" ht="11.25">
      <c r="B143" s="184"/>
      <c r="D143" s="163" t="s">
        <v>212</v>
      </c>
      <c r="E143" s="185" t="s">
        <v>1</v>
      </c>
      <c r="F143" s="186" t="s">
        <v>234</v>
      </c>
      <c r="H143" s="187">
        <v>7</v>
      </c>
      <c r="I143" s="188"/>
      <c r="L143" s="184"/>
      <c r="M143" s="189"/>
      <c r="N143" s="190"/>
      <c r="O143" s="190"/>
      <c r="P143" s="190"/>
      <c r="Q143" s="190"/>
      <c r="R143" s="190"/>
      <c r="S143" s="190"/>
      <c r="T143" s="191"/>
      <c r="AT143" s="185" t="s">
        <v>212</v>
      </c>
      <c r="AU143" s="185" t="s">
        <v>91</v>
      </c>
      <c r="AV143" s="15" t="s">
        <v>206</v>
      </c>
      <c r="AW143" s="15" t="s">
        <v>36</v>
      </c>
      <c r="AX143" s="15" t="s">
        <v>89</v>
      </c>
      <c r="AY143" s="185" t="s">
        <v>199</v>
      </c>
    </row>
    <row r="144" spans="1:65" s="2" customFormat="1" ht="24.2" customHeight="1">
      <c r="A144" s="33"/>
      <c r="B144" s="149"/>
      <c r="C144" s="150" t="s">
        <v>221</v>
      </c>
      <c r="D144" s="150" t="s">
        <v>201</v>
      </c>
      <c r="E144" s="151" t="s">
        <v>3296</v>
      </c>
      <c r="F144" s="152" t="s">
        <v>3297</v>
      </c>
      <c r="G144" s="153" t="s">
        <v>204</v>
      </c>
      <c r="H144" s="154">
        <v>7</v>
      </c>
      <c r="I144" s="155"/>
      <c r="J144" s="156">
        <f>ROUND(I144*H144,2)</f>
        <v>0</v>
      </c>
      <c r="K144" s="152" t="s">
        <v>205</v>
      </c>
      <c r="L144" s="34"/>
      <c r="M144" s="157" t="s">
        <v>1</v>
      </c>
      <c r="N144" s="158" t="s">
        <v>46</v>
      </c>
      <c r="O144" s="59"/>
      <c r="P144" s="159">
        <f>O144*H144</f>
        <v>0</v>
      </c>
      <c r="Q144" s="159">
        <v>0</v>
      </c>
      <c r="R144" s="159">
        <f>Q144*H144</f>
        <v>0</v>
      </c>
      <c r="S144" s="159">
        <v>0.44</v>
      </c>
      <c r="T144" s="160">
        <f>S144*H144</f>
        <v>3.08</v>
      </c>
      <c r="U144" s="33"/>
      <c r="V144" s="33"/>
      <c r="W144" s="33"/>
      <c r="X144" s="33"/>
      <c r="Y144" s="33"/>
      <c r="Z144" s="33"/>
      <c r="AA144" s="33"/>
      <c r="AB144" s="33"/>
      <c r="AC144" s="33"/>
      <c r="AD144" s="33"/>
      <c r="AE144" s="33"/>
      <c r="AR144" s="161" t="s">
        <v>206</v>
      </c>
      <c r="AT144" s="161" t="s">
        <v>201</v>
      </c>
      <c r="AU144" s="161" t="s">
        <v>91</v>
      </c>
      <c r="AY144" s="18" t="s">
        <v>199</v>
      </c>
      <c r="BE144" s="162">
        <f>IF(N144="základní",J144,0)</f>
        <v>0</v>
      </c>
      <c r="BF144" s="162">
        <f>IF(N144="snížená",J144,0)</f>
        <v>0</v>
      </c>
      <c r="BG144" s="162">
        <f>IF(N144="zákl. přenesená",J144,0)</f>
        <v>0</v>
      </c>
      <c r="BH144" s="162">
        <f>IF(N144="sníž. přenesená",J144,0)</f>
        <v>0</v>
      </c>
      <c r="BI144" s="162">
        <f>IF(N144="nulová",J144,0)</f>
        <v>0</v>
      </c>
      <c r="BJ144" s="18" t="s">
        <v>89</v>
      </c>
      <c r="BK144" s="162">
        <f>ROUND(I144*H144,2)</f>
        <v>0</v>
      </c>
      <c r="BL144" s="18" t="s">
        <v>206</v>
      </c>
      <c r="BM144" s="161" t="s">
        <v>3298</v>
      </c>
    </row>
    <row r="145" spans="1:47" s="2" customFormat="1" ht="39">
      <c r="A145" s="33"/>
      <c r="B145" s="34"/>
      <c r="C145" s="33"/>
      <c r="D145" s="163" t="s">
        <v>208</v>
      </c>
      <c r="E145" s="33"/>
      <c r="F145" s="164" t="s">
        <v>3299</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208</v>
      </c>
      <c r="AU145" s="18" t="s">
        <v>91</v>
      </c>
    </row>
    <row r="146" spans="1:47" s="2" customFormat="1" ht="253.5">
      <c r="A146" s="33"/>
      <c r="B146" s="34"/>
      <c r="C146" s="33"/>
      <c r="D146" s="163" t="s">
        <v>210</v>
      </c>
      <c r="E146" s="33"/>
      <c r="F146" s="168" t="s">
        <v>218</v>
      </c>
      <c r="G146" s="33"/>
      <c r="H146" s="33"/>
      <c r="I146" s="165"/>
      <c r="J146" s="33"/>
      <c r="K146" s="33"/>
      <c r="L146" s="34"/>
      <c r="M146" s="166"/>
      <c r="N146" s="167"/>
      <c r="O146" s="59"/>
      <c r="P146" s="59"/>
      <c r="Q146" s="59"/>
      <c r="R146" s="59"/>
      <c r="S146" s="59"/>
      <c r="T146" s="60"/>
      <c r="U146" s="33"/>
      <c r="V146" s="33"/>
      <c r="W146" s="33"/>
      <c r="X146" s="33"/>
      <c r="Y146" s="33"/>
      <c r="Z146" s="33"/>
      <c r="AA146" s="33"/>
      <c r="AB146" s="33"/>
      <c r="AC146" s="33"/>
      <c r="AD146" s="33"/>
      <c r="AE146" s="33"/>
      <c r="AT146" s="18" t="s">
        <v>210</v>
      </c>
      <c r="AU146" s="18" t="s">
        <v>91</v>
      </c>
    </row>
    <row r="147" spans="2:51" s="14" customFormat="1" ht="11.25">
      <c r="B147" s="177"/>
      <c r="D147" s="163" t="s">
        <v>212</v>
      </c>
      <c r="E147" s="178" t="s">
        <v>1</v>
      </c>
      <c r="F147" s="179" t="s">
        <v>3294</v>
      </c>
      <c r="H147" s="178" t="s">
        <v>1</v>
      </c>
      <c r="I147" s="180"/>
      <c r="L147" s="177"/>
      <c r="M147" s="181"/>
      <c r="N147" s="182"/>
      <c r="O147" s="182"/>
      <c r="P147" s="182"/>
      <c r="Q147" s="182"/>
      <c r="R147" s="182"/>
      <c r="S147" s="182"/>
      <c r="T147" s="183"/>
      <c r="AT147" s="178" t="s">
        <v>212</v>
      </c>
      <c r="AU147" s="178" t="s">
        <v>91</v>
      </c>
      <c r="AV147" s="14" t="s">
        <v>89</v>
      </c>
      <c r="AW147" s="14" t="s">
        <v>36</v>
      </c>
      <c r="AX147" s="14" t="s">
        <v>81</v>
      </c>
      <c r="AY147" s="178" t="s">
        <v>199</v>
      </c>
    </row>
    <row r="148" spans="2:51" s="13" customFormat="1" ht="11.25">
      <c r="B148" s="169"/>
      <c r="D148" s="163" t="s">
        <v>212</v>
      </c>
      <c r="E148" s="170" t="s">
        <v>1</v>
      </c>
      <c r="F148" s="171" t="s">
        <v>3295</v>
      </c>
      <c r="H148" s="172">
        <v>7</v>
      </c>
      <c r="I148" s="173"/>
      <c r="L148" s="169"/>
      <c r="M148" s="174"/>
      <c r="N148" s="175"/>
      <c r="O148" s="175"/>
      <c r="P148" s="175"/>
      <c r="Q148" s="175"/>
      <c r="R148" s="175"/>
      <c r="S148" s="175"/>
      <c r="T148" s="176"/>
      <c r="AT148" s="170" t="s">
        <v>212</v>
      </c>
      <c r="AU148" s="170" t="s">
        <v>91</v>
      </c>
      <c r="AV148" s="13" t="s">
        <v>91</v>
      </c>
      <c r="AW148" s="13" t="s">
        <v>36</v>
      </c>
      <c r="AX148" s="13" t="s">
        <v>81</v>
      </c>
      <c r="AY148" s="170" t="s">
        <v>199</v>
      </c>
    </row>
    <row r="149" spans="2:51" s="15" customFormat="1" ht="11.25">
      <c r="B149" s="184"/>
      <c r="D149" s="163" t="s">
        <v>212</v>
      </c>
      <c r="E149" s="185" t="s">
        <v>1</v>
      </c>
      <c r="F149" s="186" t="s">
        <v>234</v>
      </c>
      <c r="H149" s="187">
        <v>7</v>
      </c>
      <c r="I149" s="188"/>
      <c r="L149" s="184"/>
      <c r="M149" s="189"/>
      <c r="N149" s="190"/>
      <c r="O149" s="190"/>
      <c r="P149" s="190"/>
      <c r="Q149" s="190"/>
      <c r="R149" s="190"/>
      <c r="S149" s="190"/>
      <c r="T149" s="191"/>
      <c r="AT149" s="185" t="s">
        <v>212</v>
      </c>
      <c r="AU149" s="185" t="s">
        <v>91</v>
      </c>
      <c r="AV149" s="15" t="s">
        <v>206</v>
      </c>
      <c r="AW149" s="15" t="s">
        <v>36</v>
      </c>
      <c r="AX149" s="15" t="s">
        <v>89</v>
      </c>
      <c r="AY149" s="185" t="s">
        <v>199</v>
      </c>
    </row>
    <row r="150" spans="1:65" s="2" customFormat="1" ht="24.2" customHeight="1">
      <c r="A150" s="33"/>
      <c r="B150" s="149"/>
      <c r="C150" s="150" t="s">
        <v>206</v>
      </c>
      <c r="D150" s="150" t="s">
        <v>201</v>
      </c>
      <c r="E150" s="151" t="s">
        <v>3300</v>
      </c>
      <c r="F150" s="152" t="s">
        <v>3301</v>
      </c>
      <c r="G150" s="153" t="s">
        <v>228</v>
      </c>
      <c r="H150" s="154">
        <v>29.44</v>
      </c>
      <c r="I150" s="155"/>
      <c r="J150" s="156">
        <f>ROUND(I150*H150,2)</f>
        <v>0</v>
      </c>
      <c r="K150" s="152" t="s">
        <v>205</v>
      </c>
      <c r="L150" s="34"/>
      <c r="M150" s="157" t="s">
        <v>1</v>
      </c>
      <c r="N150" s="158"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206</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206</v>
      </c>
      <c r="BM150" s="161" t="s">
        <v>3302</v>
      </c>
    </row>
    <row r="151" spans="1:47" s="2" customFormat="1" ht="29.25">
      <c r="A151" s="33"/>
      <c r="B151" s="34"/>
      <c r="C151" s="33"/>
      <c r="D151" s="163" t="s">
        <v>208</v>
      </c>
      <c r="E151" s="33"/>
      <c r="F151" s="164" t="s">
        <v>3303</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208</v>
      </c>
      <c r="AU151" s="18" t="s">
        <v>91</v>
      </c>
    </row>
    <row r="152" spans="1:47" s="2" customFormat="1" ht="68.25">
      <c r="A152" s="33"/>
      <c r="B152" s="34"/>
      <c r="C152" s="33"/>
      <c r="D152" s="163" t="s">
        <v>210</v>
      </c>
      <c r="E152" s="33"/>
      <c r="F152" s="168" t="s">
        <v>703</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210</v>
      </c>
      <c r="AU152" s="18" t="s">
        <v>91</v>
      </c>
    </row>
    <row r="153" spans="2:51" s="14" customFormat="1" ht="22.5">
      <c r="B153" s="177"/>
      <c r="D153" s="163" t="s">
        <v>212</v>
      </c>
      <c r="E153" s="178" t="s">
        <v>1</v>
      </c>
      <c r="F153" s="179" t="s">
        <v>3304</v>
      </c>
      <c r="H153" s="178" t="s">
        <v>1</v>
      </c>
      <c r="I153" s="180"/>
      <c r="L153" s="177"/>
      <c r="M153" s="181"/>
      <c r="N153" s="182"/>
      <c r="O153" s="182"/>
      <c r="P153" s="182"/>
      <c r="Q153" s="182"/>
      <c r="R153" s="182"/>
      <c r="S153" s="182"/>
      <c r="T153" s="183"/>
      <c r="AT153" s="178" t="s">
        <v>212</v>
      </c>
      <c r="AU153" s="178" t="s">
        <v>91</v>
      </c>
      <c r="AV153" s="14" t="s">
        <v>89</v>
      </c>
      <c r="AW153" s="14" t="s">
        <v>36</v>
      </c>
      <c r="AX153" s="14" t="s">
        <v>81</v>
      </c>
      <c r="AY153" s="178" t="s">
        <v>199</v>
      </c>
    </row>
    <row r="154" spans="2:51" s="13" customFormat="1" ht="11.25">
      <c r="B154" s="169"/>
      <c r="D154" s="163" t="s">
        <v>212</v>
      </c>
      <c r="E154" s="170" t="s">
        <v>1</v>
      </c>
      <c r="F154" s="171" t="s">
        <v>3305</v>
      </c>
      <c r="H154" s="172">
        <v>15.51</v>
      </c>
      <c r="I154" s="173"/>
      <c r="L154" s="169"/>
      <c r="M154" s="174"/>
      <c r="N154" s="175"/>
      <c r="O154" s="175"/>
      <c r="P154" s="175"/>
      <c r="Q154" s="175"/>
      <c r="R154" s="175"/>
      <c r="S154" s="175"/>
      <c r="T154" s="176"/>
      <c r="AT154" s="170" t="s">
        <v>212</v>
      </c>
      <c r="AU154" s="170" t="s">
        <v>91</v>
      </c>
      <c r="AV154" s="13" t="s">
        <v>91</v>
      </c>
      <c r="AW154" s="13" t="s">
        <v>36</v>
      </c>
      <c r="AX154" s="13" t="s">
        <v>81</v>
      </c>
      <c r="AY154" s="170" t="s">
        <v>199</v>
      </c>
    </row>
    <row r="155" spans="2:51" s="13" customFormat="1" ht="11.25">
      <c r="B155" s="169"/>
      <c r="D155" s="163" t="s">
        <v>212</v>
      </c>
      <c r="E155" s="170" t="s">
        <v>1</v>
      </c>
      <c r="F155" s="171" t="s">
        <v>3306</v>
      </c>
      <c r="H155" s="172">
        <v>13.93</v>
      </c>
      <c r="I155" s="173"/>
      <c r="L155" s="169"/>
      <c r="M155" s="174"/>
      <c r="N155" s="175"/>
      <c r="O155" s="175"/>
      <c r="P155" s="175"/>
      <c r="Q155" s="175"/>
      <c r="R155" s="175"/>
      <c r="S155" s="175"/>
      <c r="T155" s="176"/>
      <c r="AT155" s="170" t="s">
        <v>212</v>
      </c>
      <c r="AU155" s="170" t="s">
        <v>91</v>
      </c>
      <c r="AV155" s="13" t="s">
        <v>91</v>
      </c>
      <c r="AW155" s="13" t="s">
        <v>36</v>
      </c>
      <c r="AX155" s="13" t="s">
        <v>81</v>
      </c>
      <c r="AY155" s="170" t="s">
        <v>199</v>
      </c>
    </row>
    <row r="156" spans="2:51" s="15" customFormat="1" ht="11.25">
      <c r="B156" s="184"/>
      <c r="D156" s="163" t="s">
        <v>212</v>
      </c>
      <c r="E156" s="185" t="s">
        <v>1</v>
      </c>
      <c r="F156" s="186" t="s">
        <v>234</v>
      </c>
      <c r="H156" s="187">
        <v>29.44</v>
      </c>
      <c r="I156" s="188"/>
      <c r="L156" s="184"/>
      <c r="M156" s="189"/>
      <c r="N156" s="190"/>
      <c r="O156" s="190"/>
      <c r="P156" s="190"/>
      <c r="Q156" s="190"/>
      <c r="R156" s="190"/>
      <c r="S156" s="190"/>
      <c r="T156" s="191"/>
      <c r="AT156" s="185" t="s">
        <v>212</v>
      </c>
      <c r="AU156" s="185" t="s">
        <v>91</v>
      </c>
      <c r="AV156" s="15" t="s">
        <v>206</v>
      </c>
      <c r="AW156" s="15" t="s">
        <v>36</v>
      </c>
      <c r="AX156" s="15" t="s">
        <v>89</v>
      </c>
      <c r="AY156" s="185" t="s">
        <v>199</v>
      </c>
    </row>
    <row r="157" spans="1:65" s="2" customFormat="1" ht="49.15" customHeight="1">
      <c r="A157" s="33"/>
      <c r="B157" s="149"/>
      <c r="C157" s="150" t="s">
        <v>235</v>
      </c>
      <c r="D157" s="150" t="s">
        <v>201</v>
      </c>
      <c r="E157" s="151" t="s">
        <v>3307</v>
      </c>
      <c r="F157" s="152" t="s">
        <v>3308</v>
      </c>
      <c r="G157" s="153" t="s">
        <v>345</v>
      </c>
      <c r="H157" s="154">
        <v>30</v>
      </c>
      <c r="I157" s="155"/>
      <c r="J157" s="156">
        <f>ROUND(I157*H157,2)</f>
        <v>0</v>
      </c>
      <c r="K157" s="152" t="s">
        <v>246</v>
      </c>
      <c r="L157" s="34"/>
      <c r="M157" s="157" t="s">
        <v>1</v>
      </c>
      <c r="N157" s="158" t="s">
        <v>46</v>
      </c>
      <c r="O157" s="59"/>
      <c r="P157" s="159">
        <f>O157*H157</f>
        <v>0</v>
      </c>
      <c r="Q157" s="159">
        <v>0.0044</v>
      </c>
      <c r="R157" s="159">
        <f>Q157*H157</f>
        <v>0.132</v>
      </c>
      <c r="S157" s="159">
        <v>0</v>
      </c>
      <c r="T157" s="160">
        <f>S157*H157</f>
        <v>0</v>
      </c>
      <c r="U157" s="33"/>
      <c r="V157" s="33"/>
      <c r="W157" s="33"/>
      <c r="X157" s="33"/>
      <c r="Y157" s="33"/>
      <c r="Z157" s="33"/>
      <c r="AA157" s="33"/>
      <c r="AB157" s="33"/>
      <c r="AC157" s="33"/>
      <c r="AD157" s="33"/>
      <c r="AE157" s="33"/>
      <c r="AR157" s="161" t="s">
        <v>206</v>
      </c>
      <c r="AT157" s="161" t="s">
        <v>201</v>
      </c>
      <c r="AU157" s="161" t="s">
        <v>91</v>
      </c>
      <c r="AY157" s="18" t="s">
        <v>199</v>
      </c>
      <c r="BE157" s="162">
        <f>IF(N157="základní",J157,0)</f>
        <v>0</v>
      </c>
      <c r="BF157" s="162">
        <f>IF(N157="snížená",J157,0)</f>
        <v>0</v>
      </c>
      <c r="BG157" s="162">
        <f>IF(N157="zákl. přenesená",J157,0)</f>
        <v>0</v>
      </c>
      <c r="BH157" s="162">
        <f>IF(N157="sníž. přenesená",J157,0)</f>
        <v>0</v>
      </c>
      <c r="BI157" s="162">
        <f>IF(N157="nulová",J157,0)</f>
        <v>0</v>
      </c>
      <c r="BJ157" s="18" t="s">
        <v>89</v>
      </c>
      <c r="BK157" s="162">
        <f>ROUND(I157*H157,2)</f>
        <v>0</v>
      </c>
      <c r="BL157" s="18" t="s">
        <v>206</v>
      </c>
      <c r="BM157" s="161" t="s">
        <v>3309</v>
      </c>
    </row>
    <row r="158" spans="1:47" s="2" customFormat="1" ht="29.25">
      <c r="A158" s="33"/>
      <c r="B158" s="34"/>
      <c r="C158" s="33"/>
      <c r="D158" s="163" t="s">
        <v>208</v>
      </c>
      <c r="E158" s="33"/>
      <c r="F158" s="164" t="s">
        <v>3310</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208</v>
      </c>
      <c r="AU158" s="18" t="s">
        <v>91</v>
      </c>
    </row>
    <row r="159" spans="1:65" s="2" customFormat="1" ht="14.45" customHeight="1">
      <c r="A159" s="33"/>
      <c r="B159" s="149"/>
      <c r="C159" s="150" t="s">
        <v>243</v>
      </c>
      <c r="D159" s="150" t="s">
        <v>201</v>
      </c>
      <c r="E159" s="151" t="s">
        <v>2027</v>
      </c>
      <c r="F159" s="152" t="s">
        <v>2028</v>
      </c>
      <c r="G159" s="153" t="s">
        <v>204</v>
      </c>
      <c r="H159" s="154">
        <v>29.81</v>
      </c>
      <c r="I159" s="155"/>
      <c r="J159" s="156">
        <f>ROUND(I159*H159,2)</f>
        <v>0</v>
      </c>
      <c r="K159" s="152" t="s">
        <v>205</v>
      </c>
      <c r="L159" s="34"/>
      <c r="M159" s="157" t="s">
        <v>1</v>
      </c>
      <c r="N159" s="158" t="s">
        <v>46</v>
      </c>
      <c r="O159" s="59"/>
      <c r="P159" s="159">
        <f>O159*H159</f>
        <v>0</v>
      </c>
      <c r="Q159" s="159">
        <v>0.0007</v>
      </c>
      <c r="R159" s="159">
        <f>Q159*H159</f>
        <v>0.020867</v>
      </c>
      <c r="S159" s="159">
        <v>0</v>
      </c>
      <c r="T159" s="160">
        <f>S159*H159</f>
        <v>0</v>
      </c>
      <c r="U159" s="33"/>
      <c r="V159" s="33"/>
      <c r="W159" s="33"/>
      <c r="X159" s="33"/>
      <c r="Y159" s="33"/>
      <c r="Z159" s="33"/>
      <c r="AA159" s="33"/>
      <c r="AB159" s="33"/>
      <c r="AC159" s="33"/>
      <c r="AD159" s="33"/>
      <c r="AE159" s="33"/>
      <c r="AR159" s="161" t="s">
        <v>206</v>
      </c>
      <c r="AT159" s="161" t="s">
        <v>201</v>
      </c>
      <c r="AU159" s="161" t="s">
        <v>91</v>
      </c>
      <c r="AY159" s="18" t="s">
        <v>199</v>
      </c>
      <c r="BE159" s="162">
        <f>IF(N159="základní",J159,0)</f>
        <v>0</v>
      </c>
      <c r="BF159" s="162">
        <f>IF(N159="snížená",J159,0)</f>
        <v>0</v>
      </c>
      <c r="BG159" s="162">
        <f>IF(N159="zákl. přenesená",J159,0)</f>
        <v>0</v>
      </c>
      <c r="BH159" s="162">
        <f>IF(N159="sníž. přenesená",J159,0)</f>
        <v>0</v>
      </c>
      <c r="BI159" s="162">
        <f>IF(N159="nulová",J159,0)</f>
        <v>0</v>
      </c>
      <c r="BJ159" s="18" t="s">
        <v>89</v>
      </c>
      <c r="BK159" s="162">
        <f>ROUND(I159*H159,2)</f>
        <v>0</v>
      </c>
      <c r="BL159" s="18" t="s">
        <v>206</v>
      </c>
      <c r="BM159" s="161" t="s">
        <v>3311</v>
      </c>
    </row>
    <row r="160" spans="1:47" s="2" customFormat="1" ht="19.5">
      <c r="A160" s="33"/>
      <c r="B160" s="34"/>
      <c r="C160" s="33"/>
      <c r="D160" s="163" t="s">
        <v>208</v>
      </c>
      <c r="E160" s="33"/>
      <c r="F160" s="164" t="s">
        <v>3312</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208</v>
      </c>
      <c r="AU160" s="18" t="s">
        <v>91</v>
      </c>
    </row>
    <row r="161" spans="1:47" s="2" customFormat="1" ht="68.25">
      <c r="A161" s="33"/>
      <c r="B161" s="34"/>
      <c r="C161" s="33"/>
      <c r="D161" s="163" t="s">
        <v>210</v>
      </c>
      <c r="E161" s="33"/>
      <c r="F161" s="168" t="s">
        <v>2031</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210</v>
      </c>
      <c r="AU161" s="18" t="s">
        <v>91</v>
      </c>
    </row>
    <row r="162" spans="2:51" s="13" customFormat="1" ht="11.25">
      <c r="B162" s="169"/>
      <c r="D162" s="163" t="s">
        <v>212</v>
      </c>
      <c r="E162" s="170" t="s">
        <v>1</v>
      </c>
      <c r="F162" s="171" t="s">
        <v>3313</v>
      </c>
      <c r="H162" s="172">
        <v>16.48</v>
      </c>
      <c r="I162" s="173"/>
      <c r="L162" s="169"/>
      <c r="M162" s="174"/>
      <c r="N162" s="175"/>
      <c r="O162" s="175"/>
      <c r="P162" s="175"/>
      <c r="Q162" s="175"/>
      <c r="R162" s="175"/>
      <c r="S162" s="175"/>
      <c r="T162" s="176"/>
      <c r="AT162" s="170" t="s">
        <v>212</v>
      </c>
      <c r="AU162" s="170" t="s">
        <v>91</v>
      </c>
      <c r="AV162" s="13" t="s">
        <v>91</v>
      </c>
      <c r="AW162" s="13" t="s">
        <v>36</v>
      </c>
      <c r="AX162" s="13" t="s">
        <v>81</v>
      </c>
      <c r="AY162" s="170" t="s">
        <v>199</v>
      </c>
    </row>
    <row r="163" spans="2:51" s="13" customFormat="1" ht="11.25">
      <c r="B163" s="169"/>
      <c r="D163" s="163" t="s">
        <v>212</v>
      </c>
      <c r="E163" s="170" t="s">
        <v>1</v>
      </c>
      <c r="F163" s="171" t="s">
        <v>3314</v>
      </c>
      <c r="H163" s="172">
        <v>13.33</v>
      </c>
      <c r="I163" s="173"/>
      <c r="L163" s="169"/>
      <c r="M163" s="174"/>
      <c r="N163" s="175"/>
      <c r="O163" s="175"/>
      <c r="P163" s="175"/>
      <c r="Q163" s="175"/>
      <c r="R163" s="175"/>
      <c r="S163" s="175"/>
      <c r="T163" s="176"/>
      <c r="AT163" s="170" t="s">
        <v>212</v>
      </c>
      <c r="AU163" s="170" t="s">
        <v>91</v>
      </c>
      <c r="AV163" s="13" t="s">
        <v>91</v>
      </c>
      <c r="AW163" s="13" t="s">
        <v>36</v>
      </c>
      <c r="AX163" s="13" t="s">
        <v>81</v>
      </c>
      <c r="AY163" s="170" t="s">
        <v>199</v>
      </c>
    </row>
    <row r="164" spans="2:51" s="15" customFormat="1" ht="11.25">
      <c r="B164" s="184"/>
      <c r="D164" s="163" t="s">
        <v>212</v>
      </c>
      <c r="E164" s="185" t="s">
        <v>1</v>
      </c>
      <c r="F164" s="186" t="s">
        <v>234</v>
      </c>
      <c r="H164" s="187">
        <v>29.81</v>
      </c>
      <c r="I164" s="188"/>
      <c r="L164" s="184"/>
      <c r="M164" s="189"/>
      <c r="N164" s="190"/>
      <c r="O164" s="190"/>
      <c r="P164" s="190"/>
      <c r="Q164" s="190"/>
      <c r="R164" s="190"/>
      <c r="S164" s="190"/>
      <c r="T164" s="191"/>
      <c r="AT164" s="185" t="s">
        <v>212</v>
      </c>
      <c r="AU164" s="185" t="s">
        <v>91</v>
      </c>
      <c r="AV164" s="15" t="s">
        <v>206</v>
      </c>
      <c r="AW164" s="15" t="s">
        <v>36</v>
      </c>
      <c r="AX164" s="15" t="s">
        <v>89</v>
      </c>
      <c r="AY164" s="185" t="s">
        <v>199</v>
      </c>
    </row>
    <row r="165" spans="1:65" s="2" customFormat="1" ht="14.45" customHeight="1">
      <c r="A165" s="33"/>
      <c r="B165" s="149"/>
      <c r="C165" s="150" t="s">
        <v>252</v>
      </c>
      <c r="D165" s="150" t="s">
        <v>201</v>
      </c>
      <c r="E165" s="151" t="s">
        <v>2034</v>
      </c>
      <c r="F165" s="152" t="s">
        <v>2035</v>
      </c>
      <c r="G165" s="153" t="s">
        <v>204</v>
      </c>
      <c r="H165" s="154">
        <v>29.81</v>
      </c>
      <c r="I165" s="155"/>
      <c r="J165" s="156">
        <f>ROUND(I165*H165,2)</f>
        <v>0</v>
      </c>
      <c r="K165" s="152" t="s">
        <v>205</v>
      </c>
      <c r="L165" s="34"/>
      <c r="M165" s="157" t="s">
        <v>1</v>
      </c>
      <c r="N165" s="158" t="s">
        <v>46</v>
      </c>
      <c r="O165" s="59"/>
      <c r="P165" s="159">
        <f>O165*H165</f>
        <v>0</v>
      </c>
      <c r="Q165" s="159">
        <v>0</v>
      </c>
      <c r="R165" s="159">
        <f>Q165*H165</f>
        <v>0</v>
      </c>
      <c r="S165" s="159">
        <v>0</v>
      </c>
      <c r="T165" s="160">
        <f>S165*H165</f>
        <v>0</v>
      </c>
      <c r="U165" s="33"/>
      <c r="V165" s="33"/>
      <c r="W165" s="33"/>
      <c r="X165" s="33"/>
      <c r="Y165" s="33"/>
      <c r="Z165" s="33"/>
      <c r="AA165" s="33"/>
      <c r="AB165" s="33"/>
      <c r="AC165" s="33"/>
      <c r="AD165" s="33"/>
      <c r="AE165" s="33"/>
      <c r="AR165" s="161" t="s">
        <v>206</v>
      </c>
      <c r="AT165" s="161" t="s">
        <v>201</v>
      </c>
      <c r="AU165" s="161" t="s">
        <v>91</v>
      </c>
      <c r="AY165" s="18" t="s">
        <v>199</v>
      </c>
      <c r="BE165" s="162">
        <f>IF(N165="základní",J165,0)</f>
        <v>0</v>
      </c>
      <c r="BF165" s="162">
        <f>IF(N165="snížená",J165,0)</f>
        <v>0</v>
      </c>
      <c r="BG165" s="162">
        <f>IF(N165="zákl. přenesená",J165,0)</f>
        <v>0</v>
      </c>
      <c r="BH165" s="162">
        <f>IF(N165="sníž. přenesená",J165,0)</f>
        <v>0</v>
      </c>
      <c r="BI165" s="162">
        <f>IF(N165="nulová",J165,0)</f>
        <v>0</v>
      </c>
      <c r="BJ165" s="18" t="s">
        <v>89</v>
      </c>
      <c r="BK165" s="162">
        <f>ROUND(I165*H165,2)</f>
        <v>0</v>
      </c>
      <c r="BL165" s="18" t="s">
        <v>206</v>
      </c>
      <c r="BM165" s="161" t="s">
        <v>3315</v>
      </c>
    </row>
    <row r="166" spans="1:47" s="2" customFormat="1" ht="29.25">
      <c r="A166" s="33"/>
      <c r="B166" s="34"/>
      <c r="C166" s="33"/>
      <c r="D166" s="163" t="s">
        <v>208</v>
      </c>
      <c r="E166" s="33"/>
      <c r="F166" s="164" t="s">
        <v>3316</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208</v>
      </c>
      <c r="AU166" s="18" t="s">
        <v>91</v>
      </c>
    </row>
    <row r="167" spans="1:65" s="2" customFormat="1" ht="14.45" customHeight="1">
      <c r="A167" s="33"/>
      <c r="B167" s="149"/>
      <c r="C167" s="150" t="s">
        <v>259</v>
      </c>
      <c r="D167" s="150" t="s">
        <v>201</v>
      </c>
      <c r="E167" s="151" t="s">
        <v>3317</v>
      </c>
      <c r="F167" s="152" t="s">
        <v>3318</v>
      </c>
      <c r="G167" s="153" t="s">
        <v>228</v>
      </c>
      <c r="H167" s="154">
        <v>29.44</v>
      </c>
      <c r="I167" s="155"/>
      <c r="J167" s="156">
        <f>ROUND(I167*H167,2)</f>
        <v>0</v>
      </c>
      <c r="K167" s="152" t="s">
        <v>205</v>
      </c>
      <c r="L167" s="34"/>
      <c r="M167" s="157" t="s">
        <v>1</v>
      </c>
      <c r="N167" s="158" t="s">
        <v>46</v>
      </c>
      <c r="O167" s="59"/>
      <c r="P167" s="159">
        <f>O167*H167</f>
        <v>0</v>
      </c>
      <c r="Q167" s="159">
        <v>0.00046</v>
      </c>
      <c r="R167" s="159">
        <f>Q167*H167</f>
        <v>0.013542400000000001</v>
      </c>
      <c r="S167" s="159">
        <v>0</v>
      </c>
      <c r="T167" s="160">
        <f>S167*H167</f>
        <v>0</v>
      </c>
      <c r="U167" s="33"/>
      <c r="V167" s="33"/>
      <c r="W167" s="33"/>
      <c r="X167" s="33"/>
      <c r="Y167" s="33"/>
      <c r="Z167" s="33"/>
      <c r="AA167" s="33"/>
      <c r="AB167" s="33"/>
      <c r="AC167" s="33"/>
      <c r="AD167" s="33"/>
      <c r="AE167" s="33"/>
      <c r="AR167" s="161" t="s">
        <v>206</v>
      </c>
      <c r="AT167" s="161" t="s">
        <v>201</v>
      </c>
      <c r="AU167" s="161" t="s">
        <v>91</v>
      </c>
      <c r="AY167" s="18" t="s">
        <v>199</v>
      </c>
      <c r="BE167" s="162">
        <f>IF(N167="základní",J167,0)</f>
        <v>0</v>
      </c>
      <c r="BF167" s="162">
        <f>IF(N167="snížená",J167,0)</f>
        <v>0</v>
      </c>
      <c r="BG167" s="162">
        <f>IF(N167="zákl. přenesená",J167,0)</f>
        <v>0</v>
      </c>
      <c r="BH167" s="162">
        <f>IF(N167="sníž. přenesená",J167,0)</f>
        <v>0</v>
      </c>
      <c r="BI167" s="162">
        <f>IF(N167="nulová",J167,0)</f>
        <v>0</v>
      </c>
      <c r="BJ167" s="18" t="s">
        <v>89</v>
      </c>
      <c r="BK167" s="162">
        <f>ROUND(I167*H167,2)</f>
        <v>0</v>
      </c>
      <c r="BL167" s="18" t="s">
        <v>206</v>
      </c>
      <c r="BM167" s="161" t="s">
        <v>3319</v>
      </c>
    </row>
    <row r="168" spans="1:47" s="2" customFormat="1" ht="19.5">
      <c r="A168" s="33"/>
      <c r="B168" s="34"/>
      <c r="C168" s="33"/>
      <c r="D168" s="163" t="s">
        <v>208</v>
      </c>
      <c r="E168" s="33"/>
      <c r="F168" s="164" t="s">
        <v>3320</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208</v>
      </c>
      <c r="AU168" s="18" t="s">
        <v>91</v>
      </c>
    </row>
    <row r="169" spans="1:47" s="2" customFormat="1" ht="48.75">
      <c r="A169" s="33"/>
      <c r="B169" s="34"/>
      <c r="C169" s="33"/>
      <c r="D169" s="163" t="s">
        <v>210</v>
      </c>
      <c r="E169" s="33"/>
      <c r="F169" s="168" t="s">
        <v>3321</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210</v>
      </c>
      <c r="AU169" s="18" t="s">
        <v>91</v>
      </c>
    </row>
    <row r="170" spans="1:65" s="2" customFormat="1" ht="24.2" customHeight="1">
      <c r="A170" s="33"/>
      <c r="B170" s="149"/>
      <c r="C170" s="150" t="s">
        <v>271</v>
      </c>
      <c r="D170" s="150" t="s">
        <v>201</v>
      </c>
      <c r="E170" s="151" t="s">
        <v>3322</v>
      </c>
      <c r="F170" s="152" t="s">
        <v>3323</v>
      </c>
      <c r="G170" s="153" t="s">
        <v>228</v>
      </c>
      <c r="H170" s="154">
        <v>29.44</v>
      </c>
      <c r="I170" s="155"/>
      <c r="J170" s="156">
        <f>ROUND(I170*H170,2)</f>
        <v>0</v>
      </c>
      <c r="K170" s="152" t="s">
        <v>205</v>
      </c>
      <c r="L170" s="34"/>
      <c r="M170" s="157" t="s">
        <v>1</v>
      </c>
      <c r="N170" s="158" t="s">
        <v>46</v>
      </c>
      <c r="O170" s="59"/>
      <c r="P170" s="159">
        <f>O170*H170</f>
        <v>0</v>
      </c>
      <c r="Q170" s="159">
        <v>0</v>
      </c>
      <c r="R170" s="159">
        <f>Q170*H170</f>
        <v>0</v>
      </c>
      <c r="S170" s="159">
        <v>0</v>
      </c>
      <c r="T170" s="160">
        <f>S170*H170</f>
        <v>0</v>
      </c>
      <c r="U170" s="33"/>
      <c r="V170" s="33"/>
      <c r="W170" s="33"/>
      <c r="X170" s="33"/>
      <c r="Y170" s="33"/>
      <c r="Z170" s="33"/>
      <c r="AA170" s="33"/>
      <c r="AB170" s="33"/>
      <c r="AC170" s="33"/>
      <c r="AD170" s="33"/>
      <c r="AE170" s="33"/>
      <c r="AR170" s="161" t="s">
        <v>206</v>
      </c>
      <c r="AT170" s="161" t="s">
        <v>201</v>
      </c>
      <c r="AU170" s="161" t="s">
        <v>91</v>
      </c>
      <c r="AY170" s="18" t="s">
        <v>199</v>
      </c>
      <c r="BE170" s="162">
        <f>IF(N170="základní",J170,0)</f>
        <v>0</v>
      </c>
      <c r="BF170" s="162">
        <f>IF(N170="snížená",J170,0)</f>
        <v>0</v>
      </c>
      <c r="BG170" s="162">
        <f>IF(N170="zákl. přenesená",J170,0)</f>
        <v>0</v>
      </c>
      <c r="BH170" s="162">
        <f>IF(N170="sníž. přenesená",J170,0)</f>
        <v>0</v>
      </c>
      <c r="BI170" s="162">
        <f>IF(N170="nulová",J170,0)</f>
        <v>0</v>
      </c>
      <c r="BJ170" s="18" t="s">
        <v>89</v>
      </c>
      <c r="BK170" s="162">
        <f>ROUND(I170*H170,2)</f>
        <v>0</v>
      </c>
      <c r="BL170" s="18" t="s">
        <v>206</v>
      </c>
      <c r="BM170" s="161" t="s">
        <v>3324</v>
      </c>
    </row>
    <row r="171" spans="1:47" s="2" customFormat="1" ht="29.25">
      <c r="A171" s="33"/>
      <c r="B171" s="34"/>
      <c r="C171" s="33"/>
      <c r="D171" s="163" t="s">
        <v>208</v>
      </c>
      <c r="E171" s="33"/>
      <c r="F171" s="164" t="s">
        <v>3325</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208</v>
      </c>
      <c r="AU171" s="18" t="s">
        <v>91</v>
      </c>
    </row>
    <row r="172" spans="1:65" s="2" customFormat="1" ht="14.45" customHeight="1">
      <c r="A172" s="33"/>
      <c r="B172" s="149"/>
      <c r="C172" s="150" t="s">
        <v>279</v>
      </c>
      <c r="D172" s="150" t="s">
        <v>201</v>
      </c>
      <c r="E172" s="151" t="s">
        <v>3326</v>
      </c>
      <c r="F172" s="152" t="s">
        <v>3327</v>
      </c>
      <c r="G172" s="153" t="s">
        <v>204</v>
      </c>
      <c r="H172" s="154">
        <v>50</v>
      </c>
      <c r="I172" s="155"/>
      <c r="J172" s="156">
        <f>ROUND(I172*H172,2)</f>
        <v>0</v>
      </c>
      <c r="K172" s="152" t="s">
        <v>246</v>
      </c>
      <c r="L172" s="34"/>
      <c r="M172" s="157" t="s">
        <v>1</v>
      </c>
      <c r="N172" s="158"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206</v>
      </c>
      <c r="AT172" s="161" t="s">
        <v>201</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3328</v>
      </c>
    </row>
    <row r="173" spans="1:65" s="2" customFormat="1" ht="24.2" customHeight="1">
      <c r="A173" s="33"/>
      <c r="B173" s="149"/>
      <c r="C173" s="150" t="s">
        <v>284</v>
      </c>
      <c r="D173" s="150" t="s">
        <v>201</v>
      </c>
      <c r="E173" s="151" t="s">
        <v>715</v>
      </c>
      <c r="F173" s="152" t="s">
        <v>716</v>
      </c>
      <c r="G173" s="153" t="s">
        <v>228</v>
      </c>
      <c r="H173" s="154">
        <v>44.76</v>
      </c>
      <c r="I173" s="155"/>
      <c r="J173" s="156">
        <f>ROUND(I173*H173,2)</f>
        <v>0</v>
      </c>
      <c r="K173" s="152" t="s">
        <v>205</v>
      </c>
      <c r="L173" s="34"/>
      <c r="M173" s="157" t="s">
        <v>1</v>
      </c>
      <c r="N173" s="158" t="s">
        <v>46</v>
      </c>
      <c r="O173" s="59"/>
      <c r="P173" s="159">
        <f>O173*H173</f>
        <v>0</v>
      </c>
      <c r="Q173" s="159">
        <v>0</v>
      </c>
      <c r="R173" s="159">
        <f>Q173*H173</f>
        <v>0</v>
      </c>
      <c r="S173" s="159">
        <v>0</v>
      </c>
      <c r="T173" s="160">
        <f>S173*H173</f>
        <v>0</v>
      </c>
      <c r="U173" s="33"/>
      <c r="V173" s="33"/>
      <c r="W173" s="33"/>
      <c r="X173" s="33"/>
      <c r="Y173" s="33"/>
      <c r="Z173" s="33"/>
      <c r="AA173" s="33"/>
      <c r="AB173" s="33"/>
      <c r="AC173" s="33"/>
      <c r="AD173" s="33"/>
      <c r="AE173" s="33"/>
      <c r="AR173" s="161" t="s">
        <v>206</v>
      </c>
      <c r="AT173" s="161" t="s">
        <v>201</v>
      </c>
      <c r="AU173" s="161" t="s">
        <v>91</v>
      </c>
      <c r="AY173" s="18" t="s">
        <v>199</v>
      </c>
      <c r="BE173" s="162">
        <f>IF(N173="základní",J173,0)</f>
        <v>0</v>
      </c>
      <c r="BF173" s="162">
        <f>IF(N173="snížená",J173,0)</f>
        <v>0</v>
      </c>
      <c r="BG173" s="162">
        <f>IF(N173="zákl. přenesená",J173,0)</f>
        <v>0</v>
      </c>
      <c r="BH173" s="162">
        <f>IF(N173="sníž. přenesená",J173,0)</f>
        <v>0</v>
      </c>
      <c r="BI173" s="162">
        <f>IF(N173="nulová",J173,0)</f>
        <v>0</v>
      </c>
      <c r="BJ173" s="18" t="s">
        <v>89</v>
      </c>
      <c r="BK173" s="162">
        <f>ROUND(I173*H173,2)</f>
        <v>0</v>
      </c>
      <c r="BL173" s="18" t="s">
        <v>206</v>
      </c>
      <c r="BM173" s="161" t="s">
        <v>3329</v>
      </c>
    </row>
    <row r="174" spans="1:47" s="2" customFormat="1" ht="39">
      <c r="A174" s="33"/>
      <c r="B174" s="34"/>
      <c r="C174" s="33"/>
      <c r="D174" s="163" t="s">
        <v>208</v>
      </c>
      <c r="E174" s="33"/>
      <c r="F174" s="164" t="s">
        <v>718</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208</v>
      </c>
      <c r="AU174" s="18" t="s">
        <v>91</v>
      </c>
    </row>
    <row r="175" spans="1:47" s="2" customFormat="1" ht="68.25">
      <c r="A175" s="33"/>
      <c r="B175" s="34"/>
      <c r="C175" s="33"/>
      <c r="D175" s="163" t="s">
        <v>210</v>
      </c>
      <c r="E175" s="33"/>
      <c r="F175" s="168" t="s">
        <v>719</v>
      </c>
      <c r="G175" s="33"/>
      <c r="H175" s="33"/>
      <c r="I175" s="165"/>
      <c r="J175" s="33"/>
      <c r="K175" s="33"/>
      <c r="L175" s="34"/>
      <c r="M175" s="166"/>
      <c r="N175" s="167"/>
      <c r="O175" s="59"/>
      <c r="P175" s="59"/>
      <c r="Q175" s="59"/>
      <c r="R175" s="59"/>
      <c r="S175" s="59"/>
      <c r="T175" s="60"/>
      <c r="U175" s="33"/>
      <c r="V175" s="33"/>
      <c r="W175" s="33"/>
      <c r="X175" s="33"/>
      <c r="Y175" s="33"/>
      <c r="Z175" s="33"/>
      <c r="AA175" s="33"/>
      <c r="AB175" s="33"/>
      <c r="AC175" s="33"/>
      <c r="AD175" s="33"/>
      <c r="AE175" s="33"/>
      <c r="AT175" s="18" t="s">
        <v>210</v>
      </c>
      <c r="AU175" s="18" t="s">
        <v>91</v>
      </c>
    </row>
    <row r="176" spans="2:51" s="14" customFormat="1" ht="22.5">
      <c r="B176" s="177"/>
      <c r="D176" s="163" t="s">
        <v>212</v>
      </c>
      <c r="E176" s="178" t="s">
        <v>1</v>
      </c>
      <c r="F176" s="179" t="s">
        <v>720</v>
      </c>
      <c r="H176" s="178" t="s">
        <v>1</v>
      </c>
      <c r="I176" s="180"/>
      <c r="L176" s="177"/>
      <c r="M176" s="181"/>
      <c r="N176" s="182"/>
      <c r="O176" s="182"/>
      <c r="P176" s="182"/>
      <c r="Q176" s="182"/>
      <c r="R176" s="182"/>
      <c r="S176" s="182"/>
      <c r="T176" s="183"/>
      <c r="AT176" s="178" t="s">
        <v>212</v>
      </c>
      <c r="AU176" s="178" t="s">
        <v>91</v>
      </c>
      <c r="AV176" s="14" t="s">
        <v>89</v>
      </c>
      <c r="AW176" s="14" t="s">
        <v>36</v>
      </c>
      <c r="AX176" s="14" t="s">
        <v>81</v>
      </c>
      <c r="AY176" s="178" t="s">
        <v>199</v>
      </c>
    </row>
    <row r="177" spans="2:51" s="13" customFormat="1" ht="11.25">
      <c r="B177" s="169"/>
      <c r="D177" s="163" t="s">
        <v>212</v>
      </c>
      <c r="E177" s="170" t="s">
        <v>1</v>
      </c>
      <c r="F177" s="171" t="s">
        <v>3330</v>
      </c>
      <c r="H177" s="172">
        <v>44.76</v>
      </c>
      <c r="I177" s="173"/>
      <c r="L177" s="169"/>
      <c r="M177" s="174"/>
      <c r="N177" s="175"/>
      <c r="O177" s="175"/>
      <c r="P177" s="175"/>
      <c r="Q177" s="175"/>
      <c r="R177" s="175"/>
      <c r="S177" s="175"/>
      <c r="T177" s="176"/>
      <c r="AT177" s="170" t="s">
        <v>212</v>
      </c>
      <c r="AU177" s="170" t="s">
        <v>91</v>
      </c>
      <c r="AV177" s="13" t="s">
        <v>91</v>
      </c>
      <c r="AW177" s="13" t="s">
        <v>36</v>
      </c>
      <c r="AX177" s="13" t="s">
        <v>81</v>
      </c>
      <c r="AY177" s="170" t="s">
        <v>199</v>
      </c>
    </row>
    <row r="178" spans="2:51" s="15" customFormat="1" ht="11.25">
      <c r="B178" s="184"/>
      <c r="D178" s="163" t="s">
        <v>212</v>
      </c>
      <c r="E178" s="185" t="s">
        <v>1</v>
      </c>
      <c r="F178" s="186" t="s">
        <v>234</v>
      </c>
      <c r="H178" s="187">
        <v>44.76</v>
      </c>
      <c r="I178" s="188"/>
      <c r="L178" s="184"/>
      <c r="M178" s="189"/>
      <c r="N178" s="190"/>
      <c r="O178" s="190"/>
      <c r="P178" s="190"/>
      <c r="Q178" s="190"/>
      <c r="R178" s="190"/>
      <c r="S178" s="190"/>
      <c r="T178" s="191"/>
      <c r="AT178" s="185" t="s">
        <v>212</v>
      </c>
      <c r="AU178" s="185" t="s">
        <v>91</v>
      </c>
      <c r="AV178" s="15" t="s">
        <v>206</v>
      </c>
      <c r="AW178" s="15" t="s">
        <v>36</v>
      </c>
      <c r="AX178" s="15" t="s">
        <v>89</v>
      </c>
      <c r="AY178" s="185" t="s">
        <v>199</v>
      </c>
    </row>
    <row r="179" spans="1:65" s="2" customFormat="1" ht="14.45" customHeight="1">
      <c r="A179" s="33"/>
      <c r="B179" s="149"/>
      <c r="C179" s="150" t="s">
        <v>290</v>
      </c>
      <c r="D179" s="150" t="s">
        <v>201</v>
      </c>
      <c r="E179" s="151" t="s">
        <v>728</v>
      </c>
      <c r="F179" s="152" t="s">
        <v>729</v>
      </c>
      <c r="G179" s="153" t="s">
        <v>228</v>
      </c>
      <c r="H179" s="154">
        <v>13.06</v>
      </c>
      <c r="I179" s="155"/>
      <c r="J179" s="156">
        <f>ROUND(I179*H179,2)</f>
        <v>0</v>
      </c>
      <c r="K179" s="152" t="s">
        <v>246</v>
      </c>
      <c r="L179" s="34"/>
      <c r="M179" s="157" t="s">
        <v>1</v>
      </c>
      <c r="N179" s="158" t="s">
        <v>46</v>
      </c>
      <c r="O179" s="59"/>
      <c r="P179" s="159">
        <f>O179*H179</f>
        <v>0</v>
      </c>
      <c r="Q179" s="159">
        <v>0</v>
      </c>
      <c r="R179" s="159">
        <f>Q179*H179</f>
        <v>0</v>
      </c>
      <c r="S179" s="159">
        <v>0</v>
      </c>
      <c r="T179" s="160">
        <f>S179*H179</f>
        <v>0</v>
      </c>
      <c r="U179" s="33"/>
      <c r="V179" s="33"/>
      <c r="W179" s="33"/>
      <c r="X179" s="33"/>
      <c r="Y179" s="33"/>
      <c r="Z179" s="33"/>
      <c r="AA179" s="33"/>
      <c r="AB179" s="33"/>
      <c r="AC179" s="33"/>
      <c r="AD179" s="33"/>
      <c r="AE179" s="33"/>
      <c r="AR179" s="161" t="s">
        <v>206</v>
      </c>
      <c r="AT179" s="161" t="s">
        <v>201</v>
      </c>
      <c r="AU179" s="161" t="s">
        <v>91</v>
      </c>
      <c r="AY179" s="18" t="s">
        <v>199</v>
      </c>
      <c r="BE179" s="162">
        <f>IF(N179="základní",J179,0)</f>
        <v>0</v>
      </c>
      <c r="BF179" s="162">
        <f>IF(N179="snížená",J179,0)</f>
        <v>0</v>
      </c>
      <c r="BG179" s="162">
        <f>IF(N179="zákl. přenesená",J179,0)</f>
        <v>0</v>
      </c>
      <c r="BH179" s="162">
        <f>IF(N179="sníž. přenesená",J179,0)</f>
        <v>0</v>
      </c>
      <c r="BI179" s="162">
        <f>IF(N179="nulová",J179,0)</f>
        <v>0</v>
      </c>
      <c r="BJ179" s="18" t="s">
        <v>89</v>
      </c>
      <c r="BK179" s="162">
        <f>ROUND(I179*H179,2)</f>
        <v>0</v>
      </c>
      <c r="BL179" s="18" t="s">
        <v>206</v>
      </c>
      <c r="BM179" s="161" t="s">
        <v>3331</v>
      </c>
    </row>
    <row r="180" spans="1:47" s="2" customFormat="1" ht="29.25">
      <c r="A180" s="33"/>
      <c r="B180" s="34"/>
      <c r="C180" s="33"/>
      <c r="D180" s="163" t="s">
        <v>248</v>
      </c>
      <c r="E180" s="33"/>
      <c r="F180" s="168" t="s">
        <v>731</v>
      </c>
      <c r="G180" s="33"/>
      <c r="H180" s="33"/>
      <c r="I180" s="165"/>
      <c r="J180" s="33"/>
      <c r="K180" s="33"/>
      <c r="L180" s="34"/>
      <c r="M180" s="166"/>
      <c r="N180" s="167"/>
      <c r="O180" s="59"/>
      <c r="P180" s="59"/>
      <c r="Q180" s="59"/>
      <c r="R180" s="59"/>
      <c r="S180" s="59"/>
      <c r="T180" s="60"/>
      <c r="U180" s="33"/>
      <c r="V180" s="33"/>
      <c r="W180" s="33"/>
      <c r="X180" s="33"/>
      <c r="Y180" s="33"/>
      <c r="Z180" s="33"/>
      <c r="AA180" s="33"/>
      <c r="AB180" s="33"/>
      <c r="AC180" s="33"/>
      <c r="AD180" s="33"/>
      <c r="AE180" s="33"/>
      <c r="AT180" s="18" t="s">
        <v>248</v>
      </c>
      <c r="AU180" s="18" t="s">
        <v>91</v>
      </c>
    </row>
    <row r="181" spans="1:65" s="2" customFormat="1" ht="24.2" customHeight="1">
      <c r="A181" s="33"/>
      <c r="B181" s="149"/>
      <c r="C181" s="150" t="s">
        <v>298</v>
      </c>
      <c r="D181" s="150" t="s">
        <v>201</v>
      </c>
      <c r="E181" s="151" t="s">
        <v>2345</v>
      </c>
      <c r="F181" s="152" t="s">
        <v>2346</v>
      </c>
      <c r="G181" s="153" t="s">
        <v>228</v>
      </c>
      <c r="H181" s="154">
        <v>22.38</v>
      </c>
      <c r="I181" s="155"/>
      <c r="J181" s="156">
        <f>ROUND(I181*H181,2)</f>
        <v>0</v>
      </c>
      <c r="K181" s="152" t="s">
        <v>205</v>
      </c>
      <c r="L181" s="34"/>
      <c r="M181" s="157" t="s">
        <v>1</v>
      </c>
      <c r="N181" s="158" t="s">
        <v>46</v>
      </c>
      <c r="O181" s="59"/>
      <c r="P181" s="159">
        <f>O181*H181</f>
        <v>0</v>
      </c>
      <c r="Q181" s="159">
        <v>0</v>
      </c>
      <c r="R181" s="159">
        <f>Q181*H181</f>
        <v>0</v>
      </c>
      <c r="S181" s="159">
        <v>0</v>
      </c>
      <c r="T181" s="160">
        <f>S181*H181</f>
        <v>0</v>
      </c>
      <c r="U181" s="33"/>
      <c r="V181" s="33"/>
      <c r="W181" s="33"/>
      <c r="X181" s="33"/>
      <c r="Y181" s="33"/>
      <c r="Z181" s="33"/>
      <c r="AA181" s="33"/>
      <c r="AB181" s="33"/>
      <c r="AC181" s="33"/>
      <c r="AD181" s="33"/>
      <c r="AE181" s="33"/>
      <c r="AR181" s="161" t="s">
        <v>206</v>
      </c>
      <c r="AT181" s="161" t="s">
        <v>201</v>
      </c>
      <c r="AU181" s="161" t="s">
        <v>91</v>
      </c>
      <c r="AY181" s="18" t="s">
        <v>199</v>
      </c>
      <c r="BE181" s="162">
        <f>IF(N181="základní",J181,0)</f>
        <v>0</v>
      </c>
      <c r="BF181" s="162">
        <f>IF(N181="snížená",J181,0)</f>
        <v>0</v>
      </c>
      <c r="BG181" s="162">
        <f>IF(N181="zákl. přenesená",J181,0)</f>
        <v>0</v>
      </c>
      <c r="BH181" s="162">
        <f>IF(N181="sníž. přenesená",J181,0)</f>
        <v>0</v>
      </c>
      <c r="BI181" s="162">
        <f>IF(N181="nulová",J181,0)</f>
        <v>0</v>
      </c>
      <c r="BJ181" s="18" t="s">
        <v>89</v>
      </c>
      <c r="BK181" s="162">
        <f>ROUND(I181*H181,2)</f>
        <v>0</v>
      </c>
      <c r="BL181" s="18" t="s">
        <v>206</v>
      </c>
      <c r="BM181" s="161" t="s">
        <v>3332</v>
      </c>
    </row>
    <row r="182" spans="1:47" s="2" customFormat="1" ht="29.25">
      <c r="A182" s="33"/>
      <c r="B182" s="34"/>
      <c r="C182" s="33"/>
      <c r="D182" s="163" t="s">
        <v>208</v>
      </c>
      <c r="E182" s="33"/>
      <c r="F182" s="164" t="s">
        <v>2348</v>
      </c>
      <c r="G182" s="33"/>
      <c r="H182" s="33"/>
      <c r="I182" s="165"/>
      <c r="J182" s="33"/>
      <c r="K182" s="33"/>
      <c r="L182" s="34"/>
      <c r="M182" s="166"/>
      <c r="N182" s="167"/>
      <c r="O182" s="59"/>
      <c r="P182" s="59"/>
      <c r="Q182" s="59"/>
      <c r="R182" s="59"/>
      <c r="S182" s="59"/>
      <c r="T182" s="60"/>
      <c r="U182" s="33"/>
      <c r="V182" s="33"/>
      <c r="W182" s="33"/>
      <c r="X182" s="33"/>
      <c r="Y182" s="33"/>
      <c r="Z182" s="33"/>
      <c r="AA182" s="33"/>
      <c r="AB182" s="33"/>
      <c r="AC182" s="33"/>
      <c r="AD182" s="33"/>
      <c r="AE182" s="33"/>
      <c r="AT182" s="18" t="s">
        <v>208</v>
      </c>
      <c r="AU182" s="18" t="s">
        <v>91</v>
      </c>
    </row>
    <row r="183" spans="1:47" s="2" customFormat="1" ht="117">
      <c r="A183" s="33"/>
      <c r="B183" s="34"/>
      <c r="C183" s="33"/>
      <c r="D183" s="163" t="s">
        <v>210</v>
      </c>
      <c r="E183" s="33"/>
      <c r="F183" s="168" t="s">
        <v>738</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210</v>
      </c>
      <c r="AU183" s="18" t="s">
        <v>91</v>
      </c>
    </row>
    <row r="184" spans="2:51" s="14" customFormat="1" ht="22.5">
      <c r="B184" s="177"/>
      <c r="D184" s="163" t="s">
        <v>212</v>
      </c>
      <c r="E184" s="178" t="s">
        <v>1</v>
      </c>
      <c r="F184" s="179" t="s">
        <v>739</v>
      </c>
      <c r="H184" s="178" t="s">
        <v>1</v>
      </c>
      <c r="I184" s="180"/>
      <c r="L184" s="177"/>
      <c r="M184" s="181"/>
      <c r="N184" s="182"/>
      <c r="O184" s="182"/>
      <c r="P184" s="182"/>
      <c r="Q184" s="182"/>
      <c r="R184" s="182"/>
      <c r="S184" s="182"/>
      <c r="T184" s="183"/>
      <c r="AT184" s="178" t="s">
        <v>212</v>
      </c>
      <c r="AU184" s="178" t="s">
        <v>91</v>
      </c>
      <c r="AV184" s="14" t="s">
        <v>89</v>
      </c>
      <c r="AW184" s="14" t="s">
        <v>36</v>
      </c>
      <c r="AX184" s="14" t="s">
        <v>81</v>
      </c>
      <c r="AY184" s="178" t="s">
        <v>199</v>
      </c>
    </row>
    <row r="185" spans="2:51" s="13" customFormat="1" ht="11.25">
      <c r="B185" s="169"/>
      <c r="D185" s="163" t="s">
        <v>212</v>
      </c>
      <c r="E185" s="170" t="s">
        <v>1</v>
      </c>
      <c r="F185" s="171" t="s">
        <v>3333</v>
      </c>
      <c r="H185" s="172">
        <v>22.38</v>
      </c>
      <c r="I185" s="173"/>
      <c r="L185" s="169"/>
      <c r="M185" s="174"/>
      <c r="N185" s="175"/>
      <c r="O185" s="175"/>
      <c r="P185" s="175"/>
      <c r="Q185" s="175"/>
      <c r="R185" s="175"/>
      <c r="S185" s="175"/>
      <c r="T185" s="176"/>
      <c r="AT185" s="170" t="s">
        <v>212</v>
      </c>
      <c r="AU185" s="170" t="s">
        <v>91</v>
      </c>
      <c r="AV185" s="13" t="s">
        <v>91</v>
      </c>
      <c r="AW185" s="13" t="s">
        <v>36</v>
      </c>
      <c r="AX185" s="13" t="s">
        <v>81</v>
      </c>
      <c r="AY185" s="170" t="s">
        <v>199</v>
      </c>
    </row>
    <row r="186" spans="2:51" s="15" customFormat="1" ht="11.25">
      <c r="B186" s="184"/>
      <c r="D186" s="163" t="s">
        <v>212</v>
      </c>
      <c r="E186" s="185" t="s">
        <v>1</v>
      </c>
      <c r="F186" s="186" t="s">
        <v>234</v>
      </c>
      <c r="H186" s="187">
        <v>22.38</v>
      </c>
      <c r="I186" s="188"/>
      <c r="L186" s="184"/>
      <c r="M186" s="189"/>
      <c r="N186" s="190"/>
      <c r="O186" s="190"/>
      <c r="P186" s="190"/>
      <c r="Q186" s="190"/>
      <c r="R186" s="190"/>
      <c r="S186" s="190"/>
      <c r="T186" s="191"/>
      <c r="AT186" s="185" t="s">
        <v>212</v>
      </c>
      <c r="AU186" s="185" t="s">
        <v>91</v>
      </c>
      <c r="AV186" s="15" t="s">
        <v>206</v>
      </c>
      <c r="AW186" s="15" t="s">
        <v>36</v>
      </c>
      <c r="AX186" s="15" t="s">
        <v>89</v>
      </c>
      <c r="AY186" s="185" t="s">
        <v>199</v>
      </c>
    </row>
    <row r="187" spans="1:65" s="2" customFormat="1" ht="24.2" customHeight="1">
      <c r="A187" s="33"/>
      <c r="B187" s="149"/>
      <c r="C187" s="150" t="s">
        <v>306</v>
      </c>
      <c r="D187" s="150" t="s">
        <v>201</v>
      </c>
      <c r="E187" s="151" t="s">
        <v>291</v>
      </c>
      <c r="F187" s="152" t="s">
        <v>292</v>
      </c>
      <c r="G187" s="153" t="s">
        <v>228</v>
      </c>
      <c r="H187" s="154">
        <v>22.38</v>
      </c>
      <c r="I187" s="155"/>
      <c r="J187" s="156">
        <f>ROUND(I187*H187,2)</f>
        <v>0</v>
      </c>
      <c r="K187" s="152" t="s">
        <v>205</v>
      </c>
      <c r="L187" s="34"/>
      <c r="M187" s="157" t="s">
        <v>1</v>
      </c>
      <c r="N187" s="158" t="s">
        <v>46</v>
      </c>
      <c r="O187" s="59"/>
      <c r="P187" s="159">
        <f>O187*H187</f>
        <v>0</v>
      </c>
      <c r="Q187" s="159">
        <v>0</v>
      </c>
      <c r="R187" s="159">
        <f>Q187*H187</f>
        <v>0</v>
      </c>
      <c r="S187" s="159">
        <v>0</v>
      </c>
      <c r="T187" s="160">
        <f>S187*H187</f>
        <v>0</v>
      </c>
      <c r="U187" s="33"/>
      <c r="V187" s="33"/>
      <c r="W187" s="33"/>
      <c r="X187" s="33"/>
      <c r="Y187" s="33"/>
      <c r="Z187" s="33"/>
      <c r="AA187" s="33"/>
      <c r="AB187" s="33"/>
      <c r="AC187" s="33"/>
      <c r="AD187" s="33"/>
      <c r="AE187" s="33"/>
      <c r="AR187" s="161" t="s">
        <v>206</v>
      </c>
      <c r="AT187" s="161" t="s">
        <v>201</v>
      </c>
      <c r="AU187" s="161" t="s">
        <v>91</v>
      </c>
      <c r="AY187" s="18" t="s">
        <v>199</v>
      </c>
      <c r="BE187" s="162">
        <f>IF(N187="základní",J187,0)</f>
        <v>0</v>
      </c>
      <c r="BF187" s="162">
        <f>IF(N187="snížená",J187,0)</f>
        <v>0</v>
      </c>
      <c r="BG187" s="162">
        <f>IF(N187="zákl. přenesená",J187,0)</f>
        <v>0</v>
      </c>
      <c r="BH187" s="162">
        <f>IF(N187="sníž. přenesená",J187,0)</f>
        <v>0</v>
      </c>
      <c r="BI187" s="162">
        <f>IF(N187="nulová",J187,0)</f>
        <v>0</v>
      </c>
      <c r="BJ187" s="18" t="s">
        <v>89</v>
      </c>
      <c r="BK187" s="162">
        <f>ROUND(I187*H187,2)</f>
        <v>0</v>
      </c>
      <c r="BL187" s="18" t="s">
        <v>206</v>
      </c>
      <c r="BM187" s="161" t="s">
        <v>3334</v>
      </c>
    </row>
    <row r="188" spans="1:47" s="2" customFormat="1" ht="29.25">
      <c r="A188" s="33"/>
      <c r="B188" s="34"/>
      <c r="C188" s="33"/>
      <c r="D188" s="163" t="s">
        <v>208</v>
      </c>
      <c r="E188" s="33"/>
      <c r="F188" s="164" t="s">
        <v>294</v>
      </c>
      <c r="G188" s="33"/>
      <c r="H188" s="33"/>
      <c r="I188" s="165"/>
      <c r="J188" s="33"/>
      <c r="K188" s="33"/>
      <c r="L188" s="34"/>
      <c r="M188" s="166"/>
      <c r="N188" s="167"/>
      <c r="O188" s="59"/>
      <c r="P188" s="59"/>
      <c r="Q188" s="59"/>
      <c r="R188" s="59"/>
      <c r="S188" s="59"/>
      <c r="T188" s="60"/>
      <c r="U188" s="33"/>
      <c r="V188" s="33"/>
      <c r="W188" s="33"/>
      <c r="X188" s="33"/>
      <c r="Y188" s="33"/>
      <c r="Z188" s="33"/>
      <c r="AA188" s="33"/>
      <c r="AB188" s="33"/>
      <c r="AC188" s="33"/>
      <c r="AD188" s="33"/>
      <c r="AE188" s="33"/>
      <c r="AT188" s="18" t="s">
        <v>208</v>
      </c>
      <c r="AU188" s="18" t="s">
        <v>91</v>
      </c>
    </row>
    <row r="189" spans="1:47" s="2" customFormat="1" ht="409.5">
      <c r="A189" s="33"/>
      <c r="B189" s="34"/>
      <c r="C189" s="33"/>
      <c r="D189" s="163" t="s">
        <v>210</v>
      </c>
      <c r="E189" s="33"/>
      <c r="F189" s="168" t="s">
        <v>295</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210</v>
      </c>
      <c r="AU189" s="18" t="s">
        <v>91</v>
      </c>
    </row>
    <row r="190" spans="2:51" s="14" customFormat="1" ht="11.25">
      <c r="B190" s="177"/>
      <c r="D190" s="163" t="s">
        <v>212</v>
      </c>
      <c r="E190" s="178" t="s">
        <v>1</v>
      </c>
      <c r="F190" s="179" t="s">
        <v>3335</v>
      </c>
      <c r="H190" s="178" t="s">
        <v>1</v>
      </c>
      <c r="I190" s="180"/>
      <c r="L190" s="177"/>
      <c r="M190" s="181"/>
      <c r="N190" s="182"/>
      <c r="O190" s="182"/>
      <c r="P190" s="182"/>
      <c r="Q190" s="182"/>
      <c r="R190" s="182"/>
      <c r="S190" s="182"/>
      <c r="T190" s="183"/>
      <c r="AT190" s="178" t="s">
        <v>212</v>
      </c>
      <c r="AU190" s="178" t="s">
        <v>91</v>
      </c>
      <c r="AV190" s="14" t="s">
        <v>89</v>
      </c>
      <c r="AW190" s="14" t="s">
        <v>36</v>
      </c>
      <c r="AX190" s="14" t="s">
        <v>81</v>
      </c>
      <c r="AY190" s="178" t="s">
        <v>199</v>
      </c>
    </row>
    <row r="191" spans="2:51" s="13" customFormat="1" ht="11.25">
      <c r="B191" s="169"/>
      <c r="D191" s="163" t="s">
        <v>212</v>
      </c>
      <c r="E191" s="170" t="s">
        <v>1</v>
      </c>
      <c r="F191" s="171" t="s">
        <v>3336</v>
      </c>
      <c r="H191" s="172">
        <v>11.98</v>
      </c>
      <c r="I191" s="173"/>
      <c r="L191" s="169"/>
      <c r="M191" s="174"/>
      <c r="N191" s="175"/>
      <c r="O191" s="175"/>
      <c r="P191" s="175"/>
      <c r="Q191" s="175"/>
      <c r="R191" s="175"/>
      <c r="S191" s="175"/>
      <c r="T191" s="176"/>
      <c r="AT191" s="170" t="s">
        <v>212</v>
      </c>
      <c r="AU191" s="170" t="s">
        <v>91</v>
      </c>
      <c r="AV191" s="13" t="s">
        <v>91</v>
      </c>
      <c r="AW191" s="13" t="s">
        <v>36</v>
      </c>
      <c r="AX191" s="13" t="s">
        <v>81</v>
      </c>
      <c r="AY191" s="170" t="s">
        <v>199</v>
      </c>
    </row>
    <row r="192" spans="2:51" s="13" customFormat="1" ht="11.25">
      <c r="B192" s="169"/>
      <c r="D192" s="163" t="s">
        <v>212</v>
      </c>
      <c r="E192" s="170" t="s">
        <v>1</v>
      </c>
      <c r="F192" s="171" t="s">
        <v>3337</v>
      </c>
      <c r="H192" s="172">
        <v>10.4</v>
      </c>
      <c r="I192" s="173"/>
      <c r="L192" s="169"/>
      <c r="M192" s="174"/>
      <c r="N192" s="175"/>
      <c r="O192" s="175"/>
      <c r="P192" s="175"/>
      <c r="Q192" s="175"/>
      <c r="R192" s="175"/>
      <c r="S192" s="175"/>
      <c r="T192" s="176"/>
      <c r="AT192" s="170" t="s">
        <v>212</v>
      </c>
      <c r="AU192" s="170" t="s">
        <v>91</v>
      </c>
      <c r="AV192" s="13" t="s">
        <v>91</v>
      </c>
      <c r="AW192" s="13" t="s">
        <v>36</v>
      </c>
      <c r="AX192" s="13" t="s">
        <v>81</v>
      </c>
      <c r="AY192" s="170" t="s">
        <v>199</v>
      </c>
    </row>
    <row r="193" spans="2:51" s="15" customFormat="1" ht="11.25">
      <c r="B193" s="184"/>
      <c r="D193" s="163" t="s">
        <v>212</v>
      </c>
      <c r="E193" s="185" t="s">
        <v>1</v>
      </c>
      <c r="F193" s="186" t="s">
        <v>234</v>
      </c>
      <c r="H193" s="187">
        <v>22.38</v>
      </c>
      <c r="I193" s="188"/>
      <c r="L193" s="184"/>
      <c r="M193" s="189"/>
      <c r="N193" s="190"/>
      <c r="O193" s="190"/>
      <c r="P193" s="190"/>
      <c r="Q193" s="190"/>
      <c r="R193" s="190"/>
      <c r="S193" s="190"/>
      <c r="T193" s="191"/>
      <c r="AT193" s="185" t="s">
        <v>212</v>
      </c>
      <c r="AU193" s="185" t="s">
        <v>91</v>
      </c>
      <c r="AV193" s="15" t="s">
        <v>206</v>
      </c>
      <c r="AW193" s="15" t="s">
        <v>36</v>
      </c>
      <c r="AX193" s="15" t="s">
        <v>89</v>
      </c>
      <c r="AY193" s="185" t="s">
        <v>199</v>
      </c>
    </row>
    <row r="194" spans="2:63" s="12" customFormat="1" ht="22.9" customHeight="1">
      <c r="B194" s="136"/>
      <c r="D194" s="137" t="s">
        <v>80</v>
      </c>
      <c r="E194" s="147" t="s">
        <v>235</v>
      </c>
      <c r="F194" s="147" t="s">
        <v>483</v>
      </c>
      <c r="I194" s="139"/>
      <c r="J194" s="148">
        <f>BK194</f>
        <v>0</v>
      </c>
      <c r="L194" s="136"/>
      <c r="M194" s="141"/>
      <c r="N194" s="142"/>
      <c r="O194" s="142"/>
      <c r="P194" s="143">
        <f>SUM(P195:P214)</f>
        <v>0</v>
      </c>
      <c r="Q194" s="142"/>
      <c r="R194" s="143">
        <f>SUM(R195:R214)</f>
        <v>4.83</v>
      </c>
      <c r="S194" s="142"/>
      <c r="T194" s="144">
        <f>SUM(T195:T214)</f>
        <v>0</v>
      </c>
      <c r="AR194" s="137" t="s">
        <v>89</v>
      </c>
      <c r="AT194" s="145" t="s">
        <v>80</v>
      </c>
      <c r="AU194" s="145" t="s">
        <v>89</v>
      </c>
      <c r="AY194" s="137" t="s">
        <v>199</v>
      </c>
      <c r="BK194" s="146">
        <f>SUM(BK195:BK214)</f>
        <v>0</v>
      </c>
    </row>
    <row r="195" spans="1:65" s="2" customFormat="1" ht="14.45" customHeight="1">
      <c r="A195" s="33"/>
      <c r="B195" s="149"/>
      <c r="C195" s="150" t="s">
        <v>8</v>
      </c>
      <c r="D195" s="150" t="s">
        <v>201</v>
      </c>
      <c r="E195" s="151" t="s">
        <v>3338</v>
      </c>
      <c r="F195" s="152" t="s">
        <v>3339</v>
      </c>
      <c r="G195" s="153" t="s">
        <v>204</v>
      </c>
      <c r="H195" s="154">
        <v>14</v>
      </c>
      <c r="I195" s="155"/>
      <c r="J195" s="156">
        <f>ROUND(I195*H195,2)</f>
        <v>0</v>
      </c>
      <c r="K195" s="152" t="s">
        <v>205</v>
      </c>
      <c r="L195" s="34"/>
      <c r="M195" s="157" t="s">
        <v>1</v>
      </c>
      <c r="N195" s="158" t="s">
        <v>46</v>
      </c>
      <c r="O195" s="59"/>
      <c r="P195" s="159">
        <f>O195*H195</f>
        <v>0</v>
      </c>
      <c r="Q195" s="159">
        <v>0.345</v>
      </c>
      <c r="R195" s="159">
        <f>Q195*H195</f>
        <v>4.83</v>
      </c>
      <c r="S195" s="159">
        <v>0</v>
      </c>
      <c r="T195" s="160">
        <f>S195*H195</f>
        <v>0</v>
      </c>
      <c r="U195" s="33"/>
      <c r="V195" s="33"/>
      <c r="W195" s="33"/>
      <c r="X195" s="33"/>
      <c r="Y195" s="33"/>
      <c r="Z195" s="33"/>
      <c r="AA195" s="33"/>
      <c r="AB195" s="33"/>
      <c r="AC195" s="33"/>
      <c r="AD195" s="33"/>
      <c r="AE195" s="33"/>
      <c r="AR195" s="161" t="s">
        <v>206</v>
      </c>
      <c r="AT195" s="161" t="s">
        <v>201</v>
      </c>
      <c r="AU195" s="161" t="s">
        <v>91</v>
      </c>
      <c r="AY195" s="18" t="s">
        <v>199</v>
      </c>
      <c r="BE195" s="162">
        <f>IF(N195="základní",J195,0)</f>
        <v>0</v>
      </c>
      <c r="BF195" s="162">
        <f>IF(N195="snížená",J195,0)</f>
        <v>0</v>
      </c>
      <c r="BG195" s="162">
        <f>IF(N195="zákl. přenesená",J195,0)</f>
        <v>0</v>
      </c>
      <c r="BH195" s="162">
        <f>IF(N195="sníž. přenesená",J195,0)</f>
        <v>0</v>
      </c>
      <c r="BI195" s="162">
        <f>IF(N195="nulová",J195,0)</f>
        <v>0</v>
      </c>
      <c r="BJ195" s="18" t="s">
        <v>89</v>
      </c>
      <c r="BK195" s="162">
        <f>ROUND(I195*H195,2)</f>
        <v>0</v>
      </c>
      <c r="BL195" s="18" t="s">
        <v>206</v>
      </c>
      <c r="BM195" s="161" t="s">
        <v>3340</v>
      </c>
    </row>
    <row r="196" spans="1:47" s="2" customFormat="1" ht="19.5">
      <c r="A196" s="33"/>
      <c r="B196" s="34"/>
      <c r="C196" s="33"/>
      <c r="D196" s="163" t="s">
        <v>208</v>
      </c>
      <c r="E196" s="33"/>
      <c r="F196" s="164" t="s">
        <v>3341</v>
      </c>
      <c r="G196" s="33"/>
      <c r="H196" s="33"/>
      <c r="I196" s="165"/>
      <c r="J196" s="33"/>
      <c r="K196" s="33"/>
      <c r="L196" s="34"/>
      <c r="M196" s="166"/>
      <c r="N196" s="167"/>
      <c r="O196" s="59"/>
      <c r="P196" s="59"/>
      <c r="Q196" s="59"/>
      <c r="R196" s="59"/>
      <c r="S196" s="59"/>
      <c r="T196" s="60"/>
      <c r="U196" s="33"/>
      <c r="V196" s="33"/>
      <c r="W196" s="33"/>
      <c r="X196" s="33"/>
      <c r="Y196" s="33"/>
      <c r="Z196" s="33"/>
      <c r="AA196" s="33"/>
      <c r="AB196" s="33"/>
      <c r="AC196" s="33"/>
      <c r="AD196" s="33"/>
      <c r="AE196" s="33"/>
      <c r="AT196" s="18" t="s">
        <v>208</v>
      </c>
      <c r="AU196" s="18" t="s">
        <v>91</v>
      </c>
    </row>
    <row r="197" spans="2:51" s="14" customFormat="1" ht="11.25">
      <c r="B197" s="177"/>
      <c r="D197" s="163" t="s">
        <v>212</v>
      </c>
      <c r="E197" s="178" t="s">
        <v>1</v>
      </c>
      <c r="F197" s="179" t="s">
        <v>3342</v>
      </c>
      <c r="H197" s="178" t="s">
        <v>1</v>
      </c>
      <c r="I197" s="180"/>
      <c r="L197" s="177"/>
      <c r="M197" s="181"/>
      <c r="N197" s="182"/>
      <c r="O197" s="182"/>
      <c r="P197" s="182"/>
      <c r="Q197" s="182"/>
      <c r="R197" s="182"/>
      <c r="S197" s="182"/>
      <c r="T197" s="183"/>
      <c r="AT197" s="178" t="s">
        <v>212</v>
      </c>
      <c r="AU197" s="178" t="s">
        <v>91</v>
      </c>
      <c r="AV197" s="14" t="s">
        <v>89</v>
      </c>
      <c r="AW197" s="14" t="s">
        <v>36</v>
      </c>
      <c r="AX197" s="14" t="s">
        <v>81</v>
      </c>
      <c r="AY197" s="178" t="s">
        <v>199</v>
      </c>
    </row>
    <row r="198" spans="2:51" s="14" customFormat="1" ht="11.25">
      <c r="B198" s="177"/>
      <c r="D198" s="163" t="s">
        <v>212</v>
      </c>
      <c r="E198" s="178" t="s">
        <v>1</v>
      </c>
      <c r="F198" s="179" t="s">
        <v>3343</v>
      </c>
      <c r="H198" s="178" t="s">
        <v>1</v>
      </c>
      <c r="I198" s="180"/>
      <c r="L198" s="177"/>
      <c r="M198" s="181"/>
      <c r="N198" s="182"/>
      <c r="O198" s="182"/>
      <c r="P198" s="182"/>
      <c r="Q198" s="182"/>
      <c r="R198" s="182"/>
      <c r="S198" s="182"/>
      <c r="T198" s="183"/>
      <c r="AT198" s="178" t="s">
        <v>212</v>
      </c>
      <c r="AU198" s="178" t="s">
        <v>91</v>
      </c>
      <c r="AV198" s="14" t="s">
        <v>89</v>
      </c>
      <c r="AW198" s="14" t="s">
        <v>36</v>
      </c>
      <c r="AX198" s="14" t="s">
        <v>81</v>
      </c>
      <c r="AY198" s="178" t="s">
        <v>199</v>
      </c>
    </row>
    <row r="199" spans="2:51" s="13" customFormat="1" ht="11.25">
      <c r="B199" s="169"/>
      <c r="D199" s="163" t="s">
        <v>212</v>
      </c>
      <c r="E199" s="170" t="s">
        <v>1</v>
      </c>
      <c r="F199" s="171" t="s">
        <v>3295</v>
      </c>
      <c r="H199" s="172">
        <v>7</v>
      </c>
      <c r="I199" s="173"/>
      <c r="L199" s="169"/>
      <c r="M199" s="174"/>
      <c r="N199" s="175"/>
      <c r="O199" s="175"/>
      <c r="P199" s="175"/>
      <c r="Q199" s="175"/>
      <c r="R199" s="175"/>
      <c r="S199" s="175"/>
      <c r="T199" s="176"/>
      <c r="AT199" s="170" t="s">
        <v>212</v>
      </c>
      <c r="AU199" s="170" t="s">
        <v>91</v>
      </c>
      <c r="AV199" s="13" t="s">
        <v>91</v>
      </c>
      <c r="AW199" s="13" t="s">
        <v>36</v>
      </c>
      <c r="AX199" s="13" t="s">
        <v>81</v>
      </c>
      <c r="AY199" s="170" t="s">
        <v>199</v>
      </c>
    </row>
    <row r="200" spans="2:51" s="14" customFormat="1" ht="11.25">
      <c r="B200" s="177"/>
      <c r="D200" s="163" t="s">
        <v>212</v>
      </c>
      <c r="E200" s="178" t="s">
        <v>1</v>
      </c>
      <c r="F200" s="179" t="s">
        <v>3344</v>
      </c>
      <c r="H200" s="178" t="s">
        <v>1</v>
      </c>
      <c r="I200" s="180"/>
      <c r="L200" s="177"/>
      <c r="M200" s="181"/>
      <c r="N200" s="182"/>
      <c r="O200" s="182"/>
      <c r="P200" s="182"/>
      <c r="Q200" s="182"/>
      <c r="R200" s="182"/>
      <c r="S200" s="182"/>
      <c r="T200" s="183"/>
      <c r="AT200" s="178" t="s">
        <v>212</v>
      </c>
      <c r="AU200" s="178" t="s">
        <v>91</v>
      </c>
      <c r="AV200" s="14" t="s">
        <v>89</v>
      </c>
      <c r="AW200" s="14" t="s">
        <v>36</v>
      </c>
      <c r="AX200" s="14" t="s">
        <v>81</v>
      </c>
      <c r="AY200" s="178" t="s">
        <v>199</v>
      </c>
    </row>
    <row r="201" spans="2:51" s="13" customFormat="1" ht="11.25">
      <c r="B201" s="169"/>
      <c r="D201" s="163" t="s">
        <v>212</v>
      </c>
      <c r="E201" s="170" t="s">
        <v>1</v>
      </c>
      <c r="F201" s="171" t="s">
        <v>3295</v>
      </c>
      <c r="H201" s="172">
        <v>7</v>
      </c>
      <c r="I201" s="173"/>
      <c r="L201" s="169"/>
      <c r="M201" s="174"/>
      <c r="N201" s="175"/>
      <c r="O201" s="175"/>
      <c r="P201" s="175"/>
      <c r="Q201" s="175"/>
      <c r="R201" s="175"/>
      <c r="S201" s="175"/>
      <c r="T201" s="176"/>
      <c r="AT201" s="170" t="s">
        <v>212</v>
      </c>
      <c r="AU201" s="170" t="s">
        <v>91</v>
      </c>
      <c r="AV201" s="13" t="s">
        <v>91</v>
      </c>
      <c r="AW201" s="13" t="s">
        <v>36</v>
      </c>
      <c r="AX201" s="13" t="s">
        <v>81</v>
      </c>
      <c r="AY201" s="170" t="s">
        <v>199</v>
      </c>
    </row>
    <row r="202" spans="2:51" s="15" customFormat="1" ht="11.25">
      <c r="B202" s="184"/>
      <c r="D202" s="163" t="s">
        <v>212</v>
      </c>
      <c r="E202" s="185" t="s">
        <v>1</v>
      </c>
      <c r="F202" s="186" t="s">
        <v>234</v>
      </c>
      <c r="H202" s="187">
        <v>14</v>
      </c>
      <c r="I202" s="188"/>
      <c r="L202" s="184"/>
      <c r="M202" s="189"/>
      <c r="N202" s="190"/>
      <c r="O202" s="190"/>
      <c r="P202" s="190"/>
      <c r="Q202" s="190"/>
      <c r="R202" s="190"/>
      <c r="S202" s="190"/>
      <c r="T202" s="191"/>
      <c r="AT202" s="185" t="s">
        <v>212</v>
      </c>
      <c r="AU202" s="185" t="s">
        <v>91</v>
      </c>
      <c r="AV202" s="15" t="s">
        <v>206</v>
      </c>
      <c r="AW202" s="15" t="s">
        <v>36</v>
      </c>
      <c r="AX202" s="15" t="s">
        <v>89</v>
      </c>
      <c r="AY202" s="185" t="s">
        <v>199</v>
      </c>
    </row>
    <row r="203" spans="1:65" s="2" customFormat="1" ht="24.2" customHeight="1">
      <c r="A203" s="33"/>
      <c r="B203" s="149"/>
      <c r="C203" s="150" t="s">
        <v>318</v>
      </c>
      <c r="D203" s="150" t="s">
        <v>201</v>
      </c>
      <c r="E203" s="151" t="s">
        <v>3345</v>
      </c>
      <c r="F203" s="152" t="s">
        <v>3346</v>
      </c>
      <c r="G203" s="153" t="s">
        <v>204</v>
      </c>
      <c r="H203" s="154">
        <v>7</v>
      </c>
      <c r="I203" s="155"/>
      <c r="J203" s="156">
        <f>ROUND(I203*H203,2)</f>
        <v>0</v>
      </c>
      <c r="K203" s="152" t="s">
        <v>205</v>
      </c>
      <c r="L203" s="34"/>
      <c r="M203" s="157" t="s">
        <v>1</v>
      </c>
      <c r="N203" s="158" t="s">
        <v>46</v>
      </c>
      <c r="O203" s="59"/>
      <c r="P203" s="159">
        <f>O203*H203</f>
        <v>0</v>
      </c>
      <c r="Q203" s="159">
        <v>0</v>
      </c>
      <c r="R203" s="159">
        <f>Q203*H203</f>
        <v>0</v>
      </c>
      <c r="S203" s="159">
        <v>0</v>
      </c>
      <c r="T203" s="160">
        <f>S203*H203</f>
        <v>0</v>
      </c>
      <c r="U203" s="33"/>
      <c r="V203" s="33"/>
      <c r="W203" s="33"/>
      <c r="X203" s="33"/>
      <c r="Y203" s="33"/>
      <c r="Z203" s="33"/>
      <c r="AA203" s="33"/>
      <c r="AB203" s="33"/>
      <c r="AC203" s="33"/>
      <c r="AD203" s="33"/>
      <c r="AE203" s="33"/>
      <c r="AR203" s="161" t="s">
        <v>206</v>
      </c>
      <c r="AT203" s="161" t="s">
        <v>201</v>
      </c>
      <c r="AU203" s="161" t="s">
        <v>91</v>
      </c>
      <c r="AY203" s="18" t="s">
        <v>199</v>
      </c>
      <c r="BE203" s="162">
        <f>IF(N203="základní",J203,0)</f>
        <v>0</v>
      </c>
      <c r="BF203" s="162">
        <f>IF(N203="snížená",J203,0)</f>
        <v>0</v>
      </c>
      <c r="BG203" s="162">
        <f>IF(N203="zákl. přenesená",J203,0)</f>
        <v>0</v>
      </c>
      <c r="BH203" s="162">
        <f>IF(N203="sníž. přenesená",J203,0)</f>
        <v>0</v>
      </c>
      <c r="BI203" s="162">
        <f>IF(N203="nulová",J203,0)</f>
        <v>0</v>
      </c>
      <c r="BJ203" s="18" t="s">
        <v>89</v>
      </c>
      <c r="BK203" s="162">
        <f>ROUND(I203*H203,2)</f>
        <v>0</v>
      </c>
      <c r="BL203" s="18" t="s">
        <v>206</v>
      </c>
      <c r="BM203" s="161" t="s">
        <v>3347</v>
      </c>
    </row>
    <row r="204" spans="1:47" s="2" customFormat="1" ht="29.25">
      <c r="A204" s="33"/>
      <c r="B204" s="34"/>
      <c r="C204" s="33"/>
      <c r="D204" s="163" t="s">
        <v>208</v>
      </c>
      <c r="E204" s="33"/>
      <c r="F204" s="164" t="s">
        <v>3348</v>
      </c>
      <c r="G204" s="33"/>
      <c r="H204" s="33"/>
      <c r="I204" s="165"/>
      <c r="J204" s="33"/>
      <c r="K204" s="33"/>
      <c r="L204" s="34"/>
      <c r="M204" s="166"/>
      <c r="N204" s="167"/>
      <c r="O204" s="59"/>
      <c r="P204" s="59"/>
      <c r="Q204" s="59"/>
      <c r="R204" s="59"/>
      <c r="S204" s="59"/>
      <c r="T204" s="60"/>
      <c r="U204" s="33"/>
      <c r="V204" s="33"/>
      <c r="W204" s="33"/>
      <c r="X204" s="33"/>
      <c r="Y204" s="33"/>
      <c r="Z204" s="33"/>
      <c r="AA204" s="33"/>
      <c r="AB204" s="33"/>
      <c r="AC204" s="33"/>
      <c r="AD204" s="33"/>
      <c r="AE204" s="33"/>
      <c r="AT204" s="18" t="s">
        <v>208</v>
      </c>
      <c r="AU204" s="18" t="s">
        <v>91</v>
      </c>
    </row>
    <row r="205" spans="1:47" s="2" customFormat="1" ht="19.5">
      <c r="A205" s="33"/>
      <c r="B205" s="34"/>
      <c r="C205" s="33"/>
      <c r="D205" s="163" t="s">
        <v>210</v>
      </c>
      <c r="E205" s="33"/>
      <c r="F205" s="168" t="s">
        <v>502</v>
      </c>
      <c r="G205" s="33"/>
      <c r="H205" s="33"/>
      <c r="I205" s="165"/>
      <c r="J205" s="33"/>
      <c r="K205" s="33"/>
      <c r="L205" s="34"/>
      <c r="M205" s="166"/>
      <c r="N205" s="167"/>
      <c r="O205" s="59"/>
      <c r="P205" s="59"/>
      <c r="Q205" s="59"/>
      <c r="R205" s="59"/>
      <c r="S205" s="59"/>
      <c r="T205" s="60"/>
      <c r="U205" s="33"/>
      <c r="V205" s="33"/>
      <c r="W205" s="33"/>
      <c r="X205" s="33"/>
      <c r="Y205" s="33"/>
      <c r="Z205" s="33"/>
      <c r="AA205" s="33"/>
      <c r="AB205" s="33"/>
      <c r="AC205" s="33"/>
      <c r="AD205" s="33"/>
      <c r="AE205" s="33"/>
      <c r="AT205" s="18" t="s">
        <v>210</v>
      </c>
      <c r="AU205" s="18" t="s">
        <v>91</v>
      </c>
    </row>
    <row r="206" spans="2:51" s="14" customFormat="1" ht="11.25">
      <c r="B206" s="177"/>
      <c r="D206" s="163" t="s">
        <v>212</v>
      </c>
      <c r="E206" s="178" t="s">
        <v>1</v>
      </c>
      <c r="F206" s="179" t="s">
        <v>3342</v>
      </c>
      <c r="H206" s="178" t="s">
        <v>1</v>
      </c>
      <c r="I206" s="180"/>
      <c r="L206" s="177"/>
      <c r="M206" s="181"/>
      <c r="N206" s="182"/>
      <c r="O206" s="182"/>
      <c r="P206" s="182"/>
      <c r="Q206" s="182"/>
      <c r="R206" s="182"/>
      <c r="S206" s="182"/>
      <c r="T206" s="183"/>
      <c r="AT206" s="178" t="s">
        <v>212</v>
      </c>
      <c r="AU206" s="178" t="s">
        <v>91</v>
      </c>
      <c r="AV206" s="14" t="s">
        <v>89</v>
      </c>
      <c r="AW206" s="14" t="s">
        <v>36</v>
      </c>
      <c r="AX206" s="14" t="s">
        <v>81</v>
      </c>
      <c r="AY206" s="178" t="s">
        <v>199</v>
      </c>
    </row>
    <row r="207" spans="2:51" s="13" customFormat="1" ht="11.25">
      <c r="B207" s="169"/>
      <c r="D207" s="163" t="s">
        <v>212</v>
      </c>
      <c r="E207" s="170" t="s">
        <v>1</v>
      </c>
      <c r="F207" s="171" t="s">
        <v>3295</v>
      </c>
      <c r="H207" s="172">
        <v>7</v>
      </c>
      <c r="I207" s="173"/>
      <c r="L207" s="169"/>
      <c r="M207" s="174"/>
      <c r="N207" s="175"/>
      <c r="O207" s="175"/>
      <c r="P207" s="175"/>
      <c r="Q207" s="175"/>
      <c r="R207" s="175"/>
      <c r="S207" s="175"/>
      <c r="T207" s="176"/>
      <c r="AT207" s="170" t="s">
        <v>212</v>
      </c>
      <c r="AU207" s="170" t="s">
        <v>91</v>
      </c>
      <c r="AV207" s="13" t="s">
        <v>91</v>
      </c>
      <c r="AW207" s="13" t="s">
        <v>36</v>
      </c>
      <c r="AX207" s="13" t="s">
        <v>81</v>
      </c>
      <c r="AY207" s="170" t="s">
        <v>199</v>
      </c>
    </row>
    <row r="208" spans="2:51" s="15" customFormat="1" ht="11.25">
      <c r="B208" s="184"/>
      <c r="D208" s="163" t="s">
        <v>212</v>
      </c>
      <c r="E208" s="185" t="s">
        <v>1</v>
      </c>
      <c r="F208" s="186" t="s">
        <v>234</v>
      </c>
      <c r="H208" s="187">
        <v>7</v>
      </c>
      <c r="I208" s="188"/>
      <c r="L208" s="184"/>
      <c r="M208" s="189"/>
      <c r="N208" s="190"/>
      <c r="O208" s="190"/>
      <c r="P208" s="190"/>
      <c r="Q208" s="190"/>
      <c r="R208" s="190"/>
      <c r="S208" s="190"/>
      <c r="T208" s="191"/>
      <c r="AT208" s="185" t="s">
        <v>212</v>
      </c>
      <c r="AU208" s="185" t="s">
        <v>91</v>
      </c>
      <c r="AV208" s="15" t="s">
        <v>206</v>
      </c>
      <c r="AW208" s="15" t="s">
        <v>36</v>
      </c>
      <c r="AX208" s="15" t="s">
        <v>89</v>
      </c>
      <c r="AY208" s="185" t="s">
        <v>199</v>
      </c>
    </row>
    <row r="209" spans="1:65" s="2" customFormat="1" ht="24.2" customHeight="1">
      <c r="A209" s="33"/>
      <c r="B209" s="149"/>
      <c r="C209" s="150" t="s">
        <v>325</v>
      </c>
      <c r="D209" s="150" t="s">
        <v>201</v>
      </c>
      <c r="E209" s="151" t="s">
        <v>3349</v>
      </c>
      <c r="F209" s="152" t="s">
        <v>3350</v>
      </c>
      <c r="G209" s="153" t="s">
        <v>204</v>
      </c>
      <c r="H209" s="154">
        <v>7</v>
      </c>
      <c r="I209" s="155"/>
      <c r="J209" s="156">
        <f>ROUND(I209*H209,2)</f>
        <v>0</v>
      </c>
      <c r="K209" s="152" t="s">
        <v>205</v>
      </c>
      <c r="L209" s="34"/>
      <c r="M209" s="157" t="s">
        <v>1</v>
      </c>
      <c r="N209" s="158" t="s">
        <v>46</v>
      </c>
      <c r="O209" s="59"/>
      <c r="P209" s="159">
        <f>O209*H209</f>
        <v>0</v>
      </c>
      <c r="Q209" s="159">
        <v>0</v>
      </c>
      <c r="R209" s="159">
        <f>Q209*H209</f>
        <v>0</v>
      </c>
      <c r="S209" s="159">
        <v>0</v>
      </c>
      <c r="T209" s="160">
        <f>S209*H209</f>
        <v>0</v>
      </c>
      <c r="U209" s="33"/>
      <c r="V209" s="33"/>
      <c r="W209" s="33"/>
      <c r="X209" s="33"/>
      <c r="Y209" s="33"/>
      <c r="Z209" s="33"/>
      <c r="AA209" s="33"/>
      <c r="AB209" s="33"/>
      <c r="AC209" s="33"/>
      <c r="AD209" s="33"/>
      <c r="AE209" s="33"/>
      <c r="AR209" s="161" t="s">
        <v>206</v>
      </c>
      <c r="AT209" s="161" t="s">
        <v>201</v>
      </c>
      <c r="AU209" s="161" t="s">
        <v>91</v>
      </c>
      <c r="AY209" s="18" t="s">
        <v>199</v>
      </c>
      <c r="BE209" s="162">
        <f>IF(N209="základní",J209,0)</f>
        <v>0</v>
      </c>
      <c r="BF209" s="162">
        <f>IF(N209="snížená",J209,0)</f>
        <v>0</v>
      </c>
      <c r="BG209" s="162">
        <f>IF(N209="zákl. přenesená",J209,0)</f>
        <v>0</v>
      </c>
      <c r="BH209" s="162">
        <f>IF(N209="sníž. přenesená",J209,0)</f>
        <v>0</v>
      </c>
      <c r="BI209" s="162">
        <f>IF(N209="nulová",J209,0)</f>
        <v>0</v>
      </c>
      <c r="BJ209" s="18" t="s">
        <v>89</v>
      </c>
      <c r="BK209" s="162">
        <f>ROUND(I209*H209,2)</f>
        <v>0</v>
      </c>
      <c r="BL209" s="18" t="s">
        <v>206</v>
      </c>
      <c r="BM209" s="161" t="s">
        <v>3351</v>
      </c>
    </row>
    <row r="210" spans="1:47" s="2" customFormat="1" ht="29.25">
      <c r="A210" s="33"/>
      <c r="B210" s="34"/>
      <c r="C210" s="33"/>
      <c r="D210" s="163" t="s">
        <v>208</v>
      </c>
      <c r="E210" s="33"/>
      <c r="F210" s="164" t="s">
        <v>3352</v>
      </c>
      <c r="G210" s="33"/>
      <c r="H210" s="33"/>
      <c r="I210" s="165"/>
      <c r="J210" s="33"/>
      <c r="K210" s="33"/>
      <c r="L210" s="34"/>
      <c r="M210" s="166"/>
      <c r="N210" s="167"/>
      <c r="O210" s="59"/>
      <c r="P210" s="59"/>
      <c r="Q210" s="59"/>
      <c r="R210" s="59"/>
      <c r="S210" s="59"/>
      <c r="T210" s="60"/>
      <c r="U210" s="33"/>
      <c r="V210" s="33"/>
      <c r="W210" s="33"/>
      <c r="X210" s="33"/>
      <c r="Y210" s="33"/>
      <c r="Z210" s="33"/>
      <c r="AA210" s="33"/>
      <c r="AB210" s="33"/>
      <c r="AC210" s="33"/>
      <c r="AD210" s="33"/>
      <c r="AE210" s="33"/>
      <c r="AT210" s="18" t="s">
        <v>208</v>
      </c>
      <c r="AU210" s="18" t="s">
        <v>91</v>
      </c>
    </row>
    <row r="211" spans="1:47" s="2" customFormat="1" ht="19.5">
      <c r="A211" s="33"/>
      <c r="B211" s="34"/>
      <c r="C211" s="33"/>
      <c r="D211" s="163" t="s">
        <v>210</v>
      </c>
      <c r="E211" s="33"/>
      <c r="F211" s="168" t="s">
        <v>519</v>
      </c>
      <c r="G211" s="33"/>
      <c r="H211" s="33"/>
      <c r="I211" s="165"/>
      <c r="J211" s="33"/>
      <c r="K211" s="33"/>
      <c r="L211" s="34"/>
      <c r="M211" s="166"/>
      <c r="N211" s="167"/>
      <c r="O211" s="59"/>
      <c r="P211" s="59"/>
      <c r="Q211" s="59"/>
      <c r="R211" s="59"/>
      <c r="S211" s="59"/>
      <c r="T211" s="60"/>
      <c r="U211" s="33"/>
      <c r="V211" s="33"/>
      <c r="W211" s="33"/>
      <c r="X211" s="33"/>
      <c r="Y211" s="33"/>
      <c r="Z211" s="33"/>
      <c r="AA211" s="33"/>
      <c r="AB211" s="33"/>
      <c r="AC211" s="33"/>
      <c r="AD211" s="33"/>
      <c r="AE211" s="33"/>
      <c r="AT211" s="18" t="s">
        <v>210</v>
      </c>
      <c r="AU211" s="18" t="s">
        <v>91</v>
      </c>
    </row>
    <row r="212" spans="2:51" s="14" customFormat="1" ht="11.25">
      <c r="B212" s="177"/>
      <c r="D212" s="163" t="s">
        <v>212</v>
      </c>
      <c r="E212" s="178" t="s">
        <v>1</v>
      </c>
      <c r="F212" s="179" t="s">
        <v>3342</v>
      </c>
      <c r="H212" s="178" t="s">
        <v>1</v>
      </c>
      <c r="I212" s="180"/>
      <c r="L212" s="177"/>
      <c r="M212" s="181"/>
      <c r="N212" s="182"/>
      <c r="O212" s="182"/>
      <c r="P212" s="182"/>
      <c r="Q212" s="182"/>
      <c r="R212" s="182"/>
      <c r="S212" s="182"/>
      <c r="T212" s="183"/>
      <c r="AT212" s="178" t="s">
        <v>212</v>
      </c>
      <c r="AU212" s="178" t="s">
        <v>91</v>
      </c>
      <c r="AV212" s="14" t="s">
        <v>89</v>
      </c>
      <c r="AW212" s="14" t="s">
        <v>36</v>
      </c>
      <c r="AX212" s="14" t="s">
        <v>81</v>
      </c>
      <c r="AY212" s="178" t="s">
        <v>199</v>
      </c>
    </row>
    <row r="213" spans="2:51" s="13" customFormat="1" ht="11.25">
      <c r="B213" s="169"/>
      <c r="D213" s="163" t="s">
        <v>212</v>
      </c>
      <c r="E213" s="170" t="s">
        <v>1</v>
      </c>
      <c r="F213" s="171" t="s">
        <v>3295</v>
      </c>
      <c r="H213" s="172">
        <v>7</v>
      </c>
      <c r="I213" s="173"/>
      <c r="L213" s="169"/>
      <c r="M213" s="174"/>
      <c r="N213" s="175"/>
      <c r="O213" s="175"/>
      <c r="P213" s="175"/>
      <c r="Q213" s="175"/>
      <c r="R213" s="175"/>
      <c r="S213" s="175"/>
      <c r="T213" s="176"/>
      <c r="AT213" s="170" t="s">
        <v>212</v>
      </c>
      <c r="AU213" s="170" t="s">
        <v>91</v>
      </c>
      <c r="AV213" s="13" t="s">
        <v>91</v>
      </c>
      <c r="AW213" s="13" t="s">
        <v>36</v>
      </c>
      <c r="AX213" s="13" t="s">
        <v>81</v>
      </c>
      <c r="AY213" s="170" t="s">
        <v>199</v>
      </c>
    </row>
    <row r="214" spans="2:51" s="15" customFormat="1" ht="11.25">
      <c r="B214" s="184"/>
      <c r="D214" s="163" t="s">
        <v>212</v>
      </c>
      <c r="E214" s="185" t="s">
        <v>1</v>
      </c>
      <c r="F214" s="186" t="s">
        <v>234</v>
      </c>
      <c r="H214" s="187">
        <v>7</v>
      </c>
      <c r="I214" s="188"/>
      <c r="L214" s="184"/>
      <c r="M214" s="189"/>
      <c r="N214" s="190"/>
      <c r="O214" s="190"/>
      <c r="P214" s="190"/>
      <c r="Q214" s="190"/>
      <c r="R214" s="190"/>
      <c r="S214" s="190"/>
      <c r="T214" s="191"/>
      <c r="AT214" s="185" t="s">
        <v>212</v>
      </c>
      <c r="AU214" s="185" t="s">
        <v>91</v>
      </c>
      <c r="AV214" s="15" t="s">
        <v>206</v>
      </c>
      <c r="AW214" s="15" t="s">
        <v>36</v>
      </c>
      <c r="AX214" s="15" t="s">
        <v>89</v>
      </c>
      <c r="AY214" s="185" t="s">
        <v>199</v>
      </c>
    </row>
    <row r="215" spans="2:63" s="12" customFormat="1" ht="22.9" customHeight="1">
      <c r="B215" s="136"/>
      <c r="D215" s="137" t="s">
        <v>80</v>
      </c>
      <c r="E215" s="147" t="s">
        <v>259</v>
      </c>
      <c r="F215" s="147" t="s">
        <v>540</v>
      </c>
      <c r="I215" s="139"/>
      <c r="J215" s="148">
        <f>BK215</f>
        <v>0</v>
      </c>
      <c r="L215" s="136"/>
      <c r="M215" s="141"/>
      <c r="N215" s="142"/>
      <c r="O215" s="142"/>
      <c r="P215" s="143">
        <f>SUM(P216:P231)</f>
        <v>0</v>
      </c>
      <c r="Q215" s="142"/>
      <c r="R215" s="143">
        <f>SUM(R216:R231)</f>
        <v>4.264</v>
      </c>
      <c r="S215" s="142"/>
      <c r="T215" s="144">
        <f>SUM(T216:T231)</f>
        <v>0</v>
      </c>
      <c r="AR215" s="137" t="s">
        <v>89</v>
      </c>
      <c r="AT215" s="145" t="s">
        <v>80</v>
      </c>
      <c r="AU215" s="145" t="s">
        <v>89</v>
      </c>
      <c r="AY215" s="137" t="s">
        <v>199</v>
      </c>
      <c r="BK215" s="146">
        <f>SUM(BK216:BK231)</f>
        <v>0</v>
      </c>
    </row>
    <row r="216" spans="1:65" s="2" customFormat="1" ht="24.2" customHeight="1">
      <c r="A216" s="33"/>
      <c r="B216" s="149"/>
      <c r="C216" s="150" t="s">
        <v>331</v>
      </c>
      <c r="D216" s="150" t="s">
        <v>201</v>
      </c>
      <c r="E216" s="151" t="s">
        <v>3353</v>
      </c>
      <c r="F216" s="152" t="s">
        <v>3354</v>
      </c>
      <c r="G216" s="153" t="s">
        <v>400</v>
      </c>
      <c r="H216" s="154">
        <v>2</v>
      </c>
      <c r="I216" s="155"/>
      <c r="J216" s="156">
        <f>ROUND(I216*H216,2)</f>
        <v>0</v>
      </c>
      <c r="K216" s="152" t="s">
        <v>246</v>
      </c>
      <c r="L216" s="34"/>
      <c r="M216" s="157" t="s">
        <v>1</v>
      </c>
      <c r="N216" s="158" t="s">
        <v>46</v>
      </c>
      <c r="O216" s="59"/>
      <c r="P216" s="159">
        <f>O216*H216</f>
        <v>0</v>
      </c>
      <c r="Q216" s="159">
        <v>0.812</v>
      </c>
      <c r="R216" s="159">
        <f>Q216*H216</f>
        <v>1.624</v>
      </c>
      <c r="S216" s="159">
        <v>0</v>
      </c>
      <c r="T216" s="160">
        <f>S216*H216</f>
        <v>0</v>
      </c>
      <c r="U216" s="33"/>
      <c r="V216" s="33"/>
      <c r="W216" s="33"/>
      <c r="X216" s="33"/>
      <c r="Y216" s="33"/>
      <c r="Z216" s="33"/>
      <c r="AA216" s="33"/>
      <c r="AB216" s="33"/>
      <c r="AC216" s="33"/>
      <c r="AD216" s="33"/>
      <c r="AE216" s="33"/>
      <c r="AR216" s="161" t="s">
        <v>206</v>
      </c>
      <c r="AT216" s="161" t="s">
        <v>201</v>
      </c>
      <c r="AU216" s="161" t="s">
        <v>91</v>
      </c>
      <c r="AY216" s="18" t="s">
        <v>199</v>
      </c>
      <c r="BE216" s="162">
        <f>IF(N216="základní",J216,0)</f>
        <v>0</v>
      </c>
      <c r="BF216" s="162">
        <f>IF(N216="snížená",J216,0)</f>
        <v>0</v>
      </c>
      <c r="BG216" s="162">
        <f>IF(N216="zákl. přenesená",J216,0)</f>
        <v>0</v>
      </c>
      <c r="BH216" s="162">
        <f>IF(N216="sníž. přenesená",J216,0)</f>
        <v>0</v>
      </c>
      <c r="BI216" s="162">
        <f>IF(N216="nulová",J216,0)</f>
        <v>0</v>
      </c>
      <c r="BJ216" s="18" t="s">
        <v>89</v>
      </c>
      <c r="BK216" s="162">
        <f>ROUND(I216*H216,2)</f>
        <v>0</v>
      </c>
      <c r="BL216" s="18" t="s">
        <v>206</v>
      </c>
      <c r="BM216" s="161" t="s">
        <v>3355</v>
      </c>
    </row>
    <row r="217" spans="1:47" s="2" customFormat="1" ht="39">
      <c r="A217" s="33"/>
      <c r="B217" s="34"/>
      <c r="C217" s="33"/>
      <c r="D217" s="163" t="s">
        <v>248</v>
      </c>
      <c r="E217" s="33"/>
      <c r="F217" s="168" t="s">
        <v>3356</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248</v>
      </c>
      <c r="AU217" s="18" t="s">
        <v>91</v>
      </c>
    </row>
    <row r="218" spans="2:51" s="14" customFormat="1" ht="11.25">
      <c r="B218" s="177"/>
      <c r="D218" s="163" t="s">
        <v>212</v>
      </c>
      <c r="E218" s="178" t="s">
        <v>1</v>
      </c>
      <c r="F218" s="179" t="s">
        <v>3357</v>
      </c>
      <c r="H218" s="178" t="s">
        <v>1</v>
      </c>
      <c r="I218" s="180"/>
      <c r="L218" s="177"/>
      <c r="M218" s="181"/>
      <c r="N218" s="182"/>
      <c r="O218" s="182"/>
      <c r="P218" s="182"/>
      <c r="Q218" s="182"/>
      <c r="R218" s="182"/>
      <c r="S218" s="182"/>
      <c r="T218" s="183"/>
      <c r="AT218" s="178" t="s">
        <v>212</v>
      </c>
      <c r="AU218" s="178" t="s">
        <v>91</v>
      </c>
      <c r="AV218" s="14" t="s">
        <v>89</v>
      </c>
      <c r="AW218" s="14" t="s">
        <v>36</v>
      </c>
      <c r="AX218" s="14" t="s">
        <v>81</v>
      </c>
      <c r="AY218" s="178" t="s">
        <v>199</v>
      </c>
    </row>
    <row r="219" spans="2:51" s="13" customFormat="1" ht="11.25">
      <c r="B219" s="169"/>
      <c r="D219" s="163" t="s">
        <v>212</v>
      </c>
      <c r="E219" s="170" t="s">
        <v>1</v>
      </c>
      <c r="F219" s="171" t="s">
        <v>1365</v>
      </c>
      <c r="H219" s="172">
        <v>2</v>
      </c>
      <c r="I219" s="173"/>
      <c r="L219" s="169"/>
      <c r="M219" s="174"/>
      <c r="N219" s="175"/>
      <c r="O219" s="175"/>
      <c r="P219" s="175"/>
      <c r="Q219" s="175"/>
      <c r="R219" s="175"/>
      <c r="S219" s="175"/>
      <c r="T219" s="176"/>
      <c r="AT219" s="170" t="s">
        <v>212</v>
      </c>
      <c r="AU219" s="170" t="s">
        <v>91</v>
      </c>
      <c r="AV219" s="13" t="s">
        <v>91</v>
      </c>
      <c r="AW219" s="13" t="s">
        <v>36</v>
      </c>
      <c r="AX219" s="13" t="s">
        <v>81</v>
      </c>
      <c r="AY219" s="170" t="s">
        <v>199</v>
      </c>
    </row>
    <row r="220" spans="2:51" s="15" customFormat="1" ht="11.25">
      <c r="B220" s="184"/>
      <c r="D220" s="163" t="s">
        <v>212</v>
      </c>
      <c r="E220" s="185" t="s">
        <v>1</v>
      </c>
      <c r="F220" s="186" t="s">
        <v>234</v>
      </c>
      <c r="H220" s="187">
        <v>2</v>
      </c>
      <c r="I220" s="188"/>
      <c r="L220" s="184"/>
      <c r="M220" s="189"/>
      <c r="N220" s="190"/>
      <c r="O220" s="190"/>
      <c r="P220" s="190"/>
      <c r="Q220" s="190"/>
      <c r="R220" s="190"/>
      <c r="S220" s="190"/>
      <c r="T220" s="191"/>
      <c r="AT220" s="185" t="s">
        <v>212</v>
      </c>
      <c r="AU220" s="185" t="s">
        <v>91</v>
      </c>
      <c r="AV220" s="15" t="s">
        <v>206</v>
      </c>
      <c r="AW220" s="15" t="s">
        <v>36</v>
      </c>
      <c r="AX220" s="15" t="s">
        <v>89</v>
      </c>
      <c r="AY220" s="185" t="s">
        <v>199</v>
      </c>
    </row>
    <row r="221" spans="1:65" s="2" customFormat="1" ht="24.2" customHeight="1">
      <c r="A221" s="33"/>
      <c r="B221" s="149"/>
      <c r="C221" s="150" t="s">
        <v>337</v>
      </c>
      <c r="D221" s="150" t="s">
        <v>201</v>
      </c>
      <c r="E221" s="151" t="s">
        <v>3358</v>
      </c>
      <c r="F221" s="152" t="s">
        <v>3359</v>
      </c>
      <c r="G221" s="153" t="s">
        <v>544</v>
      </c>
      <c r="H221" s="154">
        <v>2</v>
      </c>
      <c r="I221" s="155"/>
      <c r="J221" s="156">
        <f>ROUND(I221*H221,2)</f>
        <v>0</v>
      </c>
      <c r="K221" s="152" t="s">
        <v>246</v>
      </c>
      <c r="L221" s="34"/>
      <c r="M221" s="157" t="s">
        <v>1</v>
      </c>
      <c r="N221" s="158" t="s">
        <v>46</v>
      </c>
      <c r="O221" s="59"/>
      <c r="P221" s="159">
        <f>O221*H221</f>
        <v>0</v>
      </c>
      <c r="Q221" s="159">
        <v>1.32</v>
      </c>
      <c r="R221" s="159">
        <f>Q221*H221</f>
        <v>2.64</v>
      </c>
      <c r="S221" s="159">
        <v>0</v>
      </c>
      <c r="T221" s="160">
        <f>S221*H221</f>
        <v>0</v>
      </c>
      <c r="U221" s="33"/>
      <c r="V221" s="33"/>
      <c r="W221" s="33"/>
      <c r="X221" s="33"/>
      <c r="Y221" s="33"/>
      <c r="Z221" s="33"/>
      <c r="AA221" s="33"/>
      <c r="AB221" s="33"/>
      <c r="AC221" s="33"/>
      <c r="AD221" s="33"/>
      <c r="AE221" s="33"/>
      <c r="AR221" s="161" t="s">
        <v>206</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206</v>
      </c>
      <c r="BM221" s="161" t="s">
        <v>3360</v>
      </c>
    </row>
    <row r="222" spans="1:47" s="2" customFormat="1" ht="234">
      <c r="A222" s="33"/>
      <c r="B222" s="34"/>
      <c r="C222" s="33"/>
      <c r="D222" s="163" t="s">
        <v>248</v>
      </c>
      <c r="E222" s="33"/>
      <c r="F222" s="168" t="s">
        <v>3361</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248</v>
      </c>
      <c r="AU222" s="18" t="s">
        <v>91</v>
      </c>
    </row>
    <row r="223" spans="2:51" s="14" customFormat="1" ht="11.25">
      <c r="B223" s="177"/>
      <c r="D223" s="163" t="s">
        <v>212</v>
      </c>
      <c r="E223" s="178" t="s">
        <v>1</v>
      </c>
      <c r="F223" s="179" t="s">
        <v>3362</v>
      </c>
      <c r="H223" s="178" t="s">
        <v>1</v>
      </c>
      <c r="I223" s="180"/>
      <c r="L223" s="177"/>
      <c r="M223" s="181"/>
      <c r="N223" s="182"/>
      <c r="O223" s="182"/>
      <c r="P223" s="182"/>
      <c r="Q223" s="182"/>
      <c r="R223" s="182"/>
      <c r="S223" s="182"/>
      <c r="T223" s="183"/>
      <c r="AT223" s="178" t="s">
        <v>212</v>
      </c>
      <c r="AU223" s="178" t="s">
        <v>91</v>
      </c>
      <c r="AV223" s="14" t="s">
        <v>89</v>
      </c>
      <c r="AW223" s="14" t="s">
        <v>36</v>
      </c>
      <c r="AX223" s="14" t="s">
        <v>81</v>
      </c>
      <c r="AY223" s="178" t="s">
        <v>199</v>
      </c>
    </row>
    <row r="224" spans="2:51" s="13" customFormat="1" ht="11.25">
      <c r="B224" s="169"/>
      <c r="D224" s="163" t="s">
        <v>212</v>
      </c>
      <c r="E224" s="170" t="s">
        <v>1</v>
      </c>
      <c r="F224" s="171" t="s">
        <v>3363</v>
      </c>
      <c r="H224" s="172">
        <v>2</v>
      </c>
      <c r="I224" s="173"/>
      <c r="L224" s="169"/>
      <c r="M224" s="174"/>
      <c r="N224" s="175"/>
      <c r="O224" s="175"/>
      <c r="P224" s="175"/>
      <c r="Q224" s="175"/>
      <c r="R224" s="175"/>
      <c r="S224" s="175"/>
      <c r="T224" s="176"/>
      <c r="AT224" s="170" t="s">
        <v>212</v>
      </c>
      <c r="AU224" s="170" t="s">
        <v>91</v>
      </c>
      <c r="AV224" s="13" t="s">
        <v>91</v>
      </c>
      <c r="AW224" s="13" t="s">
        <v>36</v>
      </c>
      <c r="AX224" s="13" t="s">
        <v>81</v>
      </c>
      <c r="AY224" s="170" t="s">
        <v>199</v>
      </c>
    </row>
    <row r="225" spans="2:51" s="15" customFormat="1" ht="11.25">
      <c r="B225" s="184"/>
      <c r="D225" s="163" t="s">
        <v>212</v>
      </c>
      <c r="E225" s="185" t="s">
        <v>1</v>
      </c>
      <c r="F225" s="186" t="s">
        <v>234</v>
      </c>
      <c r="H225" s="187">
        <v>2</v>
      </c>
      <c r="I225" s="188"/>
      <c r="L225" s="184"/>
      <c r="M225" s="189"/>
      <c r="N225" s="190"/>
      <c r="O225" s="190"/>
      <c r="P225" s="190"/>
      <c r="Q225" s="190"/>
      <c r="R225" s="190"/>
      <c r="S225" s="190"/>
      <c r="T225" s="191"/>
      <c r="AT225" s="185" t="s">
        <v>212</v>
      </c>
      <c r="AU225" s="185" t="s">
        <v>91</v>
      </c>
      <c r="AV225" s="15" t="s">
        <v>206</v>
      </c>
      <c r="AW225" s="15" t="s">
        <v>36</v>
      </c>
      <c r="AX225" s="15" t="s">
        <v>89</v>
      </c>
      <c r="AY225" s="185" t="s">
        <v>199</v>
      </c>
    </row>
    <row r="226" spans="1:65" s="2" customFormat="1" ht="24.2" customHeight="1">
      <c r="A226" s="33"/>
      <c r="B226" s="149"/>
      <c r="C226" s="150" t="s">
        <v>342</v>
      </c>
      <c r="D226" s="150" t="s">
        <v>201</v>
      </c>
      <c r="E226" s="151" t="s">
        <v>3364</v>
      </c>
      <c r="F226" s="152" t="s">
        <v>3365</v>
      </c>
      <c r="G226" s="153" t="s">
        <v>228</v>
      </c>
      <c r="H226" s="154">
        <v>19</v>
      </c>
      <c r="I226" s="155"/>
      <c r="J226" s="156">
        <f>ROUND(I226*H226,2)</f>
        <v>0</v>
      </c>
      <c r="K226" s="152" t="s">
        <v>205</v>
      </c>
      <c r="L226" s="34"/>
      <c r="M226" s="157" t="s">
        <v>1</v>
      </c>
      <c r="N226" s="158" t="s">
        <v>46</v>
      </c>
      <c r="O226" s="59"/>
      <c r="P226" s="159">
        <f>O226*H226</f>
        <v>0</v>
      </c>
      <c r="Q226" s="159">
        <v>0</v>
      </c>
      <c r="R226" s="159">
        <f>Q226*H226</f>
        <v>0</v>
      </c>
      <c r="S226" s="159">
        <v>0</v>
      </c>
      <c r="T226" s="160">
        <f>S226*H226</f>
        <v>0</v>
      </c>
      <c r="U226" s="33"/>
      <c r="V226" s="33"/>
      <c r="W226" s="33"/>
      <c r="X226" s="33"/>
      <c r="Y226" s="33"/>
      <c r="Z226" s="33"/>
      <c r="AA226" s="33"/>
      <c r="AB226" s="33"/>
      <c r="AC226" s="33"/>
      <c r="AD226" s="33"/>
      <c r="AE226" s="33"/>
      <c r="AR226" s="161" t="s">
        <v>206</v>
      </c>
      <c r="AT226" s="161" t="s">
        <v>201</v>
      </c>
      <c r="AU226" s="161" t="s">
        <v>91</v>
      </c>
      <c r="AY226" s="18" t="s">
        <v>199</v>
      </c>
      <c r="BE226" s="162">
        <f>IF(N226="základní",J226,0)</f>
        <v>0</v>
      </c>
      <c r="BF226" s="162">
        <f>IF(N226="snížená",J226,0)</f>
        <v>0</v>
      </c>
      <c r="BG226" s="162">
        <f>IF(N226="zákl. přenesená",J226,0)</f>
        <v>0</v>
      </c>
      <c r="BH226" s="162">
        <f>IF(N226="sníž. přenesená",J226,0)</f>
        <v>0</v>
      </c>
      <c r="BI226" s="162">
        <f>IF(N226="nulová",J226,0)</f>
        <v>0</v>
      </c>
      <c r="BJ226" s="18" t="s">
        <v>89</v>
      </c>
      <c r="BK226" s="162">
        <f>ROUND(I226*H226,2)</f>
        <v>0</v>
      </c>
      <c r="BL226" s="18" t="s">
        <v>206</v>
      </c>
      <c r="BM226" s="161" t="s">
        <v>3366</v>
      </c>
    </row>
    <row r="227" spans="1:47" s="2" customFormat="1" ht="19.5">
      <c r="A227" s="33"/>
      <c r="B227" s="34"/>
      <c r="C227" s="33"/>
      <c r="D227" s="163" t="s">
        <v>208</v>
      </c>
      <c r="E227" s="33"/>
      <c r="F227" s="164" t="s">
        <v>3367</v>
      </c>
      <c r="G227" s="33"/>
      <c r="H227" s="33"/>
      <c r="I227" s="165"/>
      <c r="J227" s="33"/>
      <c r="K227" s="33"/>
      <c r="L227" s="34"/>
      <c r="M227" s="166"/>
      <c r="N227" s="167"/>
      <c r="O227" s="59"/>
      <c r="P227" s="59"/>
      <c r="Q227" s="59"/>
      <c r="R227" s="59"/>
      <c r="S227" s="59"/>
      <c r="T227" s="60"/>
      <c r="U227" s="33"/>
      <c r="V227" s="33"/>
      <c r="W227" s="33"/>
      <c r="X227" s="33"/>
      <c r="Y227" s="33"/>
      <c r="Z227" s="33"/>
      <c r="AA227" s="33"/>
      <c r="AB227" s="33"/>
      <c r="AC227" s="33"/>
      <c r="AD227" s="33"/>
      <c r="AE227" s="33"/>
      <c r="AT227" s="18" t="s">
        <v>208</v>
      </c>
      <c r="AU227" s="18" t="s">
        <v>91</v>
      </c>
    </row>
    <row r="228" spans="1:47" s="2" customFormat="1" ht="39">
      <c r="A228" s="33"/>
      <c r="B228" s="34"/>
      <c r="C228" s="33"/>
      <c r="D228" s="163" t="s">
        <v>210</v>
      </c>
      <c r="E228" s="33"/>
      <c r="F228" s="168" t="s">
        <v>3368</v>
      </c>
      <c r="G228" s="33"/>
      <c r="H228" s="33"/>
      <c r="I228" s="165"/>
      <c r="J228" s="33"/>
      <c r="K228" s="33"/>
      <c r="L228" s="34"/>
      <c r="M228" s="166"/>
      <c r="N228" s="167"/>
      <c r="O228" s="59"/>
      <c r="P228" s="59"/>
      <c r="Q228" s="59"/>
      <c r="R228" s="59"/>
      <c r="S228" s="59"/>
      <c r="T228" s="60"/>
      <c r="U228" s="33"/>
      <c r="V228" s="33"/>
      <c r="W228" s="33"/>
      <c r="X228" s="33"/>
      <c r="Y228" s="33"/>
      <c r="Z228" s="33"/>
      <c r="AA228" s="33"/>
      <c r="AB228" s="33"/>
      <c r="AC228" s="33"/>
      <c r="AD228" s="33"/>
      <c r="AE228" s="33"/>
      <c r="AT228" s="18" t="s">
        <v>210</v>
      </c>
      <c r="AU228" s="18" t="s">
        <v>91</v>
      </c>
    </row>
    <row r="229" spans="2:51" s="14" customFormat="1" ht="11.25">
      <c r="B229" s="177"/>
      <c r="D229" s="163" t="s">
        <v>212</v>
      </c>
      <c r="E229" s="178" t="s">
        <v>1</v>
      </c>
      <c r="F229" s="179" t="s">
        <v>3369</v>
      </c>
      <c r="H229" s="178" t="s">
        <v>1</v>
      </c>
      <c r="I229" s="180"/>
      <c r="L229" s="177"/>
      <c r="M229" s="181"/>
      <c r="N229" s="182"/>
      <c r="O229" s="182"/>
      <c r="P229" s="182"/>
      <c r="Q229" s="182"/>
      <c r="R229" s="182"/>
      <c r="S229" s="182"/>
      <c r="T229" s="183"/>
      <c r="AT229" s="178" t="s">
        <v>212</v>
      </c>
      <c r="AU229" s="178" t="s">
        <v>91</v>
      </c>
      <c r="AV229" s="14" t="s">
        <v>89</v>
      </c>
      <c r="AW229" s="14" t="s">
        <v>36</v>
      </c>
      <c r="AX229" s="14" t="s">
        <v>81</v>
      </c>
      <c r="AY229" s="178" t="s">
        <v>199</v>
      </c>
    </row>
    <row r="230" spans="2:51" s="13" customFormat="1" ht="11.25">
      <c r="B230" s="169"/>
      <c r="D230" s="163" t="s">
        <v>212</v>
      </c>
      <c r="E230" s="170" t="s">
        <v>1</v>
      </c>
      <c r="F230" s="171" t="s">
        <v>3370</v>
      </c>
      <c r="H230" s="172">
        <v>19</v>
      </c>
      <c r="I230" s="173"/>
      <c r="L230" s="169"/>
      <c r="M230" s="174"/>
      <c r="N230" s="175"/>
      <c r="O230" s="175"/>
      <c r="P230" s="175"/>
      <c r="Q230" s="175"/>
      <c r="R230" s="175"/>
      <c r="S230" s="175"/>
      <c r="T230" s="176"/>
      <c r="AT230" s="170" t="s">
        <v>212</v>
      </c>
      <c r="AU230" s="170" t="s">
        <v>91</v>
      </c>
      <c r="AV230" s="13" t="s">
        <v>91</v>
      </c>
      <c r="AW230" s="13" t="s">
        <v>36</v>
      </c>
      <c r="AX230" s="13" t="s">
        <v>81</v>
      </c>
      <c r="AY230" s="170" t="s">
        <v>199</v>
      </c>
    </row>
    <row r="231" spans="2:51" s="15" customFormat="1" ht="11.25">
      <c r="B231" s="184"/>
      <c r="D231" s="163" t="s">
        <v>212</v>
      </c>
      <c r="E231" s="185" t="s">
        <v>1</v>
      </c>
      <c r="F231" s="186" t="s">
        <v>234</v>
      </c>
      <c r="H231" s="187">
        <v>19</v>
      </c>
      <c r="I231" s="188"/>
      <c r="L231" s="184"/>
      <c r="M231" s="189"/>
      <c r="N231" s="190"/>
      <c r="O231" s="190"/>
      <c r="P231" s="190"/>
      <c r="Q231" s="190"/>
      <c r="R231" s="190"/>
      <c r="S231" s="190"/>
      <c r="T231" s="191"/>
      <c r="AT231" s="185" t="s">
        <v>212</v>
      </c>
      <c r="AU231" s="185" t="s">
        <v>91</v>
      </c>
      <c r="AV231" s="15" t="s">
        <v>206</v>
      </c>
      <c r="AW231" s="15" t="s">
        <v>36</v>
      </c>
      <c r="AX231" s="15" t="s">
        <v>89</v>
      </c>
      <c r="AY231" s="185" t="s">
        <v>199</v>
      </c>
    </row>
    <row r="232" spans="2:63" s="12" customFormat="1" ht="22.9" customHeight="1">
      <c r="B232" s="136"/>
      <c r="D232" s="137" t="s">
        <v>80</v>
      </c>
      <c r="E232" s="147" t="s">
        <v>271</v>
      </c>
      <c r="F232" s="147" t="s">
        <v>1743</v>
      </c>
      <c r="I232" s="139"/>
      <c r="J232" s="148">
        <f>BK232</f>
        <v>0</v>
      </c>
      <c r="L232" s="136"/>
      <c r="M232" s="141"/>
      <c r="N232" s="142"/>
      <c r="O232" s="142"/>
      <c r="P232" s="143">
        <f>SUM(P233:P240)</f>
        <v>0</v>
      </c>
      <c r="Q232" s="142"/>
      <c r="R232" s="143">
        <f>SUM(R233:R240)</f>
        <v>0</v>
      </c>
      <c r="S232" s="142"/>
      <c r="T232" s="144">
        <f>SUM(T233:T240)</f>
        <v>38</v>
      </c>
      <c r="AR232" s="137" t="s">
        <v>89</v>
      </c>
      <c r="AT232" s="145" t="s">
        <v>80</v>
      </c>
      <c r="AU232" s="145" t="s">
        <v>89</v>
      </c>
      <c r="AY232" s="137" t="s">
        <v>199</v>
      </c>
      <c r="BK232" s="146">
        <f>SUM(BK233:BK240)</f>
        <v>0</v>
      </c>
    </row>
    <row r="233" spans="1:65" s="2" customFormat="1" ht="14.45" customHeight="1">
      <c r="A233" s="33"/>
      <c r="B233" s="149"/>
      <c r="C233" s="150" t="s">
        <v>7</v>
      </c>
      <c r="D233" s="150" t="s">
        <v>201</v>
      </c>
      <c r="E233" s="151" t="s">
        <v>3371</v>
      </c>
      <c r="F233" s="152" t="s">
        <v>3372</v>
      </c>
      <c r="G233" s="153" t="s">
        <v>345</v>
      </c>
      <c r="H233" s="154">
        <v>14</v>
      </c>
      <c r="I233" s="155"/>
      <c r="J233" s="156">
        <f>ROUND(I233*H233,2)</f>
        <v>0</v>
      </c>
      <c r="K233" s="152" t="s">
        <v>205</v>
      </c>
      <c r="L233" s="34"/>
      <c r="M233" s="157" t="s">
        <v>1</v>
      </c>
      <c r="N233" s="158" t="s">
        <v>46</v>
      </c>
      <c r="O233" s="59"/>
      <c r="P233" s="159">
        <f>O233*H233</f>
        <v>0</v>
      </c>
      <c r="Q233" s="159">
        <v>0</v>
      </c>
      <c r="R233" s="159">
        <f>Q233*H233</f>
        <v>0</v>
      </c>
      <c r="S233" s="159">
        <v>0</v>
      </c>
      <c r="T233" s="160">
        <f>S233*H233</f>
        <v>0</v>
      </c>
      <c r="U233" s="33"/>
      <c r="V233" s="33"/>
      <c r="W233" s="33"/>
      <c r="X233" s="33"/>
      <c r="Y233" s="33"/>
      <c r="Z233" s="33"/>
      <c r="AA233" s="33"/>
      <c r="AB233" s="33"/>
      <c r="AC233" s="33"/>
      <c r="AD233" s="33"/>
      <c r="AE233" s="33"/>
      <c r="AR233" s="161" t="s">
        <v>206</v>
      </c>
      <c r="AT233" s="161" t="s">
        <v>201</v>
      </c>
      <c r="AU233" s="161" t="s">
        <v>91</v>
      </c>
      <c r="AY233" s="18" t="s">
        <v>199</v>
      </c>
      <c r="BE233" s="162">
        <f>IF(N233="základní",J233,0)</f>
        <v>0</v>
      </c>
      <c r="BF233" s="162">
        <f>IF(N233="snížená",J233,0)</f>
        <v>0</v>
      </c>
      <c r="BG233" s="162">
        <f>IF(N233="zákl. přenesená",J233,0)</f>
        <v>0</v>
      </c>
      <c r="BH233" s="162">
        <f>IF(N233="sníž. přenesená",J233,0)</f>
        <v>0</v>
      </c>
      <c r="BI233" s="162">
        <f>IF(N233="nulová",J233,0)</f>
        <v>0</v>
      </c>
      <c r="BJ233" s="18" t="s">
        <v>89</v>
      </c>
      <c r="BK233" s="162">
        <f>ROUND(I233*H233,2)</f>
        <v>0</v>
      </c>
      <c r="BL233" s="18" t="s">
        <v>206</v>
      </c>
      <c r="BM233" s="161" t="s">
        <v>3373</v>
      </c>
    </row>
    <row r="234" spans="1:47" s="2" customFormat="1" ht="19.5">
      <c r="A234" s="33"/>
      <c r="B234" s="34"/>
      <c r="C234" s="33"/>
      <c r="D234" s="163" t="s">
        <v>208</v>
      </c>
      <c r="E234" s="33"/>
      <c r="F234" s="164" t="s">
        <v>3374</v>
      </c>
      <c r="G234" s="33"/>
      <c r="H234" s="33"/>
      <c r="I234" s="165"/>
      <c r="J234" s="33"/>
      <c r="K234" s="33"/>
      <c r="L234" s="34"/>
      <c r="M234" s="166"/>
      <c r="N234" s="167"/>
      <c r="O234" s="59"/>
      <c r="P234" s="59"/>
      <c r="Q234" s="59"/>
      <c r="R234" s="59"/>
      <c r="S234" s="59"/>
      <c r="T234" s="60"/>
      <c r="U234" s="33"/>
      <c r="V234" s="33"/>
      <c r="W234" s="33"/>
      <c r="X234" s="33"/>
      <c r="Y234" s="33"/>
      <c r="Z234" s="33"/>
      <c r="AA234" s="33"/>
      <c r="AB234" s="33"/>
      <c r="AC234" s="33"/>
      <c r="AD234" s="33"/>
      <c r="AE234" s="33"/>
      <c r="AT234" s="18" t="s">
        <v>208</v>
      </c>
      <c r="AU234" s="18" t="s">
        <v>91</v>
      </c>
    </row>
    <row r="235" spans="1:47" s="2" customFormat="1" ht="19.5">
      <c r="A235" s="33"/>
      <c r="B235" s="34"/>
      <c r="C235" s="33"/>
      <c r="D235" s="163" t="s">
        <v>210</v>
      </c>
      <c r="E235" s="33"/>
      <c r="F235" s="168" t="s">
        <v>1769</v>
      </c>
      <c r="G235" s="33"/>
      <c r="H235" s="33"/>
      <c r="I235" s="165"/>
      <c r="J235" s="33"/>
      <c r="K235" s="33"/>
      <c r="L235" s="34"/>
      <c r="M235" s="166"/>
      <c r="N235" s="167"/>
      <c r="O235" s="59"/>
      <c r="P235" s="59"/>
      <c r="Q235" s="59"/>
      <c r="R235" s="59"/>
      <c r="S235" s="59"/>
      <c r="T235" s="60"/>
      <c r="U235" s="33"/>
      <c r="V235" s="33"/>
      <c r="W235" s="33"/>
      <c r="X235" s="33"/>
      <c r="Y235" s="33"/>
      <c r="Z235" s="33"/>
      <c r="AA235" s="33"/>
      <c r="AB235" s="33"/>
      <c r="AC235" s="33"/>
      <c r="AD235" s="33"/>
      <c r="AE235" s="33"/>
      <c r="AT235" s="18" t="s">
        <v>210</v>
      </c>
      <c r="AU235" s="18" t="s">
        <v>91</v>
      </c>
    </row>
    <row r="236" spans="1:65" s="2" customFormat="1" ht="24.2" customHeight="1">
      <c r="A236" s="33"/>
      <c r="B236" s="149"/>
      <c r="C236" s="150" t="s">
        <v>356</v>
      </c>
      <c r="D236" s="150" t="s">
        <v>201</v>
      </c>
      <c r="E236" s="151" t="s">
        <v>3375</v>
      </c>
      <c r="F236" s="152" t="s">
        <v>3376</v>
      </c>
      <c r="G236" s="153" t="s">
        <v>228</v>
      </c>
      <c r="H236" s="154">
        <v>19</v>
      </c>
      <c r="I236" s="155"/>
      <c r="J236" s="156">
        <f>ROUND(I236*H236,2)</f>
        <v>0</v>
      </c>
      <c r="K236" s="152" t="s">
        <v>246</v>
      </c>
      <c r="L236" s="34"/>
      <c r="M236" s="157" t="s">
        <v>1</v>
      </c>
      <c r="N236" s="158" t="s">
        <v>46</v>
      </c>
      <c r="O236" s="59"/>
      <c r="P236" s="159">
        <f>O236*H236</f>
        <v>0</v>
      </c>
      <c r="Q236" s="159">
        <v>0</v>
      </c>
      <c r="R236" s="159">
        <f>Q236*H236</f>
        <v>0</v>
      </c>
      <c r="S236" s="159">
        <v>2</v>
      </c>
      <c r="T236" s="160">
        <f>S236*H236</f>
        <v>38</v>
      </c>
      <c r="U236" s="33"/>
      <c r="V236" s="33"/>
      <c r="W236" s="33"/>
      <c r="X236" s="33"/>
      <c r="Y236" s="33"/>
      <c r="Z236" s="33"/>
      <c r="AA236" s="33"/>
      <c r="AB236" s="33"/>
      <c r="AC236" s="33"/>
      <c r="AD236" s="33"/>
      <c r="AE236" s="33"/>
      <c r="AR236" s="161" t="s">
        <v>206</v>
      </c>
      <c r="AT236" s="161" t="s">
        <v>201</v>
      </c>
      <c r="AU236" s="161" t="s">
        <v>91</v>
      </c>
      <c r="AY236" s="18" t="s">
        <v>199</v>
      </c>
      <c r="BE236" s="162">
        <f>IF(N236="základní",J236,0)</f>
        <v>0</v>
      </c>
      <c r="BF236" s="162">
        <f>IF(N236="snížená",J236,0)</f>
        <v>0</v>
      </c>
      <c r="BG236" s="162">
        <f>IF(N236="zákl. přenesená",J236,0)</f>
        <v>0</v>
      </c>
      <c r="BH236" s="162">
        <f>IF(N236="sníž. přenesená",J236,0)</f>
        <v>0</v>
      </c>
      <c r="BI236" s="162">
        <f>IF(N236="nulová",J236,0)</f>
        <v>0</v>
      </c>
      <c r="BJ236" s="18" t="s">
        <v>89</v>
      </c>
      <c r="BK236" s="162">
        <f>ROUND(I236*H236,2)</f>
        <v>0</v>
      </c>
      <c r="BL236" s="18" t="s">
        <v>206</v>
      </c>
      <c r="BM236" s="161" t="s">
        <v>3377</v>
      </c>
    </row>
    <row r="237" spans="1:47" s="2" customFormat="1" ht="11.25">
      <c r="A237" s="33"/>
      <c r="B237" s="34"/>
      <c r="C237" s="33"/>
      <c r="D237" s="163" t="s">
        <v>208</v>
      </c>
      <c r="E237" s="33"/>
      <c r="F237" s="164" t="s">
        <v>2851</v>
      </c>
      <c r="G237" s="33"/>
      <c r="H237" s="33"/>
      <c r="I237" s="165"/>
      <c r="J237" s="33"/>
      <c r="K237" s="33"/>
      <c r="L237" s="34"/>
      <c r="M237" s="166"/>
      <c r="N237" s="167"/>
      <c r="O237" s="59"/>
      <c r="P237" s="59"/>
      <c r="Q237" s="59"/>
      <c r="R237" s="59"/>
      <c r="S237" s="59"/>
      <c r="T237" s="60"/>
      <c r="U237" s="33"/>
      <c r="V237" s="33"/>
      <c r="W237" s="33"/>
      <c r="X237" s="33"/>
      <c r="Y237" s="33"/>
      <c r="Z237" s="33"/>
      <c r="AA237" s="33"/>
      <c r="AB237" s="33"/>
      <c r="AC237" s="33"/>
      <c r="AD237" s="33"/>
      <c r="AE237" s="33"/>
      <c r="AT237" s="18" t="s">
        <v>208</v>
      </c>
      <c r="AU237" s="18" t="s">
        <v>91</v>
      </c>
    </row>
    <row r="238" spans="2:51" s="14" customFormat="1" ht="11.25">
      <c r="B238" s="177"/>
      <c r="D238" s="163" t="s">
        <v>212</v>
      </c>
      <c r="E238" s="178" t="s">
        <v>1</v>
      </c>
      <c r="F238" s="179" t="s">
        <v>3376</v>
      </c>
      <c r="H238" s="178" t="s">
        <v>1</v>
      </c>
      <c r="I238" s="180"/>
      <c r="L238" s="177"/>
      <c r="M238" s="181"/>
      <c r="N238" s="182"/>
      <c r="O238" s="182"/>
      <c r="P238" s="182"/>
      <c r="Q238" s="182"/>
      <c r="R238" s="182"/>
      <c r="S238" s="182"/>
      <c r="T238" s="183"/>
      <c r="AT238" s="178" t="s">
        <v>212</v>
      </c>
      <c r="AU238" s="178" t="s">
        <v>91</v>
      </c>
      <c r="AV238" s="14" t="s">
        <v>89</v>
      </c>
      <c r="AW238" s="14" t="s">
        <v>36</v>
      </c>
      <c r="AX238" s="14" t="s">
        <v>81</v>
      </c>
      <c r="AY238" s="178" t="s">
        <v>199</v>
      </c>
    </row>
    <row r="239" spans="2:51" s="13" customFormat="1" ht="11.25">
      <c r="B239" s="169"/>
      <c r="D239" s="163" t="s">
        <v>212</v>
      </c>
      <c r="E239" s="170" t="s">
        <v>1</v>
      </c>
      <c r="F239" s="171" t="s">
        <v>3370</v>
      </c>
      <c r="H239" s="172">
        <v>19</v>
      </c>
      <c r="I239" s="173"/>
      <c r="L239" s="169"/>
      <c r="M239" s="174"/>
      <c r="N239" s="175"/>
      <c r="O239" s="175"/>
      <c r="P239" s="175"/>
      <c r="Q239" s="175"/>
      <c r="R239" s="175"/>
      <c r="S239" s="175"/>
      <c r="T239" s="176"/>
      <c r="AT239" s="170" t="s">
        <v>212</v>
      </c>
      <c r="AU239" s="170" t="s">
        <v>91</v>
      </c>
      <c r="AV239" s="13" t="s">
        <v>91</v>
      </c>
      <c r="AW239" s="13" t="s">
        <v>36</v>
      </c>
      <c r="AX239" s="13" t="s">
        <v>81</v>
      </c>
      <c r="AY239" s="170" t="s">
        <v>199</v>
      </c>
    </row>
    <row r="240" spans="2:51" s="15" customFormat="1" ht="11.25">
      <c r="B240" s="184"/>
      <c r="D240" s="163" t="s">
        <v>212</v>
      </c>
      <c r="E240" s="185" t="s">
        <v>1</v>
      </c>
      <c r="F240" s="186" t="s">
        <v>234</v>
      </c>
      <c r="H240" s="187">
        <v>19</v>
      </c>
      <c r="I240" s="188"/>
      <c r="L240" s="184"/>
      <c r="M240" s="189"/>
      <c r="N240" s="190"/>
      <c r="O240" s="190"/>
      <c r="P240" s="190"/>
      <c r="Q240" s="190"/>
      <c r="R240" s="190"/>
      <c r="S240" s="190"/>
      <c r="T240" s="191"/>
      <c r="AT240" s="185" t="s">
        <v>212</v>
      </c>
      <c r="AU240" s="185" t="s">
        <v>91</v>
      </c>
      <c r="AV240" s="15" t="s">
        <v>206</v>
      </c>
      <c r="AW240" s="15" t="s">
        <v>36</v>
      </c>
      <c r="AX240" s="15" t="s">
        <v>89</v>
      </c>
      <c r="AY240" s="185" t="s">
        <v>199</v>
      </c>
    </row>
    <row r="241" spans="2:63" s="12" customFormat="1" ht="22.9" customHeight="1">
      <c r="B241" s="136"/>
      <c r="D241" s="137" t="s">
        <v>80</v>
      </c>
      <c r="E241" s="147" t="s">
        <v>609</v>
      </c>
      <c r="F241" s="147" t="s">
        <v>610</v>
      </c>
      <c r="I241" s="139"/>
      <c r="J241" s="148">
        <f>BK241</f>
        <v>0</v>
      </c>
      <c r="L241" s="136"/>
      <c r="M241" s="141"/>
      <c r="N241" s="142"/>
      <c r="O241" s="142"/>
      <c r="P241" s="143">
        <f>SUM(P242:P246)</f>
        <v>0</v>
      </c>
      <c r="Q241" s="142"/>
      <c r="R241" s="143">
        <f>SUM(R242:R246)</f>
        <v>0</v>
      </c>
      <c r="S241" s="142"/>
      <c r="T241" s="144">
        <f>SUM(T242:T246)</f>
        <v>0</v>
      </c>
      <c r="AR241" s="137" t="s">
        <v>89</v>
      </c>
      <c r="AT241" s="145" t="s">
        <v>80</v>
      </c>
      <c r="AU241" s="145" t="s">
        <v>89</v>
      </c>
      <c r="AY241" s="137" t="s">
        <v>199</v>
      </c>
      <c r="BK241" s="146">
        <f>SUM(BK242:BK246)</f>
        <v>0</v>
      </c>
    </row>
    <row r="242" spans="1:65" s="2" customFormat="1" ht="24.2" customHeight="1">
      <c r="A242" s="33"/>
      <c r="B242" s="149"/>
      <c r="C242" s="150" t="s">
        <v>364</v>
      </c>
      <c r="D242" s="150" t="s">
        <v>201</v>
      </c>
      <c r="E242" s="151" t="s">
        <v>612</v>
      </c>
      <c r="F242" s="152" t="s">
        <v>613</v>
      </c>
      <c r="G242" s="153" t="s">
        <v>275</v>
      </c>
      <c r="H242" s="154">
        <v>0.686</v>
      </c>
      <c r="I242" s="155"/>
      <c r="J242" s="156">
        <f>ROUND(I242*H242,2)</f>
        <v>0</v>
      </c>
      <c r="K242" s="152" t="s">
        <v>246</v>
      </c>
      <c r="L242" s="34"/>
      <c r="M242" s="157" t="s">
        <v>1</v>
      </c>
      <c r="N242" s="158" t="s">
        <v>46</v>
      </c>
      <c r="O242" s="59"/>
      <c r="P242" s="159">
        <f>O242*H242</f>
        <v>0</v>
      </c>
      <c r="Q242" s="159">
        <v>0</v>
      </c>
      <c r="R242" s="159">
        <f>Q242*H242</f>
        <v>0</v>
      </c>
      <c r="S242" s="159">
        <v>0</v>
      </c>
      <c r="T242" s="160">
        <f>S242*H242</f>
        <v>0</v>
      </c>
      <c r="U242" s="33"/>
      <c r="V242" s="33"/>
      <c r="W242" s="33"/>
      <c r="X242" s="33"/>
      <c r="Y242" s="33"/>
      <c r="Z242" s="33"/>
      <c r="AA242" s="33"/>
      <c r="AB242" s="33"/>
      <c r="AC242" s="33"/>
      <c r="AD242" s="33"/>
      <c r="AE242" s="33"/>
      <c r="AR242" s="161" t="s">
        <v>206</v>
      </c>
      <c r="AT242" s="161" t="s">
        <v>201</v>
      </c>
      <c r="AU242" s="161" t="s">
        <v>91</v>
      </c>
      <c r="AY242" s="18" t="s">
        <v>199</v>
      </c>
      <c r="BE242" s="162">
        <f>IF(N242="základní",J242,0)</f>
        <v>0</v>
      </c>
      <c r="BF242" s="162">
        <f>IF(N242="snížená",J242,0)</f>
        <v>0</v>
      </c>
      <c r="BG242" s="162">
        <f>IF(N242="zákl. přenesená",J242,0)</f>
        <v>0</v>
      </c>
      <c r="BH242" s="162">
        <f>IF(N242="sníž. přenesená",J242,0)</f>
        <v>0</v>
      </c>
      <c r="BI242" s="162">
        <f>IF(N242="nulová",J242,0)</f>
        <v>0</v>
      </c>
      <c r="BJ242" s="18" t="s">
        <v>89</v>
      </c>
      <c r="BK242" s="162">
        <f>ROUND(I242*H242,2)</f>
        <v>0</v>
      </c>
      <c r="BL242" s="18" t="s">
        <v>206</v>
      </c>
      <c r="BM242" s="161" t="s">
        <v>3279</v>
      </c>
    </row>
    <row r="243" spans="2:51" s="13" customFormat="1" ht="11.25">
      <c r="B243" s="169"/>
      <c r="D243" s="163" t="s">
        <v>212</v>
      </c>
      <c r="E243" s="170" t="s">
        <v>1</v>
      </c>
      <c r="F243" s="171" t="s">
        <v>3378</v>
      </c>
      <c r="H243" s="172">
        <v>0.686</v>
      </c>
      <c r="I243" s="173"/>
      <c r="L243" s="169"/>
      <c r="M243" s="174"/>
      <c r="N243" s="175"/>
      <c r="O243" s="175"/>
      <c r="P243" s="175"/>
      <c r="Q243" s="175"/>
      <c r="R243" s="175"/>
      <c r="S243" s="175"/>
      <c r="T243" s="176"/>
      <c r="AT243" s="170" t="s">
        <v>212</v>
      </c>
      <c r="AU243" s="170" t="s">
        <v>91</v>
      </c>
      <c r="AV243" s="13" t="s">
        <v>91</v>
      </c>
      <c r="AW243" s="13" t="s">
        <v>36</v>
      </c>
      <c r="AX243" s="13" t="s">
        <v>81</v>
      </c>
      <c r="AY243" s="170" t="s">
        <v>199</v>
      </c>
    </row>
    <row r="244" spans="2:51" s="15" customFormat="1" ht="11.25">
      <c r="B244" s="184"/>
      <c r="D244" s="163" t="s">
        <v>212</v>
      </c>
      <c r="E244" s="185" t="s">
        <v>1</v>
      </c>
      <c r="F244" s="186" t="s">
        <v>234</v>
      </c>
      <c r="H244" s="187">
        <v>0.686</v>
      </c>
      <c r="I244" s="188"/>
      <c r="L244" s="184"/>
      <c r="M244" s="189"/>
      <c r="N244" s="190"/>
      <c r="O244" s="190"/>
      <c r="P244" s="190"/>
      <c r="Q244" s="190"/>
      <c r="R244" s="190"/>
      <c r="S244" s="190"/>
      <c r="T244" s="191"/>
      <c r="AT244" s="185" t="s">
        <v>212</v>
      </c>
      <c r="AU244" s="185" t="s">
        <v>91</v>
      </c>
      <c r="AV244" s="15" t="s">
        <v>206</v>
      </c>
      <c r="AW244" s="15" t="s">
        <v>36</v>
      </c>
      <c r="AX244" s="15" t="s">
        <v>89</v>
      </c>
      <c r="AY244" s="185" t="s">
        <v>199</v>
      </c>
    </row>
    <row r="245" spans="1:65" s="2" customFormat="1" ht="24.2" customHeight="1">
      <c r="A245" s="33"/>
      <c r="B245" s="149"/>
      <c r="C245" s="150" t="s">
        <v>372</v>
      </c>
      <c r="D245" s="150" t="s">
        <v>201</v>
      </c>
      <c r="E245" s="151" t="s">
        <v>618</v>
      </c>
      <c r="F245" s="152" t="s">
        <v>619</v>
      </c>
      <c r="G245" s="153" t="s">
        <v>275</v>
      </c>
      <c r="H245" s="154">
        <v>3.08</v>
      </c>
      <c r="I245" s="155"/>
      <c r="J245" s="156">
        <f>ROUND(I245*H245,2)</f>
        <v>0</v>
      </c>
      <c r="K245" s="152" t="s">
        <v>246</v>
      </c>
      <c r="L245" s="34"/>
      <c r="M245" s="157" t="s">
        <v>1</v>
      </c>
      <c r="N245" s="158" t="s">
        <v>46</v>
      </c>
      <c r="O245" s="59"/>
      <c r="P245" s="159">
        <f>O245*H245</f>
        <v>0</v>
      </c>
      <c r="Q245" s="159">
        <v>0</v>
      </c>
      <c r="R245" s="159">
        <f>Q245*H245</f>
        <v>0</v>
      </c>
      <c r="S245" s="159">
        <v>0</v>
      </c>
      <c r="T245" s="160">
        <f>S245*H245</f>
        <v>0</v>
      </c>
      <c r="U245" s="33"/>
      <c r="V245" s="33"/>
      <c r="W245" s="33"/>
      <c r="X245" s="33"/>
      <c r="Y245" s="33"/>
      <c r="Z245" s="33"/>
      <c r="AA245" s="33"/>
      <c r="AB245" s="33"/>
      <c r="AC245" s="33"/>
      <c r="AD245" s="33"/>
      <c r="AE245" s="33"/>
      <c r="AR245" s="161" t="s">
        <v>206</v>
      </c>
      <c r="AT245" s="161" t="s">
        <v>201</v>
      </c>
      <c r="AU245" s="161" t="s">
        <v>91</v>
      </c>
      <c r="AY245" s="18" t="s">
        <v>199</v>
      </c>
      <c r="BE245" s="162">
        <f>IF(N245="základní",J245,0)</f>
        <v>0</v>
      </c>
      <c r="BF245" s="162">
        <f>IF(N245="snížená",J245,0)</f>
        <v>0</v>
      </c>
      <c r="BG245" s="162">
        <f>IF(N245="zákl. přenesená",J245,0)</f>
        <v>0</v>
      </c>
      <c r="BH245" s="162">
        <f>IF(N245="sníž. přenesená",J245,0)</f>
        <v>0</v>
      </c>
      <c r="BI245" s="162">
        <f>IF(N245="nulová",J245,0)</f>
        <v>0</v>
      </c>
      <c r="BJ245" s="18" t="s">
        <v>89</v>
      </c>
      <c r="BK245" s="162">
        <f>ROUND(I245*H245,2)</f>
        <v>0</v>
      </c>
      <c r="BL245" s="18" t="s">
        <v>206</v>
      </c>
      <c r="BM245" s="161" t="s">
        <v>3379</v>
      </c>
    </row>
    <row r="246" spans="2:51" s="13" customFormat="1" ht="11.25">
      <c r="B246" s="169"/>
      <c r="D246" s="163" t="s">
        <v>212</v>
      </c>
      <c r="E246" s="170" t="s">
        <v>1</v>
      </c>
      <c r="F246" s="171" t="s">
        <v>3380</v>
      </c>
      <c r="H246" s="172">
        <v>3.08</v>
      </c>
      <c r="I246" s="173"/>
      <c r="L246" s="169"/>
      <c r="M246" s="174"/>
      <c r="N246" s="175"/>
      <c r="O246" s="175"/>
      <c r="P246" s="175"/>
      <c r="Q246" s="175"/>
      <c r="R246" s="175"/>
      <c r="S246" s="175"/>
      <c r="T246" s="176"/>
      <c r="AT246" s="170" t="s">
        <v>212</v>
      </c>
      <c r="AU246" s="170" t="s">
        <v>91</v>
      </c>
      <c r="AV246" s="13" t="s">
        <v>91</v>
      </c>
      <c r="AW246" s="13" t="s">
        <v>36</v>
      </c>
      <c r="AX246" s="13" t="s">
        <v>89</v>
      </c>
      <c r="AY246" s="170" t="s">
        <v>199</v>
      </c>
    </row>
    <row r="247" spans="2:63" s="12" customFormat="1" ht="22.9" customHeight="1">
      <c r="B247" s="136"/>
      <c r="D247" s="137" t="s">
        <v>80</v>
      </c>
      <c r="E247" s="147" t="s">
        <v>623</v>
      </c>
      <c r="F247" s="147" t="s">
        <v>624</v>
      </c>
      <c r="I247" s="139"/>
      <c r="J247" s="148">
        <f>BK247</f>
        <v>0</v>
      </c>
      <c r="L247" s="136"/>
      <c r="M247" s="141"/>
      <c r="N247" s="142"/>
      <c r="O247" s="142"/>
      <c r="P247" s="143">
        <f>SUM(P248:P251)</f>
        <v>0</v>
      </c>
      <c r="Q247" s="142"/>
      <c r="R247" s="143">
        <f>SUM(R248:R251)</f>
        <v>0</v>
      </c>
      <c r="S247" s="142"/>
      <c r="T247" s="144">
        <f>SUM(T248:T251)</f>
        <v>0</v>
      </c>
      <c r="AR247" s="137" t="s">
        <v>89</v>
      </c>
      <c r="AT247" s="145" t="s">
        <v>80</v>
      </c>
      <c r="AU247" s="145" t="s">
        <v>89</v>
      </c>
      <c r="AY247" s="137" t="s">
        <v>199</v>
      </c>
      <c r="BK247" s="146">
        <f>SUM(BK248:BK251)</f>
        <v>0</v>
      </c>
    </row>
    <row r="248" spans="1:65" s="2" customFormat="1" ht="14.45" customHeight="1">
      <c r="A248" s="33"/>
      <c r="B248" s="149"/>
      <c r="C248" s="150" t="s">
        <v>378</v>
      </c>
      <c r="D248" s="150" t="s">
        <v>201</v>
      </c>
      <c r="E248" s="151" t="s">
        <v>626</v>
      </c>
      <c r="F248" s="152" t="s">
        <v>627</v>
      </c>
      <c r="G248" s="153" t="s">
        <v>275</v>
      </c>
      <c r="H248" s="154">
        <v>9.26</v>
      </c>
      <c r="I248" s="155"/>
      <c r="J248" s="156">
        <f>ROUND(I248*H248,2)</f>
        <v>0</v>
      </c>
      <c r="K248" s="152" t="s">
        <v>205</v>
      </c>
      <c r="L248" s="34"/>
      <c r="M248" s="157" t="s">
        <v>1</v>
      </c>
      <c r="N248" s="158" t="s">
        <v>46</v>
      </c>
      <c r="O248" s="59"/>
      <c r="P248" s="159">
        <f>O248*H248</f>
        <v>0</v>
      </c>
      <c r="Q248" s="159">
        <v>0</v>
      </c>
      <c r="R248" s="159">
        <f>Q248*H248</f>
        <v>0</v>
      </c>
      <c r="S248" s="159">
        <v>0</v>
      </c>
      <c r="T248" s="160">
        <f>S248*H248</f>
        <v>0</v>
      </c>
      <c r="U248" s="33"/>
      <c r="V248" s="33"/>
      <c r="W248" s="33"/>
      <c r="X248" s="33"/>
      <c r="Y248" s="33"/>
      <c r="Z248" s="33"/>
      <c r="AA248" s="33"/>
      <c r="AB248" s="33"/>
      <c r="AC248" s="33"/>
      <c r="AD248" s="33"/>
      <c r="AE248" s="33"/>
      <c r="AR248" s="161" t="s">
        <v>206</v>
      </c>
      <c r="AT248" s="161" t="s">
        <v>201</v>
      </c>
      <c r="AU248" s="161" t="s">
        <v>91</v>
      </c>
      <c r="AY248" s="18" t="s">
        <v>199</v>
      </c>
      <c r="BE248" s="162">
        <f>IF(N248="základní",J248,0)</f>
        <v>0</v>
      </c>
      <c r="BF248" s="162">
        <f>IF(N248="snížená",J248,0)</f>
        <v>0</v>
      </c>
      <c r="BG248" s="162">
        <f>IF(N248="zákl. přenesená",J248,0)</f>
        <v>0</v>
      </c>
      <c r="BH248" s="162">
        <f>IF(N248="sníž. přenesená",J248,0)</f>
        <v>0</v>
      </c>
      <c r="BI248" s="162">
        <f>IF(N248="nulová",J248,0)</f>
        <v>0</v>
      </c>
      <c r="BJ248" s="18" t="s">
        <v>89</v>
      </c>
      <c r="BK248" s="162">
        <f>ROUND(I248*H248,2)</f>
        <v>0</v>
      </c>
      <c r="BL248" s="18" t="s">
        <v>206</v>
      </c>
      <c r="BM248" s="161" t="s">
        <v>3381</v>
      </c>
    </row>
    <row r="249" spans="1:47" s="2" customFormat="1" ht="19.5">
      <c r="A249" s="33"/>
      <c r="B249" s="34"/>
      <c r="C249" s="33"/>
      <c r="D249" s="163" t="s">
        <v>208</v>
      </c>
      <c r="E249" s="33"/>
      <c r="F249" s="164" t="s">
        <v>629</v>
      </c>
      <c r="G249" s="33"/>
      <c r="H249" s="33"/>
      <c r="I249" s="165"/>
      <c r="J249" s="33"/>
      <c r="K249" s="33"/>
      <c r="L249" s="34"/>
      <c r="M249" s="166"/>
      <c r="N249" s="167"/>
      <c r="O249" s="59"/>
      <c r="P249" s="59"/>
      <c r="Q249" s="59"/>
      <c r="R249" s="59"/>
      <c r="S249" s="59"/>
      <c r="T249" s="60"/>
      <c r="U249" s="33"/>
      <c r="V249" s="33"/>
      <c r="W249" s="33"/>
      <c r="X249" s="33"/>
      <c r="Y249" s="33"/>
      <c r="Z249" s="33"/>
      <c r="AA249" s="33"/>
      <c r="AB249" s="33"/>
      <c r="AC249" s="33"/>
      <c r="AD249" s="33"/>
      <c r="AE249" s="33"/>
      <c r="AT249" s="18" t="s">
        <v>208</v>
      </c>
      <c r="AU249" s="18" t="s">
        <v>91</v>
      </c>
    </row>
    <row r="250" spans="1:65" s="2" customFormat="1" ht="24.2" customHeight="1">
      <c r="A250" s="33"/>
      <c r="B250" s="149"/>
      <c r="C250" s="150" t="s">
        <v>386</v>
      </c>
      <c r="D250" s="150" t="s">
        <v>201</v>
      </c>
      <c r="E250" s="151" t="s">
        <v>631</v>
      </c>
      <c r="F250" s="152" t="s">
        <v>632</v>
      </c>
      <c r="G250" s="153" t="s">
        <v>275</v>
      </c>
      <c r="H250" s="154">
        <v>9.26</v>
      </c>
      <c r="I250" s="155"/>
      <c r="J250" s="156">
        <f>ROUND(I250*H250,2)</f>
        <v>0</v>
      </c>
      <c r="K250" s="152" t="s">
        <v>205</v>
      </c>
      <c r="L250" s="34"/>
      <c r="M250" s="157" t="s">
        <v>1</v>
      </c>
      <c r="N250" s="158" t="s">
        <v>46</v>
      </c>
      <c r="O250" s="59"/>
      <c r="P250" s="159">
        <f>O250*H250</f>
        <v>0</v>
      </c>
      <c r="Q250" s="159">
        <v>0</v>
      </c>
      <c r="R250" s="159">
        <f>Q250*H250</f>
        <v>0</v>
      </c>
      <c r="S250" s="159">
        <v>0</v>
      </c>
      <c r="T250" s="160">
        <f>S250*H250</f>
        <v>0</v>
      </c>
      <c r="U250" s="33"/>
      <c r="V250" s="33"/>
      <c r="W250" s="33"/>
      <c r="X250" s="33"/>
      <c r="Y250" s="33"/>
      <c r="Z250" s="33"/>
      <c r="AA250" s="33"/>
      <c r="AB250" s="33"/>
      <c r="AC250" s="33"/>
      <c r="AD250" s="33"/>
      <c r="AE250" s="33"/>
      <c r="AR250" s="161" t="s">
        <v>206</v>
      </c>
      <c r="AT250" s="161" t="s">
        <v>201</v>
      </c>
      <c r="AU250" s="161" t="s">
        <v>91</v>
      </c>
      <c r="AY250" s="18" t="s">
        <v>199</v>
      </c>
      <c r="BE250" s="162">
        <f>IF(N250="základní",J250,0)</f>
        <v>0</v>
      </c>
      <c r="BF250" s="162">
        <f>IF(N250="snížená",J250,0)</f>
        <v>0</v>
      </c>
      <c r="BG250" s="162">
        <f>IF(N250="zákl. přenesená",J250,0)</f>
        <v>0</v>
      </c>
      <c r="BH250" s="162">
        <f>IF(N250="sníž. přenesená",J250,0)</f>
        <v>0</v>
      </c>
      <c r="BI250" s="162">
        <f>IF(N250="nulová",J250,0)</f>
        <v>0</v>
      </c>
      <c r="BJ250" s="18" t="s">
        <v>89</v>
      </c>
      <c r="BK250" s="162">
        <f>ROUND(I250*H250,2)</f>
        <v>0</v>
      </c>
      <c r="BL250" s="18" t="s">
        <v>206</v>
      </c>
      <c r="BM250" s="161" t="s">
        <v>3382</v>
      </c>
    </row>
    <row r="251" spans="1:47" s="2" customFormat="1" ht="29.25">
      <c r="A251" s="33"/>
      <c r="B251" s="34"/>
      <c r="C251" s="33"/>
      <c r="D251" s="163" t="s">
        <v>208</v>
      </c>
      <c r="E251" s="33"/>
      <c r="F251" s="164" t="s">
        <v>634</v>
      </c>
      <c r="G251" s="33"/>
      <c r="H251" s="33"/>
      <c r="I251" s="165"/>
      <c r="J251" s="33"/>
      <c r="K251" s="33"/>
      <c r="L251" s="34"/>
      <c r="M251" s="166"/>
      <c r="N251" s="167"/>
      <c r="O251" s="59"/>
      <c r="P251" s="59"/>
      <c r="Q251" s="59"/>
      <c r="R251" s="59"/>
      <c r="S251" s="59"/>
      <c r="T251" s="60"/>
      <c r="U251" s="33"/>
      <c r="V251" s="33"/>
      <c r="W251" s="33"/>
      <c r="X251" s="33"/>
      <c r="Y251" s="33"/>
      <c r="Z251" s="33"/>
      <c r="AA251" s="33"/>
      <c r="AB251" s="33"/>
      <c r="AC251" s="33"/>
      <c r="AD251" s="33"/>
      <c r="AE251" s="33"/>
      <c r="AT251" s="18" t="s">
        <v>208</v>
      </c>
      <c r="AU251" s="18" t="s">
        <v>91</v>
      </c>
    </row>
    <row r="252" spans="2:63" s="12" customFormat="1" ht="25.9" customHeight="1">
      <c r="B252" s="136"/>
      <c r="D252" s="137" t="s">
        <v>80</v>
      </c>
      <c r="E252" s="138" t="s">
        <v>272</v>
      </c>
      <c r="F252" s="138" t="s">
        <v>1857</v>
      </c>
      <c r="I252" s="139"/>
      <c r="J252" s="140">
        <f>BK252</f>
        <v>0</v>
      </c>
      <c r="L252" s="136"/>
      <c r="M252" s="141"/>
      <c r="N252" s="142"/>
      <c r="O252" s="142"/>
      <c r="P252" s="143">
        <f>P253</f>
        <v>0</v>
      </c>
      <c r="Q252" s="142"/>
      <c r="R252" s="143">
        <f>R253</f>
        <v>2.2273899999999998</v>
      </c>
      <c r="S252" s="142"/>
      <c r="T252" s="144">
        <f>T253</f>
        <v>0</v>
      </c>
      <c r="AR252" s="137" t="s">
        <v>221</v>
      </c>
      <c r="AT252" s="145" t="s">
        <v>80</v>
      </c>
      <c r="AU252" s="145" t="s">
        <v>81</v>
      </c>
      <c r="AY252" s="137" t="s">
        <v>199</v>
      </c>
      <c r="BK252" s="146">
        <f>BK253</f>
        <v>0</v>
      </c>
    </row>
    <row r="253" spans="2:63" s="12" customFormat="1" ht="22.9" customHeight="1">
      <c r="B253" s="136"/>
      <c r="D253" s="137" t="s">
        <v>80</v>
      </c>
      <c r="E253" s="147" t="s">
        <v>3383</v>
      </c>
      <c r="F253" s="147" t="s">
        <v>3384</v>
      </c>
      <c r="I253" s="139"/>
      <c r="J253" s="148">
        <f>BK253</f>
        <v>0</v>
      </c>
      <c r="L253" s="136"/>
      <c r="M253" s="141"/>
      <c r="N253" s="142"/>
      <c r="O253" s="142"/>
      <c r="P253" s="143">
        <f>SUM(P254:P279)</f>
        <v>0</v>
      </c>
      <c r="Q253" s="142"/>
      <c r="R253" s="143">
        <f>SUM(R254:R279)</f>
        <v>2.2273899999999998</v>
      </c>
      <c r="S253" s="142"/>
      <c r="T253" s="144">
        <f>SUM(T254:T279)</f>
        <v>0</v>
      </c>
      <c r="AR253" s="137" t="s">
        <v>221</v>
      </c>
      <c r="AT253" s="145" t="s">
        <v>80</v>
      </c>
      <c r="AU253" s="145" t="s">
        <v>89</v>
      </c>
      <c r="AY253" s="137" t="s">
        <v>199</v>
      </c>
      <c r="BK253" s="146">
        <f>SUM(BK254:BK279)</f>
        <v>0</v>
      </c>
    </row>
    <row r="254" spans="1:65" s="2" customFormat="1" ht="24.2" customHeight="1">
      <c r="A254" s="33"/>
      <c r="B254" s="149"/>
      <c r="C254" s="150" t="s">
        <v>397</v>
      </c>
      <c r="D254" s="150" t="s">
        <v>201</v>
      </c>
      <c r="E254" s="151" t="s">
        <v>3385</v>
      </c>
      <c r="F254" s="152" t="s">
        <v>3386</v>
      </c>
      <c r="G254" s="153" t="s">
        <v>3387</v>
      </c>
      <c r="H254" s="154">
        <v>0.1</v>
      </c>
      <c r="I254" s="155"/>
      <c r="J254" s="156">
        <f>ROUND(I254*H254,2)</f>
        <v>0</v>
      </c>
      <c r="K254" s="152" t="s">
        <v>246</v>
      </c>
      <c r="L254" s="34"/>
      <c r="M254" s="157" t="s">
        <v>1</v>
      </c>
      <c r="N254" s="158" t="s">
        <v>46</v>
      </c>
      <c r="O254" s="59"/>
      <c r="P254" s="159">
        <f>O254*H254</f>
        <v>0</v>
      </c>
      <c r="Q254" s="159">
        <v>0.0088</v>
      </c>
      <c r="R254" s="159">
        <f>Q254*H254</f>
        <v>0.0008800000000000001</v>
      </c>
      <c r="S254" s="159">
        <v>0</v>
      </c>
      <c r="T254" s="160">
        <f>S254*H254</f>
        <v>0</v>
      </c>
      <c r="U254" s="33"/>
      <c r="V254" s="33"/>
      <c r="W254" s="33"/>
      <c r="X254" s="33"/>
      <c r="Y254" s="33"/>
      <c r="Z254" s="33"/>
      <c r="AA254" s="33"/>
      <c r="AB254" s="33"/>
      <c r="AC254" s="33"/>
      <c r="AD254" s="33"/>
      <c r="AE254" s="33"/>
      <c r="AR254" s="161" t="s">
        <v>660</v>
      </c>
      <c r="AT254" s="161" t="s">
        <v>201</v>
      </c>
      <c r="AU254" s="161" t="s">
        <v>91</v>
      </c>
      <c r="AY254" s="18" t="s">
        <v>199</v>
      </c>
      <c r="BE254" s="162">
        <f>IF(N254="základní",J254,0)</f>
        <v>0</v>
      </c>
      <c r="BF254" s="162">
        <f>IF(N254="snížená",J254,0)</f>
        <v>0</v>
      </c>
      <c r="BG254" s="162">
        <f>IF(N254="zákl. přenesená",J254,0)</f>
        <v>0</v>
      </c>
      <c r="BH254" s="162">
        <f>IF(N254="sníž. přenesená",J254,0)</f>
        <v>0</v>
      </c>
      <c r="BI254" s="162">
        <f>IF(N254="nulová",J254,0)</f>
        <v>0</v>
      </c>
      <c r="BJ254" s="18" t="s">
        <v>89</v>
      </c>
      <c r="BK254" s="162">
        <f>ROUND(I254*H254,2)</f>
        <v>0</v>
      </c>
      <c r="BL254" s="18" t="s">
        <v>660</v>
      </c>
      <c r="BM254" s="161" t="s">
        <v>3388</v>
      </c>
    </row>
    <row r="255" spans="1:65" s="2" customFormat="1" ht="14.45" customHeight="1">
      <c r="A255" s="33"/>
      <c r="B255" s="149"/>
      <c r="C255" s="150" t="s">
        <v>402</v>
      </c>
      <c r="D255" s="150" t="s">
        <v>201</v>
      </c>
      <c r="E255" s="151" t="s">
        <v>3389</v>
      </c>
      <c r="F255" s="152" t="s">
        <v>3390</v>
      </c>
      <c r="G255" s="153" t="s">
        <v>3387</v>
      </c>
      <c r="H255" s="154">
        <v>0.1</v>
      </c>
      <c r="I255" s="155"/>
      <c r="J255" s="156">
        <f>ROUND(I255*H255,2)</f>
        <v>0</v>
      </c>
      <c r="K255" s="152" t="s">
        <v>246</v>
      </c>
      <c r="L255" s="34"/>
      <c r="M255" s="157" t="s">
        <v>1</v>
      </c>
      <c r="N255" s="158" t="s">
        <v>46</v>
      </c>
      <c r="O255" s="59"/>
      <c r="P255" s="159">
        <f>O255*H255</f>
        <v>0</v>
      </c>
      <c r="Q255" s="159">
        <v>0.0088</v>
      </c>
      <c r="R255" s="159">
        <f>Q255*H255</f>
        <v>0.0008800000000000001</v>
      </c>
      <c r="S255" s="159">
        <v>0</v>
      </c>
      <c r="T255" s="160">
        <f>S255*H255</f>
        <v>0</v>
      </c>
      <c r="U255" s="33"/>
      <c r="V255" s="33"/>
      <c r="W255" s="33"/>
      <c r="X255" s="33"/>
      <c r="Y255" s="33"/>
      <c r="Z255" s="33"/>
      <c r="AA255" s="33"/>
      <c r="AB255" s="33"/>
      <c r="AC255" s="33"/>
      <c r="AD255" s="33"/>
      <c r="AE255" s="33"/>
      <c r="AR255" s="161" t="s">
        <v>660</v>
      </c>
      <c r="AT255" s="161" t="s">
        <v>201</v>
      </c>
      <c r="AU255" s="161" t="s">
        <v>91</v>
      </c>
      <c r="AY255" s="18" t="s">
        <v>199</v>
      </c>
      <c r="BE255" s="162">
        <f>IF(N255="základní",J255,0)</f>
        <v>0</v>
      </c>
      <c r="BF255" s="162">
        <f>IF(N255="snížená",J255,0)</f>
        <v>0</v>
      </c>
      <c r="BG255" s="162">
        <f>IF(N255="zákl. přenesená",J255,0)</f>
        <v>0</v>
      </c>
      <c r="BH255" s="162">
        <f>IF(N255="sníž. přenesená",J255,0)</f>
        <v>0</v>
      </c>
      <c r="BI255" s="162">
        <f>IF(N255="nulová",J255,0)</f>
        <v>0</v>
      </c>
      <c r="BJ255" s="18" t="s">
        <v>89</v>
      </c>
      <c r="BK255" s="162">
        <f>ROUND(I255*H255,2)</f>
        <v>0</v>
      </c>
      <c r="BL255" s="18" t="s">
        <v>660</v>
      </c>
      <c r="BM255" s="161" t="s">
        <v>3391</v>
      </c>
    </row>
    <row r="256" spans="1:65" s="2" customFormat="1" ht="24.2" customHeight="1">
      <c r="A256" s="33"/>
      <c r="B256" s="149"/>
      <c r="C256" s="150" t="s">
        <v>410</v>
      </c>
      <c r="D256" s="150" t="s">
        <v>201</v>
      </c>
      <c r="E256" s="151" t="s">
        <v>3392</v>
      </c>
      <c r="F256" s="152" t="s">
        <v>3393</v>
      </c>
      <c r="G256" s="153" t="s">
        <v>345</v>
      </c>
      <c r="H256" s="154">
        <v>2</v>
      </c>
      <c r="I256" s="155"/>
      <c r="J256" s="156">
        <f>ROUND(I256*H256,2)</f>
        <v>0</v>
      </c>
      <c r="K256" s="152" t="s">
        <v>246</v>
      </c>
      <c r="L256" s="34"/>
      <c r="M256" s="157" t="s">
        <v>1</v>
      </c>
      <c r="N256" s="158" t="s">
        <v>46</v>
      </c>
      <c r="O256" s="59"/>
      <c r="P256" s="159">
        <f>O256*H256</f>
        <v>0</v>
      </c>
      <c r="Q256" s="159">
        <v>0</v>
      </c>
      <c r="R256" s="159">
        <f>Q256*H256</f>
        <v>0</v>
      </c>
      <c r="S256" s="159">
        <v>0</v>
      </c>
      <c r="T256" s="160">
        <f>S256*H256</f>
        <v>0</v>
      </c>
      <c r="U256" s="33"/>
      <c r="V256" s="33"/>
      <c r="W256" s="33"/>
      <c r="X256" s="33"/>
      <c r="Y256" s="33"/>
      <c r="Z256" s="33"/>
      <c r="AA256" s="33"/>
      <c r="AB256" s="33"/>
      <c r="AC256" s="33"/>
      <c r="AD256" s="33"/>
      <c r="AE256" s="33"/>
      <c r="AR256" s="161" t="s">
        <v>660</v>
      </c>
      <c r="AT256" s="161" t="s">
        <v>201</v>
      </c>
      <c r="AU256" s="161" t="s">
        <v>91</v>
      </c>
      <c r="AY256" s="18" t="s">
        <v>199</v>
      </c>
      <c r="BE256" s="162">
        <f>IF(N256="základní",J256,0)</f>
        <v>0</v>
      </c>
      <c r="BF256" s="162">
        <f>IF(N256="snížená",J256,0)</f>
        <v>0</v>
      </c>
      <c r="BG256" s="162">
        <f>IF(N256="zákl. přenesená",J256,0)</f>
        <v>0</v>
      </c>
      <c r="BH256" s="162">
        <f>IF(N256="sníž. přenesená",J256,0)</f>
        <v>0</v>
      </c>
      <c r="BI256" s="162">
        <f>IF(N256="nulová",J256,0)</f>
        <v>0</v>
      </c>
      <c r="BJ256" s="18" t="s">
        <v>89</v>
      </c>
      <c r="BK256" s="162">
        <f>ROUND(I256*H256,2)</f>
        <v>0</v>
      </c>
      <c r="BL256" s="18" t="s">
        <v>660</v>
      </c>
      <c r="BM256" s="161" t="s">
        <v>3394</v>
      </c>
    </row>
    <row r="257" spans="1:65" s="2" customFormat="1" ht="24.2" customHeight="1">
      <c r="A257" s="33"/>
      <c r="B257" s="149"/>
      <c r="C257" s="150" t="s">
        <v>418</v>
      </c>
      <c r="D257" s="150" t="s">
        <v>201</v>
      </c>
      <c r="E257" s="151" t="s">
        <v>3395</v>
      </c>
      <c r="F257" s="152" t="s">
        <v>3396</v>
      </c>
      <c r="G257" s="153" t="s">
        <v>345</v>
      </c>
      <c r="H257" s="154">
        <v>31</v>
      </c>
      <c r="I257" s="155"/>
      <c r="J257" s="156">
        <f>ROUND(I257*H257,2)</f>
        <v>0</v>
      </c>
      <c r="K257" s="152" t="s">
        <v>246</v>
      </c>
      <c r="L257" s="34"/>
      <c r="M257" s="157" t="s">
        <v>1</v>
      </c>
      <c r="N257" s="158" t="s">
        <v>46</v>
      </c>
      <c r="O257" s="59"/>
      <c r="P257" s="159">
        <f>O257*H257</f>
        <v>0</v>
      </c>
      <c r="Q257" s="159">
        <v>0</v>
      </c>
      <c r="R257" s="159">
        <f>Q257*H257</f>
        <v>0</v>
      </c>
      <c r="S257" s="159">
        <v>0</v>
      </c>
      <c r="T257" s="160">
        <f>S257*H257</f>
        <v>0</v>
      </c>
      <c r="U257" s="33"/>
      <c r="V257" s="33"/>
      <c r="W257" s="33"/>
      <c r="X257" s="33"/>
      <c r="Y257" s="33"/>
      <c r="Z257" s="33"/>
      <c r="AA257" s="33"/>
      <c r="AB257" s="33"/>
      <c r="AC257" s="33"/>
      <c r="AD257" s="33"/>
      <c r="AE257" s="33"/>
      <c r="AR257" s="161" t="s">
        <v>660</v>
      </c>
      <c r="AT257" s="161" t="s">
        <v>201</v>
      </c>
      <c r="AU257" s="161" t="s">
        <v>91</v>
      </c>
      <c r="AY257" s="18" t="s">
        <v>199</v>
      </c>
      <c r="BE257" s="162">
        <f>IF(N257="základní",J257,0)</f>
        <v>0</v>
      </c>
      <c r="BF257" s="162">
        <f>IF(N257="snížená",J257,0)</f>
        <v>0</v>
      </c>
      <c r="BG257" s="162">
        <f>IF(N257="zákl. přenesená",J257,0)</f>
        <v>0</v>
      </c>
      <c r="BH257" s="162">
        <f>IF(N257="sníž. přenesená",J257,0)</f>
        <v>0</v>
      </c>
      <c r="BI257" s="162">
        <f>IF(N257="nulová",J257,0)</f>
        <v>0</v>
      </c>
      <c r="BJ257" s="18" t="s">
        <v>89</v>
      </c>
      <c r="BK257" s="162">
        <f>ROUND(I257*H257,2)</f>
        <v>0</v>
      </c>
      <c r="BL257" s="18" t="s">
        <v>660</v>
      </c>
      <c r="BM257" s="161" t="s">
        <v>3397</v>
      </c>
    </row>
    <row r="258" spans="1:47" s="2" customFormat="1" ht="29.25">
      <c r="A258" s="33"/>
      <c r="B258" s="34"/>
      <c r="C258" s="33"/>
      <c r="D258" s="163" t="s">
        <v>208</v>
      </c>
      <c r="E258" s="33"/>
      <c r="F258" s="164" t="s">
        <v>3398</v>
      </c>
      <c r="G258" s="33"/>
      <c r="H258" s="33"/>
      <c r="I258" s="165"/>
      <c r="J258" s="33"/>
      <c r="K258" s="33"/>
      <c r="L258" s="34"/>
      <c r="M258" s="166"/>
      <c r="N258" s="167"/>
      <c r="O258" s="59"/>
      <c r="P258" s="59"/>
      <c r="Q258" s="59"/>
      <c r="R258" s="59"/>
      <c r="S258" s="59"/>
      <c r="T258" s="60"/>
      <c r="U258" s="33"/>
      <c r="V258" s="33"/>
      <c r="W258" s="33"/>
      <c r="X258" s="33"/>
      <c r="Y258" s="33"/>
      <c r="Z258" s="33"/>
      <c r="AA258" s="33"/>
      <c r="AB258" s="33"/>
      <c r="AC258" s="33"/>
      <c r="AD258" s="33"/>
      <c r="AE258" s="33"/>
      <c r="AT258" s="18" t="s">
        <v>208</v>
      </c>
      <c r="AU258" s="18" t="s">
        <v>91</v>
      </c>
    </row>
    <row r="259" spans="1:47" s="2" customFormat="1" ht="29.25">
      <c r="A259" s="33"/>
      <c r="B259" s="34"/>
      <c r="C259" s="33"/>
      <c r="D259" s="163" t="s">
        <v>210</v>
      </c>
      <c r="E259" s="33"/>
      <c r="F259" s="168" t="s">
        <v>3399</v>
      </c>
      <c r="G259" s="33"/>
      <c r="H259" s="33"/>
      <c r="I259" s="165"/>
      <c r="J259" s="33"/>
      <c r="K259" s="33"/>
      <c r="L259" s="34"/>
      <c r="M259" s="166"/>
      <c r="N259" s="167"/>
      <c r="O259" s="59"/>
      <c r="P259" s="59"/>
      <c r="Q259" s="59"/>
      <c r="R259" s="59"/>
      <c r="S259" s="59"/>
      <c r="T259" s="60"/>
      <c r="U259" s="33"/>
      <c r="V259" s="33"/>
      <c r="W259" s="33"/>
      <c r="X259" s="33"/>
      <c r="Y259" s="33"/>
      <c r="Z259" s="33"/>
      <c r="AA259" s="33"/>
      <c r="AB259" s="33"/>
      <c r="AC259" s="33"/>
      <c r="AD259" s="33"/>
      <c r="AE259" s="33"/>
      <c r="AT259" s="18" t="s">
        <v>210</v>
      </c>
      <c r="AU259" s="18" t="s">
        <v>91</v>
      </c>
    </row>
    <row r="260" spans="1:65" s="2" customFormat="1" ht="24.2" customHeight="1">
      <c r="A260" s="33"/>
      <c r="B260" s="149"/>
      <c r="C260" s="150" t="s">
        <v>423</v>
      </c>
      <c r="D260" s="150" t="s">
        <v>201</v>
      </c>
      <c r="E260" s="151" t="s">
        <v>3400</v>
      </c>
      <c r="F260" s="152" t="s">
        <v>3401</v>
      </c>
      <c r="G260" s="153" t="s">
        <v>345</v>
      </c>
      <c r="H260" s="154">
        <v>7</v>
      </c>
      <c r="I260" s="155"/>
      <c r="J260" s="156">
        <f>ROUND(I260*H260,2)</f>
        <v>0</v>
      </c>
      <c r="K260" s="152" t="s">
        <v>246</v>
      </c>
      <c r="L260" s="34"/>
      <c r="M260" s="157" t="s">
        <v>1</v>
      </c>
      <c r="N260" s="158" t="s">
        <v>46</v>
      </c>
      <c r="O260" s="59"/>
      <c r="P260" s="159">
        <f>O260*H260</f>
        <v>0</v>
      </c>
      <c r="Q260" s="159">
        <v>0</v>
      </c>
      <c r="R260" s="159">
        <f>Q260*H260</f>
        <v>0</v>
      </c>
      <c r="S260" s="159">
        <v>0</v>
      </c>
      <c r="T260" s="160">
        <f>S260*H260</f>
        <v>0</v>
      </c>
      <c r="U260" s="33"/>
      <c r="V260" s="33"/>
      <c r="W260" s="33"/>
      <c r="X260" s="33"/>
      <c r="Y260" s="33"/>
      <c r="Z260" s="33"/>
      <c r="AA260" s="33"/>
      <c r="AB260" s="33"/>
      <c r="AC260" s="33"/>
      <c r="AD260" s="33"/>
      <c r="AE260" s="33"/>
      <c r="AR260" s="161" t="s">
        <v>660</v>
      </c>
      <c r="AT260" s="161" t="s">
        <v>201</v>
      </c>
      <c r="AU260" s="161" t="s">
        <v>91</v>
      </c>
      <c r="AY260" s="18" t="s">
        <v>199</v>
      </c>
      <c r="BE260" s="162">
        <f>IF(N260="základní",J260,0)</f>
        <v>0</v>
      </c>
      <c r="BF260" s="162">
        <f>IF(N260="snížená",J260,0)</f>
        <v>0</v>
      </c>
      <c r="BG260" s="162">
        <f>IF(N260="zákl. přenesená",J260,0)</f>
        <v>0</v>
      </c>
      <c r="BH260" s="162">
        <f>IF(N260="sníž. přenesená",J260,0)</f>
        <v>0</v>
      </c>
      <c r="BI260" s="162">
        <f>IF(N260="nulová",J260,0)</f>
        <v>0</v>
      </c>
      <c r="BJ260" s="18" t="s">
        <v>89</v>
      </c>
      <c r="BK260" s="162">
        <f>ROUND(I260*H260,2)</f>
        <v>0</v>
      </c>
      <c r="BL260" s="18" t="s">
        <v>660</v>
      </c>
      <c r="BM260" s="161" t="s">
        <v>3402</v>
      </c>
    </row>
    <row r="261" spans="1:65" s="2" customFormat="1" ht="14.45" customHeight="1">
      <c r="A261" s="33"/>
      <c r="B261" s="149"/>
      <c r="C261" s="150" t="s">
        <v>431</v>
      </c>
      <c r="D261" s="150" t="s">
        <v>201</v>
      </c>
      <c r="E261" s="151" t="s">
        <v>3403</v>
      </c>
      <c r="F261" s="152" t="s">
        <v>3404</v>
      </c>
      <c r="G261" s="153" t="s">
        <v>345</v>
      </c>
      <c r="H261" s="154">
        <v>40</v>
      </c>
      <c r="I261" s="155"/>
      <c r="J261" s="156">
        <f>ROUND(I261*H261,2)</f>
        <v>0</v>
      </c>
      <c r="K261" s="152" t="s">
        <v>246</v>
      </c>
      <c r="L261" s="34"/>
      <c r="M261" s="157" t="s">
        <v>1</v>
      </c>
      <c r="N261" s="158" t="s">
        <v>46</v>
      </c>
      <c r="O261" s="59"/>
      <c r="P261" s="159">
        <f>O261*H261</f>
        <v>0</v>
      </c>
      <c r="Q261" s="159">
        <v>0</v>
      </c>
      <c r="R261" s="159">
        <f>Q261*H261</f>
        <v>0</v>
      </c>
      <c r="S261" s="159">
        <v>0</v>
      </c>
      <c r="T261" s="160">
        <f>S261*H261</f>
        <v>0</v>
      </c>
      <c r="U261" s="33"/>
      <c r="V261" s="33"/>
      <c r="W261" s="33"/>
      <c r="X261" s="33"/>
      <c r="Y261" s="33"/>
      <c r="Z261" s="33"/>
      <c r="AA261" s="33"/>
      <c r="AB261" s="33"/>
      <c r="AC261" s="33"/>
      <c r="AD261" s="33"/>
      <c r="AE261" s="33"/>
      <c r="AR261" s="161" t="s">
        <v>660</v>
      </c>
      <c r="AT261" s="161" t="s">
        <v>201</v>
      </c>
      <c r="AU261" s="161" t="s">
        <v>91</v>
      </c>
      <c r="AY261" s="18" t="s">
        <v>199</v>
      </c>
      <c r="BE261" s="162">
        <f>IF(N261="základní",J261,0)</f>
        <v>0</v>
      </c>
      <c r="BF261" s="162">
        <f>IF(N261="snížená",J261,0)</f>
        <v>0</v>
      </c>
      <c r="BG261" s="162">
        <f>IF(N261="zákl. přenesená",J261,0)</f>
        <v>0</v>
      </c>
      <c r="BH261" s="162">
        <f>IF(N261="sníž. přenesená",J261,0)</f>
        <v>0</v>
      </c>
      <c r="BI261" s="162">
        <f>IF(N261="nulová",J261,0)</f>
        <v>0</v>
      </c>
      <c r="BJ261" s="18" t="s">
        <v>89</v>
      </c>
      <c r="BK261" s="162">
        <f>ROUND(I261*H261,2)</f>
        <v>0</v>
      </c>
      <c r="BL261" s="18" t="s">
        <v>660</v>
      </c>
      <c r="BM261" s="161" t="s">
        <v>3405</v>
      </c>
    </row>
    <row r="262" spans="1:65" s="2" customFormat="1" ht="14.45" customHeight="1">
      <c r="A262" s="33"/>
      <c r="B262" s="149"/>
      <c r="C262" s="192" t="s">
        <v>440</v>
      </c>
      <c r="D262" s="192" t="s">
        <v>272</v>
      </c>
      <c r="E262" s="193" t="s">
        <v>3406</v>
      </c>
      <c r="F262" s="194" t="s">
        <v>3407</v>
      </c>
      <c r="G262" s="195" t="s">
        <v>275</v>
      </c>
      <c r="H262" s="196">
        <v>2</v>
      </c>
      <c r="I262" s="197"/>
      <c r="J262" s="198">
        <f>ROUND(I262*H262,2)</f>
        <v>0</v>
      </c>
      <c r="K262" s="194" t="s">
        <v>205</v>
      </c>
      <c r="L262" s="199"/>
      <c r="M262" s="200" t="s">
        <v>1</v>
      </c>
      <c r="N262" s="201" t="s">
        <v>46</v>
      </c>
      <c r="O262" s="59"/>
      <c r="P262" s="159">
        <f>O262*H262</f>
        <v>0</v>
      </c>
      <c r="Q262" s="159">
        <v>1</v>
      </c>
      <c r="R262" s="159">
        <f>Q262*H262</f>
        <v>2</v>
      </c>
      <c r="S262" s="159">
        <v>0</v>
      </c>
      <c r="T262" s="160">
        <f>S262*H262</f>
        <v>0</v>
      </c>
      <c r="U262" s="33"/>
      <c r="V262" s="33"/>
      <c r="W262" s="33"/>
      <c r="X262" s="33"/>
      <c r="Y262" s="33"/>
      <c r="Z262" s="33"/>
      <c r="AA262" s="33"/>
      <c r="AB262" s="33"/>
      <c r="AC262" s="33"/>
      <c r="AD262" s="33"/>
      <c r="AE262" s="33"/>
      <c r="AR262" s="161" t="s">
        <v>3408</v>
      </c>
      <c r="AT262" s="161" t="s">
        <v>272</v>
      </c>
      <c r="AU262" s="161" t="s">
        <v>91</v>
      </c>
      <c r="AY262" s="18" t="s">
        <v>199</v>
      </c>
      <c r="BE262" s="162">
        <f>IF(N262="základní",J262,0)</f>
        <v>0</v>
      </c>
      <c r="BF262" s="162">
        <f>IF(N262="snížená",J262,0)</f>
        <v>0</v>
      </c>
      <c r="BG262" s="162">
        <f>IF(N262="zákl. přenesená",J262,0)</f>
        <v>0</v>
      </c>
      <c r="BH262" s="162">
        <f>IF(N262="sníž. přenesená",J262,0)</f>
        <v>0</v>
      </c>
      <c r="BI262" s="162">
        <f>IF(N262="nulová",J262,0)</f>
        <v>0</v>
      </c>
      <c r="BJ262" s="18" t="s">
        <v>89</v>
      </c>
      <c r="BK262" s="162">
        <f>ROUND(I262*H262,2)</f>
        <v>0</v>
      </c>
      <c r="BL262" s="18" t="s">
        <v>660</v>
      </c>
      <c r="BM262" s="161" t="s">
        <v>3409</v>
      </c>
    </row>
    <row r="263" spans="1:47" s="2" customFormat="1" ht="11.25">
      <c r="A263" s="33"/>
      <c r="B263" s="34"/>
      <c r="C263" s="33"/>
      <c r="D263" s="163" t="s">
        <v>208</v>
      </c>
      <c r="E263" s="33"/>
      <c r="F263" s="164" t="s">
        <v>3407</v>
      </c>
      <c r="G263" s="33"/>
      <c r="H263" s="33"/>
      <c r="I263" s="165"/>
      <c r="J263" s="33"/>
      <c r="K263" s="33"/>
      <c r="L263" s="34"/>
      <c r="M263" s="166"/>
      <c r="N263" s="167"/>
      <c r="O263" s="59"/>
      <c r="P263" s="59"/>
      <c r="Q263" s="59"/>
      <c r="R263" s="59"/>
      <c r="S263" s="59"/>
      <c r="T263" s="60"/>
      <c r="U263" s="33"/>
      <c r="V263" s="33"/>
      <c r="W263" s="33"/>
      <c r="X263" s="33"/>
      <c r="Y263" s="33"/>
      <c r="Z263" s="33"/>
      <c r="AA263" s="33"/>
      <c r="AB263" s="33"/>
      <c r="AC263" s="33"/>
      <c r="AD263" s="33"/>
      <c r="AE263" s="33"/>
      <c r="AT263" s="18" t="s">
        <v>208</v>
      </c>
      <c r="AU263" s="18" t="s">
        <v>91</v>
      </c>
    </row>
    <row r="264" spans="1:65" s="2" customFormat="1" ht="24.2" customHeight="1">
      <c r="A264" s="33"/>
      <c r="B264" s="149"/>
      <c r="C264" s="150" t="s">
        <v>448</v>
      </c>
      <c r="D264" s="150" t="s">
        <v>201</v>
      </c>
      <c r="E264" s="151" t="s">
        <v>3410</v>
      </c>
      <c r="F264" s="152" t="s">
        <v>3411</v>
      </c>
      <c r="G264" s="153" t="s">
        <v>345</v>
      </c>
      <c r="H264" s="154">
        <v>1</v>
      </c>
      <c r="I264" s="155"/>
      <c r="J264" s="156">
        <f>ROUND(I264*H264,2)</f>
        <v>0</v>
      </c>
      <c r="K264" s="152" t="s">
        <v>246</v>
      </c>
      <c r="L264" s="34"/>
      <c r="M264" s="157" t="s">
        <v>1</v>
      </c>
      <c r="N264" s="158" t="s">
        <v>46</v>
      </c>
      <c r="O264" s="59"/>
      <c r="P264" s="159">
        <f>O264*H264</f>
        <v>0</v>
      </c>
      <c r="Q264" s="159">
        <v>0.22563</v>
      </c>
      <c r="R264" s="159">
        <f>Q264*H264</f>
        <v>0.22563</v>
      </c>
      <c r="S264" s="159">
        <v>0</v>
      </c>
      <c r="T264" s="160">
        <f>S264*H264</f>
        <v>0</v>
      </c>
      <c r="U264" s="33"/>
      <c r="V264" s="33"/>
      <c r="W264" s="33"/>
      <c r="X264" s="33"/>
      <c r="Y264" s="33"/>
      <c r="Z264" s="33"/>
      <c r="AA264" s="33"/>
      <c r="AB264" s="33"/>
      <c r="AC264" s="33"/>
      <c r="AD264" s="33"/>
      <c r="AE264" s="33"/>
      <c r="AR264" s="161" t="s">
        <v>660</v>
      </c>
      <c r="AT264" s="161" t="s">
        <v>201</v>
      </c>
      <c r="AU264" s="161" t="s">
        <v>91</v>
      </c>
      <c r="AY264" s="18" t="s">
        <v>199</v>
      </c>
      <c r="BE264" s="162">
        <f>IF(N264="základní",J264,0)</f>
        <v>0</v>
      </c>
      <c r="BF264" s="162">
        <f>IF(N264="snížená",J264,0)</f>
        <v>0</v>
      </c>
      <c r="BG264" s="162">
        <f>IF(N264="zákl. přenesená",J264,0)</f>
        <v>0</v>
      </c>
      <c r="BH264" s="162">
        <f>IF(N264="sníž. přenesená",J264,0)</f>
        <v>0</v>
      </c>
      <c r="BI264" s="162">
        <f>IF(N264="nulová",J264,0)</f>
        <v>0</v>
      </c>
      <c r="BJ264" s="18" t="s">
        <v>89</v>
      </c>
      <c r="BK264" s="162">
        <f>ROUND(I264*H264,2)</f>
        <v>0</v>
      </c>
      <c r="BL264" s="18" t="s">
        <v>660</v>
      </c>
      <c r="BM264" s="161" t="s">
        <v>3412</v>
      </c>
    </row>
    <row r="265" spans="1:65" s="2" customFormat="1" ht="24.2" customHeight="1">
      <c r="A265" s="33"/>
      <c r="B265" s="149"/>
      <c r="C265" s="150" t="s">
        <v>456</v>
      </c>
      <c r="D265" s="150" t="s">
        <v>201</v>
      </c>
      <c r="E265" s="151" t="s">
        <v>3413</v>
      </c>
      <c r="F265" s="152" t="s">
        <v>3414</v>
      </c>
      <c r="G265" s="153" t="s">
        <v>345</v>
      </c>
      <c r="H265" s="154">
        <v>33</v>
      </c>
      <c r="I265" s="155"/>
      <c r="J265" s="156">
        <f>ROUND(I265*H265,2)</f>
        <v>0</v>
      </c>
      <c r="K265" s="152" t="s">
        <v>205</v>
      </c>
      <c r="L265" s="34"/>
      <c r="M265" s="157" t="s">
        <v>1</v>
      </c>
      <c r="N265" s="158" t="s">
        <v>46</v>
      </c>
      <c r="O265" s="59"/>
      <c r="P265" s="159">
        <f>O265*H265</f>
        <v>0</v>
      </c>
      <c r="Q265" s="159">
        <v>0</v>
      </c>
      <c r="R265" s="159">
        <f>Q265*H265</f>
        <v>0</v>
      </c>
      <c r="S265" s="159">
        <v>0</v>
      </c>
      <c r="T265" s="160">
        <f>S265*H265</f>
        <v>0</v>
      </c>
      <c r="U265" s="33"/>
      <c r="V265" s="33"/>
      <c r="W265" s="33"/>
      <c r="X265" s="33"/>
      <c r="Y265" s="33"/>
      <c r="Z265" s="33"/>
      <c r="AA265" s="33"/>
      <c r="AB265" s="33"/>
      <c r="AC265" s="33"/>
      <c r="AD265" s="33"/>
      <c r="AE265" s="33"/>
      <c r="AR265" s="161" t="s">
        <v>660</v>
      </c>
      <c r="AT265" s="161" t="s">
        <v>201</v>
      </c>
      <c r="AU265" s="161" t="s">
        <v>91</v>
      </c>
      <c r="AY265" s="18" t="s">
        <v>199</v>
      </c>
      <c r="BE265" s="162">
        <f>IF(N265="základní",J265,0)</f>
        <v>0</v>
      </c>
      <c r="BF265" s="162">
        <f>IF(N265="snížená",J265,0)</f>
        <v>0</v>
      </c>
      <c r="BG265" s="162">
        <f>IF(N265="zákl. přenesená",J265,0)</f>
        <v>0</v>
      </c>
      <c r="BH265" s="162">
        <f>IF(N265="sníž. přenesená",J265,0)</f>
        <v>0</v>
      </c>
      <c r="BI265" s="162">
        <f>IF(N265="nulová",J265,0)</f>
        <v>0</v>
      </c>
      <c r="BJ265" s="18" t="s">
        <v>89</v>
      </c>
      <c r="BK265" s="162">
        <f>ROUND(I265*H265,2)</f>
        <v>0</v>
      </c>
      <c r="BL265" s="18" t="s">
        <v>660</v>
      </c>
      <c r="BM265" s="161" t="s">
        <v>3415</v>
      </c>
    </row>
    <row r="266" spans="1:47" s="2" customFormat="1" ht="29.25">
      <c r="A266" s="33"/>
      <c r="B266" s="34"/>
      <c r="C266" s="33"/>
      <c r="D266" s="163" t="s">
        <v>208</v>
      </c>
      <c r="E266" s="33"/>
      <c r="F266" s="164" t="s">
        <v>3416</v>
      </c>
      <c r="G266" s="33"/>
      <c r="H266" s="33"/>
      <c r="I266" s="165"/>
      <c r="J266" s="33"/>
      <c r="K266" s="33"/>
      <c r="L266" s="34"/>
      <c r="M266" s="166"/>
      <c r="N266" s="167"/>
      <c r="O266" s="59"/>
      <c r="P266" s="59"/>
      <c r="Q266" s="59"/>
      <c r="R266" s="59"/>
      <c r="S266" s="59"/>
      <c r="T266" s="60"/>
      <c r="U266" s="33"/>
      <c r="V266" s="33"/>
      <c r="W266" s="33"/>
      <c r="X266" s="33"/>
      <c r="Y266" s="33"/>
      <c r="Z266" s="33"/>
      <c r="AA266" s="33"/>
      <c r="AB266" s="33"/>
      <c r="AC266" s="33"/>
      <c r="AD266" s="33"/>
      <c r="AE266" s="33"/>
      <c r="AT266" s="18" t="s">
        <v>208</v>
      </c>
      <c r="AU266" s="18" t="s">
        <v>91</v>
      </c>
    </row>
    <row r="267" spans="1:65" s="2" customFormat="1" ht="24.2" customHeight="1">
      <c r="A267" s="33"/>
      <c r="B267" s="149"/>
      <c r="C267" s="150" t="s">
        <v>464</v>
      </c>
      <c r="D267" s="150" t="s">
        <v>201</v>
      </c>
      <c r="E267" s="151" t="s">
        <v>3417</v>
      </c>
      <c r="F267" s="152" t="s">
        <v>3418</v>
      </c>
      <c r="G267" s="153" t="s">
        <v>345</v>
      </c>
      <c r="H267" s="154">
        <v>7</v>
      </c>
      <c r="I267" s="155"/>
      <c r="J267" s="156">
        <f>ROUND(I267*H267,2)</f>
        <v>0</v>
      </c>
      <c r="K267" s="152" t="s">
        <v>205</v>
      </c>
      <c r="L267" s="34"/>
      <c r="M267" s="157" t="s">
        <v>1</v>
      </c>
      <c r="N267" s="158" t="s">
        <v>46</v>
      </c>
      <c r="O267" s="59"/>
      <c r="P267" s="159">
        <f>O267*H267</f>
        <v>0</v>
      </c>
      <c r="Q267" s="159">
        <v>0</v>
      </c>
      <c r="R267" s="159">
        <f>Q267*H267</f>
        <v>0</v>
      </c>
      <c r="S267" s="159">
        <v>0</v>
      </c>
      <c r="T267" s="160">
        <f>S267*H267</f>
        <v>0</v>
      </c>
      <c r="U267" s="33"/>
      <c r="V267" s="33"/>
      <c r="W267" s="33"/>
      <c r="X267" s="33"/>
      <c r="Y267" s="33"/>
      <c r="Z267" s="33"/>
      <c r="AA267" s="33"/>
      <c r="AB267" s="33"/>
      <c r="AC267" s="33"/>
      <c r="AD267" s="33"/>
      <c r="AE267" s="33"/>
      <c r="AR267" s="161" t="s">
        <v>660</v>
      </c>
      <c r="AT267" s="161" t="s">
        <v>201</v>
      </c>
      <c r="AU267" s="161" t="s">
        <v>91</v>
      </c>
      <c r="AY267" s="18" t="s">
        <v>199</v>
      </c>
      <c r="BE267" s="162">
        <f>IF(N267="základní",J267,0)</f>
        <v>0</v>
      </c>
      <c r="BF267" s="162">
        <f>IF(N267="snížená",J267,0)</f>
        <v>0</v>
      </c>
      <c r="BG267" s="162">
        <f>IF(N267="zákl. přenesená",J267,0)</f>
        <v>0</v>
      </c>
      <c r="BH267" s="162">
        <f>IF(N267="sníž. přenesená",J267,0)</f>
        <v>0</v>
      </c>
      <c r="BI267" s="162">
        <f>IF(N267="nulová",J267,0)</f>
        <v>0</v>
      </c>
      <c r="BJ267" s="18" t="s">
        <v>89</v>
      </c>
      <c r="BK267" s="162">
        <f>ROUND(I267*H267,2)</f>
        <v>0</v>
      </c>
      <c r="BL267" s="18" t="s">
        <v>660</v>
      </c>
      <c r="BM267" s="161" t="s">
        <v>3419</v>
      </c>
    </row>
    <row r="268" spans="1:47" s="2" customFormat="1" ht="29.25">
      <c r="A268" s="33"/>
      <c r="B268" s="34"/>
      <c r="C268" s="33"/>
      <c r="D268" s="163" t="s">
        <v>208</v>
      </c>
      <c r="E268" s="33"/>
      <c r="F268" s="164" t="s">
        <v>3420</v>
      </c>
      <c r="G268" s="33"/>
      <c r="H268" s="33"/>
      <c r="I268" s="165"/>
      <c r="J268" s="33"/>
      <c r="K268" s="33"/>
      <c r="L268" s="34"/>
      <c r="M268" s="166"/>
      <c r="N268" s="167"/>
      <c r="O268" s="59"/>
      <c r="P268" s="59"/>
      <c r="Q268" s="59"/>
      <c r="R268" s="59"/>
      <c r="S268" s="59"/>
      <c r="T268" s="60"/>
      <c r="U268" s="33"/>
      <c r="V268" s="33"/>
      <c r="W268" s="33"/>
      <c r="X268" s="33"/>
      <c r="Y268" s="33"/>
      <c r="Z268" s="33"/>
      <c r="AA268" s="33"/>
      <c r="AB268" s="33"/>
      <c r="AC268" s="33"/>
      <c r="AD268" s="33"/>
      <c r="AE268" s="33"/>
      <c r="AT268" s="18" t="s">
        <v>208</v>
      </c>
      <c r="AU268" s="18" t="s">
        <v>91</v>
      </c>
    </row>
    <row r="269" spans="1:65" s="2" customFormat="1" ht="14.45" customHeight="1">
      <c r="A269" s="33"/>
      <c r="B269" s="149"/>
      <c r="C269" s="150" t="s">
        <v>471</v>
      </c>
      <c r="D269" s="150" t="s">
        <v>201</v>
      </c>
      <c r="E269" s="151" t="s">
        <v>3421</v>
      </c>
      <c r="F269" s="152" t="s">
        <v>3422</v>
      </c>
      <c r="G269" s="153" t="s">
        <v>204</v>
      </c>
      <c r="H269" s="154">
        <v>100</v>
      </c>
      <c r="I269" s="155"/>
      <c r="J269" s="156">
        <f>ROUND(I269*H269,2)</f>
        <v>0</v>
      </c>
      <c r="K269" s="152" t="s">
        <v>205</v>
      </c>
      <c r="L269" s="34"/>
      <c r="M269" s="157" t="s">
        <v>1</v>
      </c>
      <c r="N269" s="158" t="s">
        <v>46</v>
      </c>
      <c r="O269" s="59"/>
      <c r="P269" s="159">
        <f>O269*H269</f>
        <v>0</v>
      </c>
      <c r="Q269" s="159">
        <v>0</v>
      </c>
      <c r="R269" s="159">
        <f>Q269*H269</f>
        <v>0</v>
      </c>
      <c r="S269" s="159">
        <v>0</v>
      </c>
      <c r="T269" s="160">
        <f>S269*H269</f>
        <v>0</v>
      </c>
      <c r="U269" s="33"/>
      <c r="V269" s="33"/>
      <c r="W269" s="33"/>
      <c r="X269" s="33"/>
      <c r="Y269" s="33"/>
      <c r="Z269" s="33"/>
      <c r="AA269" s="33"/>
      <c r="AB269" s="33"/>
      <c r="AC269" s="33"/>
      <c r="AD269" s="33"/>
      <c r="AE269" s="33"/>
      <c r="AR269" s="161" t="s">
        <v>660</v>
      </c>
      <c r="AT269" s="161" t="s">
        <v>201</v>
      </c>
      <c r="AU269" s="161" t="s">
        <v>91</v>
      </c>
      <c r="AY269" s="18" t="s">
        <v>199</v>
      </c>
      <c r="BE269" s="162">
        <f>IF(N269="základní",J269,0)</f>
        <v>0</v>
      </c>
      <c r="BF269" s="162">
        <f>IF(N269="snížená",J269,0)</f>
        <v>0</v>
      </c>
      <c r="BG269" s="162">
        <f>IF(N269="zákl. přenesená",J269,0)</f>
        <v>0</v>
      </c>
      <c r="BH269" s="162">
        <f>IF(N269="sníž. přenesená",J269,0)</f>
        <v>0</v>
      </c>
      <c r="BI269" s="162">
        <f>IF(N269="nulová",J269,0)</f>
        <v>0</v>
      </c>
      <c r="BJ269" s="18" t="s">
        <v>89</v>
      </c>
      <c r="BK269" s="162">
        <f>ROUND(I269*H269,2)</f>
        <v>0</v>
      </c>
      <c r="BL269" s="18" t="s">
        <v>660</v>
      </c>
      <c r="BM269" s="161" t="s">
        <v>3423</v>
      </c>
    </row>
    <row r="270" spans="1:47" s="2" customFormat="1" ht="19.5">
      <c r="A270" s="33"/>
      <c r="B270" s="34"/>
      <c r="C270" s="33"/>
      <c r="D270" s="163" t="s">
        <v>208</v>
      </c>
      <c r="E270" s="33"/>
      <c r="F270" s="164" t="s">
        <v>3424</v>
      </c>
      <c r="G270" s="33"/>
      <c r="H270" s="33"/>
      <c r="I270" s="165"/>
      <c r="J270" s="33"/>
      <c r="K270" s="33"/>
      <c r="L270" s="34"/>
      <c r="M270" s="166"/>
      <c r="N270" s="167"/>
      <c r="O270" s="59"/>
      <c r="P270" s="59"/>
      <c r="Q270" s="59"/>
      <c r="R270" s="59"/>
      <c r="S270" s="59"/>
      <c r="T270" s="60"/>
      <c r="U270" s="33"/>
      <c r="V270" s="33"/>
      <c r="W270" s="33"/>
      <c r="X270" s="33"/>
      <c r="Y270" s="33"/>
      <c r="Z270" s="33"/>
      <c r="AA270" s="33"/>
      <c r="AB270" s="33"/>
      <c r="AC270" s="33"/>
      <c r="AD270" s="33"/>
      <c r="AE270" s="33"/>
      <c r="AT270" s="18" t="s">
        <v>208</v>
      </c>
      <c r="AU270" s="18" t="s">
        <v>91</v>
      </c>
    </row>
    <row r="271" spans="1:47" s="2" customFormat="1" ht="48.75">
      <c r="A271" s="33"/>
      <c r="B271" s="34"/>
      <c r="C271" s="33"/>
      <c r="D271" s="163" t="s">
        <v>210</v>
      </c>
      <c r="E271" s="33"/>
      <c r="F271" s="168" t="s">
        <v>3425</v>
      </c>
      <c r="G271" s="33"/>
      <c r="H271" s="33"/>
      <c r="I271" s="165"/>
      <c r="J271" s="33"/>
      <c r="K271" s="33"/>
      <c r="L271" s="34"/>
      <c r="M271" s="166"/>
      <c r="N271" s="167"/>
      <c r="O271" s="59"/>
      <c r="P271" s="59"/>
      <c r="Q271" s="59"/>
      <c r="R271" s="59"/>
      <c r="S271" s="59"/>
      <c r="T271" s="60"/>
      <c r="U271" s="33"/>
      <c r="V271" s="33"/>
      <c r="W271" s="33"/>
      <c r="X271" s="33"/>
      <c r="Y271" s="33"/>
      <c r="Z271" s="33"/>
      <c r="AA271" s="33"/>
      <c r="AB271" s="33"/>
      <c r="AC271" s="33"/>
      <c r="AD271" s="33"/>
      <c r="AE271" s="33"/>
      <c r="AT271" s="18" t="s">
        <v>210</v>
      </c>
      <c r="AU271" s="18" t="s">
        <v>91</v>
      </c>
    </row>
    <row r="272" spans="1:65" s="2" customFormat="1" ht="24.2" customHeight="1">
      <c r="A272" s="33"/>
      <c r="B272" s="149"/>
      <c r="C272" s="150" t="s">
        <v>477</v>
      </c>
      <c r="D272" s="150" t="s">
        <v>201</v>
      </c>
      <c r="E272" s="151" t="s">
        <v>3426</v>
      </c>
      <c r="F272" s="152" t="s">
        <v>3427</v>
      </c>
      <c r="G272" s="153" t="s">
        <v>544</v>
      </c>
      <c r="H272" s="154">
        <v>1</v>
      </c>
      <c r="I272" s="155"/>
      <c r="J272" s="156">
        <f>ROUND(I272*H272,2)</f>
        <v>0</v>
      </c>
      <c r="K272" s="152" t="s">
        <v>246</v>
      </c>
      <c r="L272" s="34"/>
      <c r="M272" s="157" t="s">
        <v>1</v>
      </c>
      <c r="N272" s="158" t="s">
        <v>46</v>
      </c>
      <c r="O272" s="59"/>
      <c r="P272" s="159">
        <f>O272*H272</f>
        <v>0</v>
      </c>
      <c r="Q272" s="159">
        <v>0</v>
      </c>
      <c r="R272" s="159">
        <f>Q272*H272</f>
        <v>0</v>
      </c>
      <c r="S272" s="159">
        <v>0</v>
      </c>
      <c r="T272" s="160">
        <f>S272*H272</f>
        <v>0</v>
      </c>
      <c r="U272" s="33"/>
      <c r="V272" s="33"/>
      <c r="W272" s="33"/>
      <c r="X272" s="33"/>
      <c r="Y272" s="33"/>
      <c r="Z272" s="33"/>
      <c r="AA272" s="33"/>
      <c r="AB272" s="33"/>
      <c r="AC272" s="33"/>
      <c r="AD272" s="33"/>
      <c r="AE272" s="33"/>
      <c r="AR272" s="161" t="s">
        <v>660</v>
      </c>
      <c r="AT272" s="161" t="s">
        <v>201</v>
      </c>
      <c r="AU272" s="161" t="s">
        <v>91</v>
      </c>
      <c r="AY272" s="18" t="s">
        <v>199</v>
      </c>
      <c r="BE272" s="162">
        <f>IF(N272="základní",J272,0)</f>
        <v>0</v>
      </c>
      <c r="BF272" s="162">
        <f>IF(N272="snížená",J272,0)</f>
        <v>0</v>
      </c>
      <c r="BG272" s="162">
        <f>IF(N272="zákl. přenesená",J272,0)</f>
        <v>0</v>
      </c>
      <c r="BH272" s="162">
        <f>IF(N272="sníž. přenesená",J272,0)</f>
        <v>0</v>
      </c>
      <c r="BI272" s="162">
        <f>IF(N272="nulová",J272,0)</f>
        <v>0</v>
      </c>
      <c r="BJ272" s="18" t="s">
        <v>89</v>
      </c>
      <c r="BK272" s="162">
        <f>ROUND(I272*H272,2)</f>
        <v>0</v>
      </c>
      <c r="BL272" s="18" t="s">
        <v>660</v>
      </c>
      <c r="BM272" s="161" t="s">
        <v>3428</v>
      </c>
    </row>
    <row r="273" spans="1:65" s="2" customFormat="1" ht="14.45" customHeight="1">
      <c r="A273" s="33"/>
      <c r="B273" s="149"/>
      <c r="C273" s="150" t="s">
        <v>484</v>
      </c>
      <c r="D273" s="150" t="s">
        <v>201</v>
      </c>
      <c r="E273" s="151" t="s">
        <v>3429</v>
      </c>
      <c r="F273" s="152" t="s">
        <v>3430</v>
      </c>
      <c r="G273" s="153" t="s">
        <v>544</v>
      </c>
      <c r="H273" s="154">
        <v>1</v>
      </c>
      <c r="I273" s="155"/>
      <c r="J273" s="156">
        <f>ROUND(I273*H273,2)</f>
        <v>0</v>
      </c>
      <c r="K273" s="152" t="s">
        <v>246</v>
      </c>
      <c r="L273" s="34"/>
      <c r="M273" s="157" t="s">
        <v>1</v>
      </c>
      <c r="N273" s="158" t="s">
        <v>46</v>
      </c>
      <c r="O273" s="59"/>
      <c r="P273" s="159">
        <f>O273*H273</f>
        <v>0</v>
      </c>
      <c r="Q273" s="159">
        <v>0</v>
      </c>
      <c r="R273" s="159">
        <f>Q273*H273</f>
        <v>0</v>
      </c>
      <c r="S273" s="159">
        <v>0</v>
      </c>
      <c r="T273" s="160">
        <f>S273*H273</f>
        <v>0</v>
      </c>
      <c r="U273" s="33"/>
      <c r="V273" s="33"/>
      <c r="W273" s="33"/>
      <c r="X273" s="33"/>
      <c r="Y273" s="33"/>
      <c r="Z273" s="33"/>
      <c r="AA273" s="33"/>
      <c r="AB273" s="33"/>
      <c r="AC273" s="33"/>
      <c r="AD273" s="33"/>
      <c r="AE273" s="33"/>
      <c r="AR273" s="161" t="s">
        <v>660</v>
      </c>
      <c r="AT273" s="161" t="s">
        <v>201</v>
      </c>
      <c r="AU273" s="161" t="s">
        <v>91</v>
      </c>
      <c r="AY273" s="18" t="s">
        <v>199</v>
      </c>
      <c r="BE273" s="162">
        <f>IF(N273="základní",J273,0)</f>
        <v>0</v>
      </c>
      <c r="BF273" s="162">
        <f>IF(N273="snížená",J273,0)</f>
        <v>0</v>
      </c>
      <c r="BG273" s="162">
        <f>IF(N273="zákl. přenesená",J273,0)</f>
        <v>0</v>
      </c>
      <c r="BH273" s="162">
        <f>IF(N273="sníž. přenesená",J273,0)</f>
        <v>0</v>
      </c>
      <c r="BI273" s="162">
        <f>IF(N273="nulová",J273,0)</f>
        <v>0</v>
      </c>
      <c r="BJ273" s="18" t="s">
        <v>89</v>
      </c>
      <c r="BK273" s="162">
        <f>ROUND(I273*H273,2)</f>
        <v>0</v>
      </c>
      <c r="BL273" s="18" t="s">
        <v>660</v>
      </c>
      <c r="BM273" s="161" t="s">
        <v>3431</v>
      </c>
    </row>
    <row r="274" spans="1:47" s="2" customFormat="1" ht="19.5">
      <c r="A274" s="33"/>
      <c r="B274" s="34"/>
      <c r="C274" s="33"/>
      <c r="D274" s="163" t="s">
        <v>248</v>
      </c>
      <c r="E274" s="33"/>
      <c r="F274" s="168" t="s">
        <v>3432</v>
      </c>
      <c r="G274" s="33"/>
      <c r="H274" s="33"/>
      <c r="I274" s="165"/>
      <c r="J274" s="33"/>
      <c r="K274" s="33"/>
      <c r="L274" s="34"/>
      <c r="M274" s="166"/>
      <c r="N274" s="167"/>
      <c r="O274" s="59"/>
      <c r="P274" s="59"/>
      <c r="Q274" s="59"/>
      <c r="R274" s="59"/>
      <c r="S274" s="59"/>
      <c r="T274" s="60"/>
      <c r="U274" s="33"/>
      <c r="V274" s="33"/>
      <c r="W274" s="33"/>
      <c r="X274" s="33"/>
      <c r="Y274" s="33"/>
      <c r="Z274" s="33"/>
      <c r="AA274" s="33"/>
      <c r="AB274" s="33"/>
      <c r="AC274" s="33"/>
      <c r="AD274" s="33"/>
      <c r="AE274" s="33"/>
      <c r="AT274" s="18" t="s">
        <v>248</v>
      </c>
      <c r="AU274" s="18" t="s">
        <v>91</v>
      </c>
    </row>
    <row r="275" spans="1:65" s="2" customFormat="1" ht="14.45" customHeight="1">
      <c r="A275" s="33"/>
      <c r="B275" s="149"/>
      <c r="C275" s="150" t="s">
        <v>490</v>
      </c>
      <c r="D275" s="150" t="s">
        <v>201</v>
      </c>
      <c r="E275" s="151" t="s">
        <v>3433</v>
      </c>
      <c r="F275" s="152" t="s">
        <v>3434</v>
      </c>
      <c r="G275" s="153" t="s">
        <v>544</v>
      </c>
      <c r="H275" s="154">
        <v>1</v>
      </c>
      <c r="I275" s="155"/>
      <c r="J275" s="156">
        <f>ROUND(I275*H275,2)</f>
        <v>0</v>
      </c>
      <c r="K275" s="152" t="s">
        <v>246</v>
      </c>
      <c r="L275" s="34"/>
      <c r="M275" s="157" t="s">
        <v>1</v>
      </c>
      <c r="N275" s="158" t="s">
        <v>46</v>
      </c>
      <c r="O275" s="59"/>
      <c r="P275" s="159">
        <f>O275*H275</f>
        <v>0</v>
      </c>
      <c r="Q275" s="159">
        <v>0</v>
      </c>
      <c r="R275" s="159">
        <f>Q275*H275</f>
        <v>0</v>
      </c>
      <c r="S275" s="159">
        <v>0</v>
      </c>
      <c r="T275" s="160">
        <f>S275*H275</f>
        <v>0</v>
      </c>
      <c r="U275" s="33"/>
      <c r="V275" s="33"/>
      <c r="W275" s="33"/>
      <c r="X275" s="33"/>
      <c r="Y275" s="33"/>
      <c r="Z275" s="33"/>
      <c r="AA275" s="33"/>
      <c r="AB275" s="33"/>
      <c r="AC275" s="33"/>
      <c r="AD275" s="33"/>
      <c r="AE275" s="33"/>
      <c r="AR275" s="161" t="s">
        <v>660</v>
      </c>
      <c r="AT275" s="161" t="s">
        <v>201</v>
      </c>
      <c r="AU275" s="161" t="s">
        <v>91</v>
      </c>
      <c r="AY275" s="18" t="s">
        <v>199</v>
      </c>
      <c r="BE275" s="162">
        <f>IF(N275="základní",J275,0)</f>
        <v>0</v>
      </c>
      <c r="BF275" s="162">
        <f>IF(N275="snížená",J275,0)</f>
        <v>0</v>
      </c>
      <c r="BG275" s="162">
        <f>IF(N275="zákl. přenesená",J275,0)</f>
        <v>0</v>
      </c>
      <c r="BH275" s="162">
        <f>IF(N275="sníž. přenesená",J275,0)</f>
        <v>0</v>
      </c>
      <c r="BI275" s="162">
        <f>IF(N275="nulová",J275,0)</f>
        <v>0</v>
      </c>
      <c r="BJ275" s="18" t="s">
        <v>89</v>
      </c>
      <c r="BK275" s="162">
        <f>ROUND(I275*H275,2)</f>
        <v>0</v>
      </c>
      <c r="BL275" s="18" t="s">
        <v>660</v>
      </c>
      <c r="BM275" s="161" t="s">
        <v>3435</v>
      </c>
    </row>
    <row r="276" spans="1:47" s="2" customFormat="1" ht="39">
      <c r="A276" s="33"/>
      <c r="B276" s="34"/>
      <c r="C276" s="33"/>
      <c r="D276" s="163" t="s">
        <v>248</v>
      </c>
      <c r="E276" s="33"/>
      <c r="F276" s="168" t="s">
        <v>3436</v>
      </c>
      <c r="G276" s="33"/>
      <c r="H276" s="33"/>
      <c r="I276" s="165"/>
      <c r="J276" s="33"/>
      <c r="K276" s="33"/>
      <c r="L276" s="34"/>
      <c r="M276" s="166"/>
      <c r="N276" s="167"/>
      <c r="O276" s="59"/>
      <c r="P276" s="59"/>
      <c r="Q276" s="59"/>
      <c r="R276" s="59"/>
      <c r="S276" s="59"/>
      <c r="T276" s="60"/>
      <c r="U276" s="33"/>
      <c r="V276" s="33"/>
      <c r="W276" s="33"/>
      <c r="X276" s="33"/>
      <c r="Y276" s="33"/>
      <c r="Z276" s="33"/>
      <c r="AA276" s="33"/>
      <c r="AB276" s="33"/>
      <c r="AC276" s="33"/>
      <c r="AD276" s="33"/>
      <c r="AE276" s="33"/>
      <c r="AT276" s="18" t="s">
        <v>248</v>
      </c>
      <c r="AU276" s="18" t="s">
        <v>91</v>
      </c>
    </row>
    <row r="277" spans="1:65" s="2" customFormat="1" ht="14.45" customHeight="1">
      <c r="A277" s="33"/>
      <c r="B277" s="149"/>
      <c r="C277" s="150" t="s">
        <v>497</v>
      </c>
      <c r="D277" s="150" t="s">
        <v>201</v>
      </c>
      <c r="E277" s="151" t="s">
        <v>3437</v>
      </c>
      <c r="F277" s="152" t="s">
        <v>3438</v>
      </c>
      <c r="G277" s="153" t="s">
        <v>544</v>
      </c>
      <c r="H277" s="154">
        <v>1</v>
      </c>
      <c r="I277" s="155"/>
      <c r="J277" s="156">
        <f>ROUND(I277*H277,2)</f>
        <v>0</v>
      </c>
      <c r="K277" s="152" t="s">
        <v>246</v>
      </c>
      <c r="L277" s="34"/>
      <c r="M277" s="157" t="s">
        <v>1</v>
      </c>
      <c r="N277" s="158" t="s">
        <v>46</v>
      </c>
      <c r="O277" s="59"/>
      <c r="P277" s="159">
        <f>O277*H277</f>
        <v>0</v>
      </c>
      <c r="Q277" s="159">
        <v>0</v>
      </c>
      <c r="R277" s="159">
        <f>Q277*H277</f>
        <v>0</v>
      </c>
      <c r="S277" s="159">
        <v>0</v>
      </c>
      <c r="T277" s="160">
        <f>S277*H277</f>
        <v>0</v>
      </c>
      <c r="U277" s="33"/>
      <c r="V277" s="33"/>
      <c r="W277" s="33"/>
      <c r="X277" s="33"/>
      <c r="Y277" s="33"/>
      <c r="Z277" s="33"/>
      <c r="AA277" s="33"/>
      <c r="AB277" s="33"/>
      <c r="AC277" s="33"/>
      <c r="AD277" s="33"/>
      <c r="AE277" s="33"/>
      <c r="AR277" s="161" t="s">
        <v>660</v>
      </c>
      <c r="AT277" s="161" t="s">
        <v>201</v>
      </c>
      <c r="AU277" s="161" t="s">
        <v>91</v>
      </c>
      <c r="AY277" s="18" t="s">
        <v>199</v>
      </c>
      <c r="BE277" s="162">
        <f>IF(N277="základní",J277,0)</f>
        <v>0</v>
      </c>
      <c r="BF277" s="162">
        <f>IF(N277="snížená",J277,0)</f>
        <v>0</v>
      </c>
      <c r="BG277" s="162">
        <f>IF(N277="zákl. přenesená",J277,0)</f>
        <v>0</v>
      </c>
      <c r="BH277" s="162">
        <f>IF(N277="sníž. přenesená",J277,0)</f>
        <v>0</v>
      </c>
      <c r="BI277" s="162">
        <f>IF(N277="nulová",J277,0)</f>
        <v>0</v>
      </c>
      <c r="BJ277" s="18" t="s">
        <v>89</v>
      </c>
      <c r="BK277" s="162">
        <f>ROUND(I277*H277,2)</f>
        <v>0</v>
      </c>
      <c r="BL277" s="18" t="s">
        <v>660</v>
      </c>
      <c r="BM277" s="161" t="s">
        <v>3439</v>
      </c>
    </row>
    <row r="278" spans="1:65" s="2" customFormat="1" ht="24.2" customHeight="1">
      <c r="A278" s="33"/>
      <c r="B278" s="149"/>
      <c r="C278" s="150" t="s">
        <v>504</v>
      </c>
      <c r="D278" s="150" t="s">
        <v>201</v>
      </c>
      <c r="E278" s="151" t="s">
        <v>3440</v>
      </c>
      <c r="F278" s="152" t="s">
        <v>3441</v>
      </c>
      <c r="G278" s="153" t="s">
        <v>544</v>
      </c>
      <c r="H278" s="154">
        <v>1</v>
      </c>
      <c r="I278" s="155"/>
      <c r="J278" s="156">
        <f>ROUND(I278*H278,2)</f>
        <v>0</v>
      </c>
      <c r="K278" s="152" t="s">
        <v>246</v>
      </c>
      <c r="L278" s="34"/>
      <c r="M278" s="157" t="s">
        <v>1</v>
      </c>
      <c r="N278" s="158" t="s">
        <v>46</v>
      </c>
      <c r="O278" s="59"/>
      <c r="P278" s="159">
        <f>O278*H278</f>
        <v>0</v>
      </c>
      <c r="Q278" s="159">
        <v>0</v>
      </c>
      <c r="R278" s="159">
        <f>Q278*H278</f>
        <v>0</v>
      </c>
      <c r="S278" s="159">
        <v>0</v>
      </c>
      <c r="T278" s="160">
        <f>S278*H278</f>
        <v>0</v>
      </c>
      <c r="U278" s="33"/>
      <c r="V278" s="33"/>
      <c r="W278" s="33"/>
      <c r="X278" s="33"/>
      <c r="Y278" s="33"/>
      <c r="Z278" s="33"/>
      <c r="AA278" s="33"/>
      <c r="AB278" s="33"/>
      <c r="AC278" s="33"/>
      <c r="AD278" s="33"/>
      <c r="AE278" s="33"/>
      <c r="AR278" s="161" t="s">
        <v>660</v>
      </c>
      <c r="AT278" s="161" t="s">
        <v>201</v>
      </c>
      <c r="AU278" s="161" t="s">
        <v>91</v>
      </c>
      <c r="AY278" s="18" t="s">
        <v>199</v>
      </c>
      <c r="BE278" s="162">
        <f>IF(N278="základní",J278,0)</f>
        <v>0</v>
      </c>
      <c r="BF278" s="162">
        <f>IF(N278="snížená",J278,0)</f>
        <v>0</v>
      </c>
      <c r="BG278" s="162">
        <f>IF(N278="zákl. přenesená",J278,0)</f>
        <v>0</v>
      </c>
      <c r="BH278" s="162">
        <f>IF(N278="sníž. přenesená",J278,0)</f>
        <v>0</v>
      </c>
      <c r="BI278" s="162">
        <f>IF(N278="nulová",J278,0)</f>
        <v>0</v>
      </c>
      <c r="BJ278" s="18" t="s">
        <v>89</v>
      </c>
      <c r="BK278" s="162">
        <f>ROUND(I278*H278,2)</f>
        <v>0</v>
      </c>
      <c r="BL278" s="18" t="s">
        <v>660</v>
      </c>
      <c r="BM278" s="161" t="s">
        <v>3442</v>
      </c>
    </row>
    <row r="279" spans="1:47" s="2" customFormat="1" ht="19.5">
      <c r="A279" s="33"/>
      <c r="B279" s="34"/>
      <c r="C279" s="33"/>
      <c r="D279" s="163" t="s">
        <v>248</v>
      </c>
      <c r="E279" s="33"/>
      <c r="F279" s="168" t="s">
        <v>3443</v>
      </c>
      <c r="G279" s="33"/>
      <c r="H279" s="33"/>
      <c r="I279" s="165"/>
      <c r="J279" s="33"/>
      <c r="K279" s="33"/>
      <c r="L279" s="34"/>
      <c r="M279" s="166"/>
      <c r="N279" s="167"/>
      <c r="O279" s="59"/>
      <c r="P279" s="59"/>
      <c r="Q279" s="59"/>
      <c r="R279" s="59"/>
      <c r="S279" s="59"/>
      <c r="T279" s="60"/>
      <c r="U279" s="33"/>
      <c r="V279" s="33"/>
      <c r="W279" s="33"/>
      <c r="X279" s="33"/>
      <c r="Y279" s="33"/>
      <c r="Z279" s="33"/>
      <c r="AA279" s="33"/>
      <c r="AB279" s="33"/>
      <c r="AC279" s="33"/>
      <c r="AD279" s="33"/>
      <c r="AE279" s="33"/>
      <c r="AT279" s="18" t="s">
        <v>248</v>
      </c>
      <c r="AU279" s="18" t="s">
        <v>91</v>
      </c>
    </row>
    <row r="280" spans="2:63" s="12" customFormat="1" ht="25.9" customHeight="1">
      <c r="B280" s="136"/>
      <c r="D280" s="137" t="s">
        <v>80</v>
      </c>
      <c r="E280" s="138" t="s">
        <v>146</v>
      </c>
      <c r="F280" s="138" t="s">
        <v>147</v>
      </c>
      <c r="I280" s="139"/>
      <c r="J280" s="140">
        <f>BK280</f>
        <v>0</v>
      </c>
      <c r="L280" s="136"/>
      <c r="M280" s="141"/>
      <c r="N280" s="142"/>
      <c r="O280" s="142"/>
      <c r="P280" s="143">
        <f>P281+P294</f>
        <v>0</v>
      </c>
      <c r="Q280" s="142"/>
      <c r="R280" s="143">
        <f>R281+R294</f>
        <v>0</v>
      </c>
      <c r="S280" s="142"/>
      <c r="T280" s="144">
        <f>T281+T294</f>
        <v>0</v>
      </c>
      <c r="AR280" s="137" t="s">
        <v>206</v>
      </c>
      <c r="AT280" s="145" t="s">
        <v>80</v>
      </c>
      <c r="AU280" s="145" t="s">
        <v>81</v>
      </c>
      <c r="AY280" s="137" t="s">
        <v>199</v>
      </c>
      <c r="BK280" s="146">
        <f>BK281+BK294</f>
        <v>0</v>
      </c>
    </row>
    <row r="281" spans="2:63" s="12" customFormat="1" ht="22.9" customHeight="1">
      <c r="B281" s="136"/>
      <c r="D281" s="137" t="s">
        <v>80</v>
      </c>
      <c r="E281" s="147" t="s">
        <v>2879</v>
      </c>
      <c r="F281" s="147" t="s">
        <v>3444</v>
      </c>
      <c r="I281" s="139"/>
      <c r="J281" s="148">
        <f>BK281</f>
        <v>0</v>
      </c>
      <c r="L281" s="136"/>
      <c r="M281" s="141"/>
      <c r="N281" s="142"/>
      <c r="O281" s="142"/>
      <c r="P281" s="143">
        <f>SUM(P282:P293)</f>
        <v>0</v>
      </c>
      <c r="Q281" s="142"/>
      <c r="R281" s="143">
        <f>SUM(R282:R293)</f>
        <v>0</v>
      </c>
      <c r="S281" s="142"/>
      <c r="T281" s="144">
        <f>SUM(T282:T293)</f>
        <v>0</v>
      </c>
      <c r="AR281" s="137" t="s">
        <v>206</v>
      </c>
      <c r="AT281" s="145" t="s">
        <v>80</v>
      </c>
      <c r="AU281" s="145" t="s">
        <v>89</v>
      </c>
      <c r="AY281" s="137" t="s">
        <v>199</v>
      </c>
      <c r="BK281" s="146">
        <f>SUM(BK282:BK293)</f>
        <v>0</v>
      </c>
    </row>
    <row r="282" spans="1:65" s="2" customFormat="1" ht="37.9" customHeight="1">
      <c r="A282" s="33"/>
      <c r="B282" s="149"/>
      <c r="C282" s="192" t="s">
        <v>509</v>
      </c>
      <c r="D282" s="192" t="s">
        <v>272</v>
      </c>
      <c r="E282" s="193" t="s">
        <v>3445</v>
      </c>
      <c r="F282" s="194" t="s">
        <v>3446</v>
      </c>
      <c r="G282" s="195" t="s">
        <v>400</v>
      </c>
      <c r="H282" s="196">
        <v>1</v>
      </c>
      <c r="I282" s="197"/>
      <c r="J282" s="198">
        <f>ROUND(I282*H282,2)</f>
        <v>0</v>
      </c>
      <c r="K282" s="194" t="s">
        <v>246</v>
      </c>
      <c r="L282" s="199"/>
      <c r="M282" s="200" t="s">
        <v>1</v>
      </c>
      <c r="N282" s="201" t="s">
        <v>46</v>
      </c>
      <c r="O282" s="59"/>
      <c r="P282" s="159">
        <f>O282*H282</f>
        <v>0</v>
      </c>
      <c r="Q282" s="159">
        <v>0</v>
      </c>
      <c r="R282" s="159">
        <f>Q282*H282</f>
        <v>0</v>
      </c>
      <c r="S282" s="159">
        <v>0</v>
      </c>
      <c r="T282" s="160">
        <f>S282*H282</f>
        <v>0</v>
      </c>
      <c r="U282" s="33"/>
      <c r="V282" s="33"/>
      <c r="W282" s="33"/>
      <c r="X282" s="33"/>
      <c r="Y282" s="33"/>
      <c r="Z282" s="33"/>
      <c r="AA282" s="33"/>
      <c r="AB282" s="33"/>
      <c r="AC282" s="33"/>
      <c r="AD282" s="33"/>
      <c r="AE282" s="33"/>
      <c r="AR282" s="161" t="s">
        <v>431</v>
      </c>
      <c r="AT282" s="161" t="s">
        <v>272</v>
      </c>
      <c r="AU282" s="161" t="s">
        <v>91</v>
      </c>
      <c r="AY282" s="18" t="s">
        <v>199</v>
      </c>
      <c r="BE282" s="162">
        <f>IF(N282="základní",J282,0)</f>
        <v>0</v>
      </c>
      <c r="BF282" s="162">
        <f>IF(N282="snížená",J282,0)</f>
        <v>0</v>
      </c>
      <c r="BG282" s="162">
        <f>IF(N282="zákl. přenesená",J282,0)</f>
        <v>0</v>
      </c>
      <c r="BH282" s="162">
        <f>IF(N282="sníž. přenesená",J282,0)</f>
        <v>0</v>
      </c>
      <c r="BI282" s="162">
        <f>IF(N282="nulová",J282,0)</f>
        <v>0</v>
      </c>
      <c r="BJ282" s="18" t="s">
        <v>89</v>
      </c>
      <c r="BK282" s="162">
        <f>ROUND(I282*H282,2)</f>
        <v>0</v>
      </c>
      <c r="BL282" s="18" t="s">
        <v>318</v>
      </c>
      <c r="BM282" s="161" t="s">
        <v>3447</v>
      </c>
    </row>
    <row r="283" spans="1:47" s="2" customFormat="1" ht="136.5">
      <c r="A283" s="33"/>
      <c r="B283" s="34"/>
      <c r="C283" s="33"/>
      <c r="D283" s="163" t="s">
        <v>248</v>
      </c>
      <c r="E283" s="33"/>
      <c r="F283" s="168" t="s">
        <v>3131</v>
      </c>
      <c r="G283" s="33"/>
      <c r="H283" s="33"/>
      <c r="I283" s="165"/>
      <c r="J283" s="33"/>
      <c r="K283" s="33"/>
      <c r="L283" s="34"/>
      <c r="M283" s="166"/>
      <c r="N283" s="167"/>
      <c r="O283" s="59"/>
      <c r="P283" s="59"/>
      <c r="Q283" s="59"/>
      <c r="R283" s="59"/>
      <c r="S283" s="59"/>
      <c r="T283" s="60"/>
      <c r="U283" s="33"/>
      <c r="V283" s="33"/>
      <c r="W283" s="33"/>
      <c r="X283" s="33"/>
      <c r="Y283" s="33"/>
      <c r="Z283" s="33"/>
      <c r="AA283" s="33"/>
      <c r="AB283" s="33"/>
      <c r="AC283" s="33"/>
      <c r="AD283" s="33"/>
      <c r="AE283" s="33"/>
      <c r="AT283" s="18" t="s">
        <v>248</v>
      </c>
      <c r="AU283" s="18" t="s">
        <v>91</v>
      </c>
    </row>
    <row r="284" spans="1:65" s="2" customFormat="1" ht="49.15" customHeight="1">
      <c r="A284" s="33"/>
      <c r="B284" s="149"/>
      <c r="C284" s="192" t="s">
        <v>514</v>
      </c>
      <c r="D284" s="192" t="s">
        <v>272</v>
      </c>
      <c r="E284" s="193" t="s">
        <v>1392</v>
      </c>
      <c r="F284" s="194" t="s">
        <v>3448</v>
      </c>
      <c r="G284" s="195" t="s">
        <v>345</v>
      </c>
      <c r="H284" s="196">
        <v>240</v>
      </c>
      <c r="I284" s="197"/>
      <c r="J284" s="198">
        <f>ROUND(I284*H284,2)</f>
        <v>0</v>
      </c>
      <c r="K284" s="194" t="s">
        <v>246</v>
      </c>
      <c r="L284" s="199"/>
      <c r="M284" s="200" t="s">
        <v>1</v>
      </c>
      <c r="N284" s="201" t="s">
        <v>46</v>
      </c>
      <c r="O284" s="59"/>
      <c r="P284" s="159">
        <f>O284*H284</f>
        <v>0</v>
      </c>
      <c r="Q284" s="159">
        <v>0</v>
      </c>
      <c r="R284" s="159">
        <f>Q284*H284</f>
        <v>0</v>
      </c>
      <c r="S284" s="159">
        <v>0</v>
      </c>
      <c r="T284" s="160">
        <f>S284*H284</f>
        <v>0</v>
      </c>
      <c r="U284" s="33"/>
      <c r="V284" s="33"/>
      <c r="W284" s="33"/>
      <c r="X284" s="33"/>
      <c r="Y284" s="33"/>
      <c r="Z284" s="33"/>
      <c r="AA284" s="33"/>
      <c r="AB284" s="33"/>
      <c r="AC284" s="33"/>
      <c r="AD284" s="33"/>
      <c r="AE284" s="33"/>
      <c r="AR284" s="161" t="s">
        <v>431</v>
      </c>
      <c r="AT284" s="161" t="s">
        <v>272</v>
      </c>
      <c r="AU284" s="161" t="s">
        <v>91</v>
      </c>
      <c r="AY284" s="18" t="s">
        <v>199</v>
      </c>
      <c r="BE284" s="162">
        <f>IF(N284="základní",J284,0)</f>
        <v>0</v>
      </c>
      <c r="BF284" s="162">
        <f>IF(N284="snížená",J284,0)</f>
        <v>0</v>
      </c>
      <c r="BG284" s="162">
        <f>IF(N284="zákl. přenesená",J284,0)</f>
        <v>0</v>
      </c>
      <c r="BH284" s="162">
        <f>IF(N284="sníž. přenesená",J284,0)</f>
        <v>0</v>
      </c>
      <c r="BI284" s="162">
        <f>IF(N284="nulová",J284,0)</f>
        <v>0</v>
      </c>
      <c r="BJ284" s="18" t="s">
        <v>89</v>
      </c>
      <c r="BK284" s="162">
        <f>ROUND(I284*H284,2)</f>
        <v>0</v>
      </c>
      <c r="BL284" s="18" t="s">
        <v>318</v>
      </c>
      <c r="BM284" s="161" t="s">
        <v>3449</v>
      </c>
    </row>
    <row r="285" spans="1:47" s="2" customFormat="1" ht="48.75">
      <c r="A285" s="33"/>
      <c r="B285" s="34"/>
      <c r="C285" s="33"/>
      <c r="D285" s="163" t="s">
        <v>248</v>
      </c>
      <c r="E285" s="33"/>
      <c r="F285" s="168" t="s">
        <v>3138</v>
      </c>
      <c r="G285" s="33"/>
      <c r="H285" s="33"/>
      <c r="I285" s="165"/>
      <c r="J285" s="33"/>
      <c r="K285" s="33"/>
      <c r="L285" s="34"/>
      <c r="M285" s="166"/>
      <c r="N285" s="167"/>
      <c r="O285" s="59"/>
      <c r="P285" s="59"/>
      <c r="Q285" s="59"/>
      <c r="R285" s="59"/>
      <c r="S285" s="59"/>
      <c r="T285" s="60"/>
      <c r="U285" s="33"/>
      <c r="V285" s="33"/>
      <c r="W285" s="33"/>
      <c r="X285" s="33"/>
      <c r="Y285" s="33"/>
      <c r="Z285" s="33"/>
      <c r="AA285" s="33"/>
      <c r="AB285" s="33"/>
      <c r="AC285" s="33"/>
      <c r="AD285" s="33"/>
      <c r="AE285" s="33"/>
      <c r="AT285" s="18" t="s">
        <v>248</v>
      </c>
      <c r="AU285" s="18" t="s">
        <v>91</v>
      </c>
    </row>
    <row r="286" spans="1:65" s="2" customFormat="1" ht="14.45" customHeight="1">
      <c r="A286" s="33"/>
      <c r="B286" s="149"/>
      <c r="C286" s="192" t="s">
        <v>520</v>
      </c>
      <c r="D286" s="192" t="s">
        <v>272</v>
      </c>
      <c r="E286" s="193" t="s">
        <v>3450</v>
      </c>
      <c r="F286" s="194" t="s">
        <v>3451</v>
      </c>
      <c r="G286" s="195" t="s">
        <v>400</v>
      </c>
      <c r="H286" s="196">
        <v>4</v>
      </c>
      <c r="I286" s="197"/>
      <c r="J286" s="198">
        <f>ROUND(I286*H286,2)</f>
        <v>0</v>
      </c>
      <c r="K286" s="194" t="s">
        <v>246</v>
      </c>
      <c r="L286" s="199"/>
      <c r="M286" s="200" t="s">
        <v>1</v>
      </c>
      <c r="N286" s="201" t="s">
        <v>46</v>
      </c>
      <c r="O286" s="59"/>
      <c r="P286" s="159">
        <f>O286*H286</f>
        <v>0</v>
      </c>
      <c r="Q286" s="159">
        <v>0</v>
      </c>
      <c r="R286" s="159">
        <f>Q286*H286</f>
        <v>0</v>
      </c>
      <c r="S286" s="159">
        <v>0</v>
      </c>
      <c r="T286" s="160">
        <f>S286*H286</f>
        <v>0</v>
      </c>
      <c r="U286" s="33"/>
      <c r="V286" s="33"/>
      <c r="W286" s="33"/>
      <c r="X286" s="33"/>
      <c r="Y286" s="33"/>
      <c r="Z286" s="33"/>
      <c r="AA286" s="33"/>
      <c r="AB286" s="33"/>
      <c r="AC286" s="33"/>
      <c r="AD286" s="33"/>
      <c r="AE286" s="33"/>
      <c r="AR286" s="161" t="s">
        <v>431</v>
      </c>
      <c r="AT286" s="161" t="s">
        <v>272</v>
      </c>
      <c r="AU286" s="161" t="s">
        <v>91</v>
      </c>
      <c r="AY286" s="18" t="s">
        <v>199</v>
      </c>
      <c r="BE286" s="162">
        <f>IF(N286="základní",J286,0)</f>
        <v>0</v>
      </c>
      <c r="BF286" s="162">
        <f>IF(N286="snížená",J286,0)</f>
        <v>0</v>
      </c>
      <c r="BG286" s="162">
        <f>IF(N286="zákl. přenesená",J286,0)</f>
        <v>0</v>
      </c>
      <c r="BH286" s="162">
        <f>IF(N286="sníž. přenesená",J286,0)</f>
        <v>0</v>
      </c>
      <c r="BI286" s="162">
        <f>IF(N286="nulová",J286,0)</f>
        <v>0</v>
      </c>
      <c r="BJ286" s="18" t="s">
        <v>89</v>
      </c>
      <c r="BK286" s="162">
        <f>ROUND(I286*H286,2)</f>
        <v>0</v>
      </c>
      <c r="BL286" s="18" t="s">
        <v>318</v>
      </c>
      <c r="BM286" s="161" t="s">
        <v>3452</v>
      </c>
    </row>
    <row r="287" spans="1:47" s="2" customFormat="1" ht="48.75">
      <c r="A287" s="33"/>
      <c r="B287" s="34"/>
      <c r="C287" s="33"/>
      <c r="D287" s="163" t="s">
        <v>248</v>
      </c>
      <c r="E287" s="33"/>
      <c r="F287" s="168" t="s">
        <v>3138</v>
      </c>
      <c r="G287" s="33"/>
      <c r="H287" s="33"/>
      <c r="I287" s="165"/>
      <c r="J287" s="33"/>
      <c r="K287" s="33"/>
      <c r="L287" s="34"/>
      <c r="M287" s="166"/>
      <c r="N287" s="167"/>
      <c r="O287" s="59"/>
      <c r="P287" s="59"/>
      <c r="Q287" s="59"/>
      <c r="R287" s="59"/>
      <c r="S287" s="59"/>
      <c r="T287" s="60"/>
      <c r="U287" s="33"/>
      <c r="V287" s="33"/>
      <c r="W287" s="33"/>
      <c r="X287" s="33"/>
      <c r="Y287" s="33"/>
      <c r="Z287" s="33"/>
      <c r="AA287" s="33"/>
      <c r="AB287" s="33"/>
      <c r="AC287" s="33"/>
      <c r="AD287" s="33"/>
      <c r="AE287" s="33"/>
      <c r="AT287" s="18" t="s">
        <v>248</v>
      </c>
      <c r="AU287" s="18" t="s">
        <v>91</v>
      </c>
    </row>
    <row r="288" spans="1:65" s="2" customFormat="1" ht="14.45" customHeight="1">
      <c r="A288" s="33"/>
      <c r="B288" s="149"/>
      <c r="C288" s="192" t="s">
        <v>527</v>
      </c>
      <c r="D288" s="192" t="s">
        <v>272</v>
      </c>
      <c r="E288" s="193" t="s">
        <v>3453</v>
      </c>
      <c r="F288" s="194" t="s">
        <v>3454</v>
      </c>
      <c r="G288" s="195" t="s">
        <v>345</v>
      </c>
      <c r="H288" s="196">
        <v>40</v>
      </c>
      <c r="I288" s="197"/>
      <c r="J288" s="198">
        <f>ROUND(I288*H288,2)</f>
        <v>0</v>
      </c>
      <c r="K288" s="194" t="s">
        <v>246</v>
      </c>
      <c r="L288" s="199"/>
      <c r="M288" s="200" t="s">
        <v>1</v>
      </c>
      <c r="N288" s="201" t="s">
        <v>46</v>
      </c>
      <c r="O288" s="59"/>
      <c r="P288" s="159">
        <f>O288*H288</f>
        <v>0</v>
      </c>
      <c r="Q288" s="159">
        <v>0</v>
      </c>
      <c r="R288" s="159">
        <f>Q288*H288</f>
        <v>0</v>
      </c>
      <c r="S288" s="159">
        <v>0</v>
      </c>
      <c r="T288" s="160">
        <f>S288*H288</f>
        <v>0</v>
      </c>
      <c r="U288" s="33"/>
      <c r="V288" s="33"/>
      <c r="W288" s="33"/>
      <c r="X288" s="33"/>
      <c r="Y288" s="33"/>
      <c r="Z288" s="33"/>
      <c r="AA288" s="33"/>
      <c r="AB288" s="33"/>
      <c r="AC288" s="33"/>
      <c r="AD288" s="33"/>
      <c r="AE288" s="33"/>
      <c r="AR288" s="161" t="s">
        <v>431</v>
      </c>
      <c r="AT288" s="161" t="s">
        <v>272</v>
      </c>
      <c r="AU288" s="161" t="s">
        <v>91</v>
      </c>
      <c r="AY288" s="18" t="s">
        <v>199</v>
      </c>
      <c r="BE288" s="162">
        <f>IF(N288="základní",J288,0)</f>
        <v>0</v>
      </c>
      <c r="BF288" s="162">
        <f>IF(N288="snížená",J288,0)</f>
        <v>0</v>
      </c>
      <c r="BG288" s="162">
        <f>IF(N288="zákl. přenesená",J288,0)</f>
        <v>0</v>
      </c>
      <c r="BH288" s="162">
        <f>IF(N288="sníž. přenesená",J288,0)</f>
        <v>0</v>
      </c>
      <c r="BI288" s="162">
        <f>IF(N288="nulová",J288,0)</f>
        <v>0</v>
      </c>
      <c r="BJ288" s="18" t="s">
        <v>89</v>
      </c>
      <c r="BK288" s="162">
        <f>ROUND(I288*H288,2)</f>
        <v>0</v>
      </c>
      <c r="BL288" s="18" t="s">
        <v>318</v>
      </c>
      <c r="BM288" s="161" t="s">
        <v>3455</v>
      </c>
    </row>
    <row r="289" spans="1:47" s="2" customFormat="1" ht="48.75">
      <c r="A289" s="33"/>
      <c r="B289" s="34"/>
      <c r="C289" s="33"/>
      <c r="D289" s="163" t="s">
        <v>248</v>
      </c>
      <c r="E289" s="33"/>
      <c r="F289" s="168" t="s">
        <v>3138</v>
      </c>
      <c r="G289" s="33"/>
      <c r="H289" s="33"/>
      <c r="I289" s="165"/>
      <c r="J289" s="33"/>
      <c r="K289" s="33"/>
      <c r="L289" s="34"/>
      <c r="M289" s="166"/>
      <c r="N289" s="167"/>
      <c r="O289" s="59"/>
      <c r="P289" s="59"/>
      <c r="Q289" s="59"/>
      <c r="R289" s="59"/>
      <c r="S289" s="59"/>
      <c r="T289" s="60"/>
      <c r="U289" s="33"/>
      <c r="V289" s="33"/>
      <c r="W289" s="33"/>
      <c r="X289" s="33"/>
      <c r="Y289" s="33"/>
      <c r="Z289" s="33"/>
      <c r="AA289" s="33"/>
      <c r="AB289" s="33"/>
      <c r="AC289" s="33"/>
      <c r="AD289" s="33"/>
      <c r="AE289" s="33"/>
      <c r="AT289" s="18" t="s">
        <v>248</v>
      </c>
      <c r="AU289" s="18" t="s">
        <v>91</v>
      </c>
    </row>
    <row r="290" spans="1:65" s="2" customFormat="1" ht="14.45" customHeight="1">
      <c r="A290" s="33"/>
      <c r="B290" s="149"/>
      <c r="C290" s="192" t="s">
        <v>533</v>
      </c>
      <c r="D290" s="192" t="s">
        <v>272</v>
      </c>
      <c r="E290" s="193" t="s">
        <v>3456</v>
      </c>
      <c r="F290" s="194" t="s">
        <v>3016</v>
      </c>
      <c r="G290" s="195" t="s">
        <v>345</v>
      </c>
      <c r="H290" s="196">
        <v>40</v>
      </c>
      <c r="I290" s="197"/>
      <c r="J290" s="198">
        <f>ROUND(I290*H290,2)</f>
        <v>0</v>
      </c>
      <c r="K290" s="194" t="s">
        <v>246</v>
      </c>
      <c r="L290" s="199"/>
      <c r="M290" s="200" t="s">
        <v>1</v>
      </c>
      <c r="N290" s="201" t="s">
        <v>46</v>
      </c>
      <c r="O290" s="59"/>
      <c r="P290" s="159">
        <f>O290*H290</f>
        <v>0</v>
      </c>
      <c r="Q290" s="159">
        <v>0</v>
      </c>
      <c r="R290" s="159">
        <f>Q290*H290</f>
        <v>0</v>
      </c>
      <c r="S290" s="159">
        <v>0</v>
      </c>
      <c r="T290" s="160">
        <f>S290*H290</f>
        <v>0</v>
      </c>
      <c r="U290" s="33"/>
      <c r="V290" s="33"/>
      <c r="W290" s="33"/>
      <c r="X290" s="33"/>
      <c r="Y290" s="33"/>
      <c r="Z290" s="33"/>
      <c r="AA290" s="33"/>
      <c r="AB290" s="33"/>
      <c r="AC290" s="33"/>
      <c r="AD290" s="33"/>
      <c r="AE290" s="33"/>
      <c r="AR290" s="161" t="s">
        <v>431</v>
      </c>
      <c r="AT290" s="161" t="s">
        <v>272</v>
      </c>
      <c r="AU290" s="161" t="s">
        <v>91</v>
      </c>
      <c r="AY290" s="18" t="s">
        <v>199</v>
      </c>
      <c r="BE290" s="162">
        <f>IF(N290="základní",J290,0)</f>
        <v>0</v>
      </c>
      <c r="BF290" s="162">
        <f>IF(N290="snížená",J290,0)</f>
        <v>0</v>
      </c>
      <c r="BG290" s="162">
        <f>IF(N290="zákl. přenesená",J290,0)</f>
        <v>0</v>
      </c>
      <c r="BH290" s="162">
        <f>IF(N290="sníž. přenesená",J290,0)</f>
        <v>0</v>
      </c>
      <c r="BI290" s="162">
        <f>IF(N290="nulová",J290,0)</f>
        <v>0</v>
      </c>
      <c r="BJ290" s="18" t="s">
        <v>89</v>
      </c>
      <c r="BK290" s="162">
        <f>ROUND(I290*H290,2)</f>
        <v>0</v>
      </c>
      <c r="BL290" s="18" t="s">
        <v>318</v>
      </c>
      <c r="BM290" s="161" t="s">
        <v>3457</v>
      </c>
    </row>
    <row r="291" spans="1:65" s="2" customFormat="1" ht="14.45" customHeight="1">
      <c r="A291" s="33"/>
      <c r="B291" s="149"/>
      <c r="C291" s="192" t="s">
        <v>541</v>
      </c>
      <c r="D291" s="192" t="s">
        <v>272</v>
      </c>
      <c r="E291" s="193" t="s">
        <v>3458</v>
      </c>
      <c r="F291" s="194" t="s">
        <v>3019</v>
      </c>
      <c r="G291" s="195" t="s">
        <v>400</v>
      </c>
      <c r="H291" s="196">
        <v>4</v>
      </c>
      <c r="I291" s="197"/>
      <c r="J291" s="198">
        <f>ROUND(I291*H291,2)</f>
        <v>0</v>
      </c>
      <c r="K291" s="194" t="s">
        <v>246</v>
      </c>
      <c r="L291" s="199"/>
      <c r="M291" s="200" t="s">
        <v>1</v>
      </c>
      <c r="N291" s="201" t="s">
        <v>46</v>
      </c>
      <c r="O291" s="59"/>
      <c r="P291" s="159">
        <f>O291*H291</f>
        <v>0</v>
      </c>
      <c r="Q291" s="159">
        <v>0</v>
      </c>
      <c r="R291" s="159">
        <f>Q291*H291</f>
        <v>0</v>
      </c>
      <c r="S291" s="159">
        <v>0</v>
      </c>
      <c r="T291" s="160">
        <f>S291*H291</f>
        <v>0</v>
      </c>
      <c r="U291" s="33"/>
      <c r="V291" s="33"/>
      <c r="W291" s="33"/>
      <c r="X291" s="33"/>
      <c r="Y291" s="33"/>
      <c r="Z291" s="33"/>
      <c r="AA291" s="33"/>
      <c r="AB291" s="33"/>
      <c r="AC291" s="33"/>
      <c r="AD291" s="33"/>
      <c r="AE291" s="33"/>
      <c r="AR291" s="161" t="s">
        <v>431</v>
      </c>
      <c r="AT291" s="161" t="s">
        <v>272</v>
      </c>
      <c r="AU291" s="161" t="s">
        <v>91</v>
      </c>
      <c r="AY291" s="18" t="s">
        <v>199</v>
      </c>
      <c r="BE291" s="162">
        <f>IF(N291="základní",J291,0)</f>
        <v>0</v>
      </c>
      <c r="BF291" s="162">
        <f>IF(N291="snížená",J291,0)</f>
        <v>0</v>
      </c>
      <c r="BG291" s="162">
        <f>IF(N291="zákl. přenesená",J291,0)</f>
        <v>0</v>
      </c>
      <c r="BH291" s="162">
        <f>IF(N291="sníž. přenesená",J291,0)</f>
        <v>0</v>
      </c>
      <c r="BI291" s="162">
        <f>IF(N291="nulová",J291,0)</f>
        <v>0</v>
      </c>
      <c r="BJ291" s="18" t="s">
        <v>89</v>
      </c>
      <c r="BK291" s="162">
        <f>ROUND(I291*H291,2)</f>
        <v>0</v>
      </c>
      <c r="BL291" s="18" t="s">
        <v>318</v>
      </c>
      <c r="BM291" s="161" t="s">
        <v>3459</v>
      </c>
    </row>
    <row r="292" spans="1:65" s="2" customFormat="1" ht="14.45" customHeight="1">
      <c r="A292" s="33"/>
      <c r="B292" s="149"/>
      <c r="C292" s="192" t="s">
        <v>550</v>
      </c>
      <c r="D292" s="192" t="s">
        <v>272</v>
      </c>
      <c r="E292" s="193" t="s">
        <v>3460</v>
      </c>
      <c r="F292" s="194" t="s">
        <v>3022</v>
      </c>
      <c r="G292" s="195" t="s">
        <v>309</v>
      </c>
      <c r="H292" s="196">
        <v>1</v>
      </c>
      <c r="I292" s="197"/>
      <c r="J292" s="198">
        <f>ROUND(I292*H292,2)</f>
        <v>0</v>
      </c>
      <c r="K292" s="194" t="s">
        <v>246</v>
      </c>
      <c r="L292" s="199"/>
      <c r="M292" s="200" t="s">
        <v>1</v>
      </c>
      <c r="N292" s="201" t="s">
        <v>46</v>
      </c>
      <c r="O292" s="59"/>
      <c r="P292" s="159">
        <f>O292*H292</f>
        <v>0</v>
      </c>
      <c r="Q292" s="159">
        <v>0</v>
      </c>
      <c r="R292" s="159">
        <f>Q292*H292</f>
        <v>0</v>
      </c>
      <c r="S292" s="159">
        <v>0</v>
      </c>
      <c r="T292" s="160">
        <f>S292*H292</f>
        <v>0</v>
      </c>
      <c r="U292" s="33"/>
      <c r="V292" s="33"/>
      <c r="W292" s="33"/>
      <c r="X292" s="33"/>
      <c r="Y292" s="33"/>
      <c r="Z292" s="33"/>
      <c r="AA292" s="33"/>
      <c r="AB292" s="33"/>
      <c r="AC292" s="33"/>
      <c r="AD292" s="33"/>
      <c r="AE292" s="33"/>
      <c r="AR292" s="161" t="s">
        <v>431</v>
      </c>
      <c r="AT292" s="161" t="s">
        <v>272</v>
      </c>
      <c r="AU292" s="161" t="s">
        <v>91</v>
      </c>
      <c r="AY292" s="18" t="s">
        <v>199</v>
      </c>
      <c r="BE292" s="162">
        <f>IF(N292="základní",J292,0)</f>
        <v>0</v>
      </c>
      <c r="BF292" s="162">
        <f>IF(N292="snížená",J292,0)</f>
        <v>0</v>
      </c>
      <c r="BG292" s="162">
        <f>IF(N292="zákl. přenesená",J292,0)</f>
        <v>0</v>
      </c>
      <c r="BH292" s="162">
        <f>IF(N292="sníž. přenesená",J292,0)</f>
        <v>0</v>
      </c>
      <c r="BI292" s="162">
        <f>IF(N292="nulová",J292,0)</f>
        <v>0</v>
      </c>
      <c r="BJ292" s="18" t="s">
        <v>89</v>
      </c>
      <c r="BK292" s="162">
        <f>ROUND(I292*H292,2)</f>
        <v>0</v>
      </c>
      <c r="BL292" s="18" t="s">
        <v>318</v>
      </c>
      <c r="BM292" s="161" t="s">
        <v>3461</v>
      </c>
    </row>
    <row r="293" spans="1:65" s="2" customFormat="1" ht="24.2" customHeight="1">
      <c r="A293" s="33"/>
      <c r="B293" s="149"/>
      <c r="C293" s="192" t="s">
        <v>558</v>
      </c>
      <c r="D293" s="192" t="s">
        <v>272</v>
      </c>
      <c r="E293" s="193" t="s">
        <v>3462</v>
      </c>
      <c r="F293" s="194" t="s">
        <v>3463</v>
      </c>
      <c r="G293" s="195" t="s">
        <v>345</v>
      </c>
      <c r="H293" s="196">
        <v>100</v>
      </c>
      <c r="I293" s="197"/>
      <c r="J293" s="198">
        <f>ROUND(I293*H293,2)</f>
        <v>0</v>
      </c>
      <c r="K293" s="194" t="s">
        <v>246</v>
      </c>
      <c r="L293" s="199"/>
      <c r="M293" s="200" t="s">
        <v>1</v>
      </c>
      <c r="N293" s="201" t="s">
        <v>46</v>
      </c>
      <c r="O293" s="59"/>
      <c r="P293" s="159">
        <f>O293*H293</f>
        <v>0</v>
      </c>
      <c r="Q293" s="159">
        <v>0</v>
      </c>
      <c r="R293" s="159">
        <f>Q293*H293</f>
        <v>0</v>
      </c>
      <c r="S293" s="159">
        <v>0</v>
      </c>
      <c r="T293" s="160">
        <f>S293*H293</f>
        <v>0</v>
      </c>
      <c r="U293" s="33"/>
      <c r="V293" s="33"/>
      <c r="W293" s="33"/>
      <c r="X293" s="33"/>
      <c r="Y293" s="33"/>
      <c r="Z293" s="33"/>
      <c r="AA293" s="33"/>
      <c r="AB293" s="33"/>
      <c r="AC293" s="33"/>
      <c r="AD293" s="33"/>
      <c r="AE293" s="33"/>
      <c r="AR293" s="161" t="s">
        <v>431</v>
      </c>
      <c r="AT293" s="161" t="s">
        <v>272</v>
      </c>
      <c r="AU293" s="161" t="s">
        <v>91</v>
      </c>
      <c r="AY293" s="18" t="s">
        <v>199</v>
      </c>
      <c r="BE293" s="162">
        <f>IF(N293="základní",J293,0)</f>
        <v>0</v>
      </c>
      <c r="BF293" s="162">
        <f>IF(N293="snížená",J293,0)</f>
        <v>0</v>
      </c>
      <c r="BG293" s="162">
        <f>IF(N293="zákl. přenesená",J293,0)</f>
        <v>0</v>
      </c>
      <c r="BH293" s="162">
        <f>IF(N293="sníž. přenesená",J293,0)</f>
        <v>0</v>
      </c>
      <c r="BI293" s="162">
        <f>IF(N293="nulová",J293,0)</f>
        <v>0</v>
      </c>
      <c r="BJ293" s="18" t="s">
        <v>89</v>
      </c>
      <c r="BK293" s="162">
        <f>ROUND(I293*H293,2)</f>
        <v>0</v>
      </c>
      <c r="BL293" s="18" t="s">
        <v>318</v>
      </c>
      <c r="BM293" s="161" t="s">
        <v>3464</v>
      </c>
    </row>
    <row r="294" spans="2:63" s="12" customFormat="1" ht="22.9" customHeight="1">
      <c r="B294" s="136"/>
      <c r="D294" s="137" t="s">
        <v>80</v>
      </c>
      <c r="E294" s="147" t="s">
        <v>2937</v>
      </c>
      <c r="F294" s="147" t="s">
        <v>3465</v>
      </c>
      <c r="I294" s="139"/>
      <c r="J294" s="148">
        <f>BK294</f>
        <v>0</v>
      </c>
      <c r="L294" s="136"/>
      <c r="M294" s="141"/>
      <c r="N294" s="142"/>
      <c r="O294" s="142"/>
      <c r="P294" s="143">
        <f>SUM(P295:P300)</f>
        <v>0</v>
      </c>
      <c r="Q294" s="142"/>
      <c r="R294" s="143">
        <f>SUM(R295:R300)</f>
        <v>0</v>
      </c>
      <c r="S294" s="142"/>
      <c r="T294" s="144">
        <f>SUM(T295:T300)</f>
        <v>0</v>
      </c>
      <c r="AR294" s="137" t="s">
        <v>206</v>
      </c>
      <c r="AT294" s="145" t="s">
        <v>80</v>
      </c>
      <c r="AU294" s="145" t="s">
        <v>89</v>
      </c>
      <c r="AY294" s="137" t="s">
        <v>199</v>
      </c>
      <c r="BK294" s="146">
        <f>SUM(BK295:BK300)</f>
        <v>0</v>
      </c>
    </row>
    <row r="295" spans="1:65" s="2" customFormat="1" ht="14.45" customHeight="1">
      <c r="A295" s="33"/>
      <c r="B295" s="149"/>
      <c r="C295" s="150" t="s">
        <v>565</v>
      </c>
      <c r="D295" s="150" t="s">
        <v>201</v>
      </c>
      <c r="E295" s="151" t="s">
        <v>3466</v>
      </c>
      <c r="F295" s="152" t="s">
        <v>3467</v>
      </c>
      <c r="G295" s="153" t="s">
        <v>400</v>
      </c>
      <c r="H295" s="154">
        <v>1</v>
      </c>
      <c r="I295" s="155"/>
      <c r="J295" s="156">
        <f aca="true" t="shared" si="0" ref="J295:J300">ROUND(I295*H295,2)</f>
        <v>0</v>
      </c>
      <c r="K295" s="152" t="s">
        <v>246</v>
      </c>
      <c r="L295" s="34"/>
      <c r="M295" s="157" t="s">
        <v>1</v>
      </c>
      <c r="N295" s="158" t="s">
        <v>46</v>
      </c>
      <c r="O295" s="59"/>
      <c r="P295" s="159">
        <f aca="true" t="shared" si="1" ref="P295:P300">O295*H295</f>
        <v>0</v>
      </c>
      <c r="Q295" s="159">
        <v>0</v>
      </c>
      <c r="R295" s="159">
        <f aca="true" t="shared" si="2" ref="R295:R300">Q295*H295</f>
        <v>0</v>
      </c>
      <c r="S295" s="159">
        <v>0</v>
      </c>
      <c r="T295" s="160">
        <f aca="true" t="shared" si="3" ref="T295:T300">S295*H295</f>
        <v>0</v>
      </c>
      <c r="U295" s="33"/>
      <c r="V295" s="33"/>
      <c r="W295" s="33"/>
      <c r="X295" s="33"/>
      <c r="Y295" s="33"/>
      <c r="Z295" s="33"/>
      <c r="AA295" s="33"/>
      <c r="AB295" s="33"/>
      <c r="AC295" s="33"/>
      <c r="AD295" s="33"/>
      <c r="AE295" s="33"/>
      <c r="AR295" s="161" t="s">
        <v>318</v>
      </c>
      <c r="AT295" s="161" t="s">
        <v>201</v>
      </c>
      <c r="AU295" s="161" t="s">
        <v>91</v>
      </c>
      <c r="AY295" s="18" t="s">
        <v>199</v>
      </c>
      <c r="BE295" s="162">
        <f aca="true" t="shared" si="4" ref="BE295:BE300">IF(N295="základní",J295,0)</f>
        <v>0</v>
      </c>
      <c r="BF295" s="162">
        <f aca="true" t="shared" si="5" ref="BF295:BF300">IF(N295="snížená",J295,0)</f>
        <v>0</v>
      </c>
      <c r="BG295" s="162">
        <f aca="true" t="shared" si="6" ref="BG295:BG300">IF(N295="zákl. přenesená",J295,0)</f>
        <v>0</v>
      </c>
      <c r="BH295" s="162">
        <f aca="true" t="shared" si="7" ref="BH295:BH300">IF(N295="sníž. přenesená",J295,0)</f>
        <v>0</v>
      </c>
      <c r="BI295" s="162">
        <f aca="true" t="shared" si="8" ref="BI295:BI300">IF(N295="nulová",J295,0)</f>
        <v>0</v>
      </c>
      <c r="BJ295" s="18" t="s">
        <v>89</v>
      </c>
      <c r="BK295" s="162">
        <f aca="true" t="shared" si="9" ref="BK295:BK300">ROUND(I295*H295,2)</f>
        <v>0</v>
      </c>
      <c r="BL295" s="18" t="s">
        <v>318</v>
      </c>
      <c r="BM295" s="161" t="s">
        <v>3468</v>
      </c>
    </row>
    <row r="296" spans="1:65" s="2" customFormat="1" ht="14.45" customHeight="1">
      <c r="A296" s="33"/>
      <c r="B296" s="149"/>
      <c r="C296" s="150" t="s">
        <v>572</v>
      </c>
      <c r="D296" s="150" t="s">
        <v>201</v>
      </c>
      <c r="E296" s="151" t="s">
        <v>3469</v>
      </c>
      <c r="F296" s="152" t="s">
        <v>3470</v>
      </c>
      <c r="G296" s="153" t="s">
        <v>345</v>
      </c>
      <c r="H296" s="154">
        <v>240</v>
      </c>
      <c r="I296" s="155"/>
      <c r="J296" s="156">
        <f t="shared" si="0"/>
        <v>0</v>
      </c>
      <c r="K296" s="152" t="s">
        <v>246</v>
      </c>
      <c r="L296" s="34"/>
      <c r="M296" s="157" t="s">
        <v>1</v>
      </c>
      <c r="N296" s="158" t="s">
        <v>46</v>
      </c>
      <c r="O296" s="59"/>
      <c r="P296" s="159">
        <f t="shared" si="1"/>
        <v>0</v>
      </c>
      <c r="Q296" s="159">
        <v>0</v>
      </c>
      <c r="R296" s="159">
        <f t="shared" si="2"/>
        <v>0</v>
      </c>
      <c r="S296" s="159">
        <v>0</v>
      </c>
      <c r="T296" s="160">
        <f t="shared" si="3"/>
        <v>0</v>
      </c>
      <c r="U296" s="33"/>
      <c r="V296" s="33"/>
      <c r="W296" s="33"/>
      <c r="X296" s="33"/>
      <c r="Y296" s="33"/>
      <c r="Z296" s="33"/>
      <c r="AA296" s="33"/>
      <c r="AB296" s="33"/>
      <c r="AC296" s="33"/>
      <c r="AD296" s="33"/>
      <c r="AE296" s="33"/>
      <c r="AR296" s="161" t="s">
        <v>318</v>
      </c>
      <c r="AT296" s="161" t="s">
        <v>201</v>
      </c>
      <c r="AU296" s="161" t="s">
        <v>91</v>
      </c>
      <c r="AY296" s="18" t="s">
        <v>199</v>
      </c>
      <c r="BE296" s="162">
        <f t="shared" si="4"/>
        <v>0</v>
      </c>
      <c r="BF296" s="162">
        <f t="shared" si="5"/>
        <v>0</v>
      </c>
      <c r="BG296" s="162">
        <f t="shared" si="6"/>
        <v>0</v>
      </c>
      <c r="BH296" s="162">
        <f t="shared" si="7"/>
        <v>0</v>
      </c>
      <c r="BI296" s="162">
        <f t="shared" si="8"/>
        <v>0</v>
      </c>
      <c r="BJ296" s="18" t="s">
        <v>89</v>
      </c>
      <c r="BK296" s="162">
        <f t="shared" si="9"/>
        <v>0</v>
      </c>
      <c r="BL296" s="18" t="s">
        <v>318</v>
      </c>
      <c r="BM296" s="161" t="s">
        <v>3471</v>
      </c>
    </row>
    <row r="297" spans="1:65" s="2" customFormat="1" ht="14.45" customHeight="1">
      <c r="A297" s="33"/>
      <c r="B297" s="149"/>
      <c r="C297" s="150" t="s">
        <v>577</v>
      </c>
      <c r="D297" s="150" t="s">
        <v>201</v>
      </c>
      <c r="E297" s="151" t="s">
        <v>3472</v>
      </c>
      <c r="F297" s="152" t="s">
        <v>3473</v>
      </c>
      <c r="G297" s="153" t="s">
        <v>345</v>
      </c>
      <c r="H297" s="154">
        <v>40</v>
      </c>
      <c r="I297" s="155"/>
      <c r="J297" s="156">
        <f t="shared" si="0"/>
        <v>0</v>
      </c>
      <c r="K297" s="152" t="s">
        <v>246</v>
      </c>
      <c r="L297" s="34"/>
      <c r="M297" s="157" t="s">
        <v>1</v>
      </c>
      <c r="N297" s="158" t="s">
        <v>46</v>
      </c>
      <c r="O297" s="59"/>
      <c r="P297" s="159">
        <f t="shared" si="1"/>
        <v>0</v>
      </c>
      <c r="Q297" s="159">
        <v>0</v>
      </c>
      <c r="R297" s="159">
        <f t="shared" si="2"/>
        <v>0</v>
      </c>
      <c r="S297" s="159">
        <v>0</v>
      </c>
      <c r="T297" s="160">
        <f t="shared" si="3"/>
        <v>0</v>
      </c>
      <c r="U297" s="33"/>
      <c r="V297" s="33"/>
      <c r="W297" s="33"/>
      <c r="X297" s="33"/>
      <c r="Y297" s="33"/>
      <c r="Z297" s="33"/>
      <c r="AA297" s="33"/>
      <c r="AB297" s="33"/>
      <c r="AC297" s="33"/>
      <c r="AD297" s="33"/>
      <c r="AE297" s="33"/>
      <c r="AR297" s="161" t="s">
        <v>318</v>
      </c>
      <c r="AT297" s="161" t="s">
        <v>201</v>
      </c>
      <c r="AU297" s="161" t="s">
        <v>91</v>
      </c>
      <c r="AY297" s="18" t="s">
        <v>199</v>
      </c>
      <c r="BE297" s="162">
        <f t="shared" si="4"/>
        <v>0</v>
      </c>
      <c r="BF297" s="162">
        <f t="shared" si="5"/>
        <v>0</v>
      </c>
      <c r="BG297" s="162">
        <f t="shared" si="6"/>
        <v>0</v>
      </c>
      <c r="BH297" s="162">
        <f t="shared" si="7"/>
        <v>0</v>
      </c>
      <c r="BI297" s="162">
        <f t="shared" si="8"/>
        <v>0</v>
      </c>
      <c r="BJ297" s="18" t="s">
        <v>89</v>
      </c>
      <c r="BK297" s="162">
        <f t="shared" si="9"/>
        <v>0</v>
      </c>
      <c r="BL297" s="18" t="s">
        <v>318</v>
      </c>
      <c r="BM297" s="161" t="s">
        <v>3474</v>
      </c>
    </row>
    <row r="298" spans="1:65" s="2" customFormat="1" ht="14.45" customHeight="1">
      <c r="A298" s="33"/>
      <c r="B298" s="149"/>
      <c r="C298" s="150" t="s">
        <v>585</v>
      </c>
      <c r="D298" s="150" t="s">
        <v>201</v>
      </c>
      <c r="E298" s="151" t="s">
        <v>3475</v>
      </c>
      <c r="F298" s="152" t="s">
        <v>3476</v>
      </c>
      <c r="G298" s="153" t="s">
        <v>400</v>
      </c>
      <c r="H298" s="154">
        <v>2</v>
      </c>
      <c r="I298" s="155"/>
      <c r="J298" s="156">
        <f t="shared" si="0"/>
        <v>0</v>
      </c>
      <c r="K298" s="152" t="s">
        <v>246</v>
      </c>
      <c r="L298" s="34"/>
      <c r="M298" s="157" t="s">
        <v>1</v>
      </c>
      <c r="N298" s="158" t="s">
        <v>46</v>
      </c>
      <c r="O298" s="59"/>
      <c r="P298" s="159">
        <f t="shared" si="1"/>
        <v>0</v>
      </c>
      <c r="Q298" s="159">
        <v>0</v>
      </c>
      <c r="R298" s="159">
        <f t="shared" si="2"/>
        <v>0</v>
      </c>
      <c r="S298" s="159">
        <v>0</v>
      </c>
      <c r="T298" s="160">
        <f t="shared" si="3"/>
        <v>0</v>
      </c>
      <c r="U298" s="33"/>
      <c r="V298" s="33"/>
      <c r="W298" s="33"/>
      <c r="X298" s="33"/>
      <c r="Y298" s="33"/>
      <c r="Z298" s="33"/>
      <c r="AA298" s="33"/>
      <c r="AB298" s="33"/>
      <c r="AC298" s="33"/>
      <c r="AD298" s="33"/>
      <c r="AE298" s="33"/>
      <c r="AR298" s="161" t="s">
        <v>318</v>
      </c>
      <c r="AT298" s="161" t="s">
        <v>201</v>
      </c>
      <c r="AU298" s="161" t="s">
        <v>91</v>
      </c>
      <c r="AY298" s="18" t="s">
        <v>199</v>
      </c>
      <c r="BE298" s="162">
        <f t="shared" si="4"/>
        <v>0</v>
      </c>
      <c r="BF298" s="162">
        <f t="shared" si="5"/>
        <v>0</v>
      </c>
      <c r="BG298" s="162">
        <f t="shared" si="6"/>
        <v>0</v>
      </c>
      <c r="BH298" s="162">
        <f t="shared" si="7"/>
        <v>0</v>
      </c>
      <c r="BI298" s="162">
        <f t="shared" si="8"/>
        <v>0</v>
      </c>
      <c r="BJ298" s="18" t="s">
        <v>89</v>
      </c>
      <c r="BK298" s="162">
        <f t="shared" si="9"/>
        <v>0</v>
      </c>
      <c r="BL298" s="18" t="s">
        <v>318</v>
      </c>
      <c r="BM298" s="161" t="s">
        <v>3477</v>
      </c>
    </row>
    <row r="299" spans="1:65" s="2" customFormat="1" ht="14.45" customHeight="1">
      <c r="A299" s="33"/>
      <c r="B299" s="149"/>
      <c r="C299" s="150" t="s">
        <v>593</v>
      </c>
      <c r="D299" s="150" t="s">
        <v>201</v>
      </c>
      <c r="E299" s="151" t="s">
        <v>3478</v>
      </c>
      <c r="F299" s="152" t="s">
        <v>3034</v>
      </c>
      <c r="G299" s="153" t="s">
        <v>204</v>
      </c>
      <c r="H299" s="154">
        <v>0.2</v>
      </c>
      <c r="I299" s="155"/>
      <c r="J299" s="156">
        <f t="shared" si="0"/>
        <v>0</v>
      </c>
      <c r="K299" s="152" t="s">
        <v>246</v>
      </c>
      <c r="L299" s="34"/>
      <c r="M299" s="157" t="s">
        <v>1</v>
      </c>
      <c r="N299" s="158" t="s">
        <v>46</v>
      </c>
      <c r="O299" s="59"/>
      <c r="P299" s="159">
        <f t="shared" si="1"/>
        <v>0</v>
      </c>
      <c r="Q299" s="159">
        <v>0</v>
      </c>
      <c r="R299" s="159">
        <f t="shared" si="2"/>
        <v>0</v>
      </c>
      <c r="S299" s="159">
        <v>0</v>
      </c>
      <c r="T299" s="160">
        <f t="shared" si="3"/>
        <v>0</v>
      </c>
      <c r="U299" s="33"/>
      <c r="V299" s="33"/>
      <c r="W299" s="33"/>
      <c r="X299" s="33"/>
      <c r="Y299" s="33"/>
      <c r="Z299" s="33"/>
      <c r="AA299" s="33"/>
      <c r="AB299" s="33"/>
      <c r="AC299" s="33"/>
      <c r="AD299" s="33"/>
      <c r="AE299" s="33"/>
      <c r="AR299" s="161" t="s">
        <v>318</v>
      </c>
      <c r="AT299" s="161" t="s">
        <v>201</v>
      </c>
      <c r="AU299" s="161" t="s">
        <v>91</v>
      </c>
      <c r="AY299" s="18" t="s">
        <v>199</v>
      </c>
      <c r="BE299" s="162">
        <f t="shared" si="4"/>
        <v>0</v>
      </c>
      <c r="BF299" s="162">
        <f t="shared" si="5"/>
        <v>0</v>
      </c>
      <c r="BG299" s="162">
        <f t="shared" si="6"/>
        <v>0</v>
      </c>
      <c r="BH299" s="162">
        <f t="shared" si="7"/>
        <v>0</v>
      </c>
      <c r="BI299" s="162">
        <f t="shared" si="8"/>
        <v>0</v>
      </c>
      <c r="BJ299" s="18" t="s">
        <v>89</v>
      </c>
      <c r="BK299" s="162">
        <f t="shared" si="9"/>
        <v>0</v>
      </c>
      <c r="BL299" s="18" t="s">
        <v>318</v>
      </c>
      <c r="BM299" s="161" t="s">
        <v>3479</v>
      </c>
    </row>
    <row r="300" spans="1:65" s="2" customFormat="1" ht="14.45" customHeight="1">
      <c r="A300" s="33"/>
      <c r="B300" s="149"/>
      <c r="C300" s="150" t="s">
        <v>601</v>
      </c>
      <c r="D300" s="150" t="s">
        <v>201</v>
      </c>
      <c r="E300" s="151" t="s">
        <v>3480</v>
      </c>
      <c r="F300" s="152" t="s">
        <v>3481</v>
      </c>
      <c r="G300" s="153" t="s">
        <v>345</v>
      </c>
      <c r="H300" s="154">
        <v>100</v>
      </c>
      <c r="I300" s="155"/>
      <c r="J300" s="156">
        <f t="shared" si="0"/>
        <v>0</v>
      </c>
      <c r="K300" s="152" t="s">
        <v>246</v>
      </c>
      <c r="L300" s="34"/>
      <c r="M300" s="217" t="s">
        <v>1</v>
      </c>
      <c r="N300" s="218" t="s">
        <v>46</v>
      </c>
      <c r="O300" s="204"/>
      <c r="P300" s="219">
        <f t="shared" si="1"/>
        <v>0</v>
      </c>
      <c r="Q300" s="219">
        <v>0</v>
      </c>
      <c r="R300" s="219">
        <f t="shared" si="2"/>
        <v>0</v>
      </c>
      <c r="S300" s="219">
        <v>0</v>
      </c>
      <c r="T300" s="220">
        <f t="shared" si="3"/>
        <v>0</v>
      </c>
      <c r="U300" s="33"/>
      <c r="V300" s="33"/>
      <c r="W300" s="33"/>
      <c r="X300" s="33"/>
      <c r="Y300" s="33"/>
      <c r="Z300" s="33"/>
      <c r="AA300" s="33"/>
      <c r="AB300" s="33"/>
      <c r="AC300" s="33"/>
      <c r="AD300" s="33"/>
      <c r="AE300" s="33"/>
      <c r="AR300" s="161" t="s">
        <v>318</v>
      </c>
      <c r="AT300" s="161" t="s">
        <v>201</v>
      </c>
      <c r="AU300" s="161" t="s">
        <v>91</v>
      </c>
      <c r="AY300" s="18" t="s">
        <v>199</v>
      </c>
      <c r="BE300" s="162">
        <f t="shared" si="4"/>
        <v>0</v>
      </c>
      <c r="BF300" s="162">
        <f t="shared" si="5"/>
        <v>0</v>
      </c>
      <c r="BG300" s="162">
        <f t="shared" si="6"/>
        <v>0</v>
      </c>
      <c r="BH300" s="162">
        <f t="shared" si="7"/>
        <v>0</v>
      </c>
      <c r="BI300" s="162">
        <f t="shared" si="8"/>
        <v>0</v>
      </c>
      <c r="BJ300" s="18" t="s">
        <v>89</v>
      </c>
      <c r="BK300" s="162">
        <f t="shared" si="9"/>
        <v>0</v>
      </c>
      <c r="BL300" s="18" t="s">
        <v>318</v>
      </c>
      <c r="BM300" s="161" t="s">
        <v>3482</v>
      </c>
    </row>
    <row r="301" spans="1:31" s="2" customFormat="1" ht="6.95" customHeight="1">
      <c r="A301" s="33"/>
      <c r="B301" s="48"/>
      <c r="C301" s="49"/>
      <c r="D301" s="49"/>
      <c r="E301" s="49"/>
      <c r="F301" s="49"/>
      <c r="G301" s="49"/>
      <c r="H301" s="49"/>
      <c r="I301" s="49"/>
      <c r="J301" s="49"/>
      <c r="K301" s="49"/>
      <c r="L301" s="34"/>
      <c r="M301" s="33"/>
      <c r="O301" s="33"/>
      <c r="P301" s="33"/>
      <c r="Q301" s="33"/>
      <c r="R301" s="33"/>
      <c r="S301" s="33"/>
      <c r="T301" s="33"/>
      <c r="U301" s="33"/>
      <c r="V301" s="33"/>
      <c r="W301" s="33"/>
      <c r="X301" s="33"/>
      <c r="Y301" s="33"/>
      <c r="Z301" s="33"/>
      <c r="AA301" s="33"/>
      <c r="AB301" s="33"/>
      <c r="AC301" s="33"/>
      <c r="AD301" s="33"/>
      <c r="AE301" s="33"/>
    </row>
  </sheetData>
  <autoFilter ref="C131:K300"/>
  <mergeCells count="12">
    <mergeCell ref="E124:H124"/>
    <mergeCell ref="L2:V2"/>
    <mergeCell ref="E85:H85"/>
    <mergeCell ref="E87:H87"/>
    <mergeCell ref="E89:H89"/>
    <mergeCell ref="E120:H120"/>
    <mergeCell ref="E122:H12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151</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2587</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1102</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3483</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14. 1. 2021</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ROUND(J124,2)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ROUND((SUM(BE124:BE278)),2)</f>
        <v>0</v>
      </c>
      <c r="G35" s="33"/>
      <c r="H35" s="33"/>
      <c r="I35" s="106">
        <v>0.21</v>
      </c>
      <c r="J35" s="105">
        <f>ROUND(((SUM(BE124:BE278))*I35),2)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ROUND((SUM(BF124:BF278)),2)</f>
        <v>0</v>
      </c>
      <c r="G36" s="33"/>
      <c r="H36" s="33"/>
      <c r="I36" s="106">
        <v>0.15</v>
      </c>
      <c r="J36" s="105">
        <f>ROUND(((SUM(BF124:BF278))*I36),2)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ROUND((SUM(BG124:BG278)),2)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ROUND((SUM(BH124:BH278)),2)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ROUND((SUM(BI124:BI278)),2)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2587</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1102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09.6 - Kácení dřevin</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14. 1. 2021</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J124</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J125</f>
        <v>0</v>
      </c>
      <c r="L99" s="118"/>
    </row>
    <row r="100" spans="2:12" s="10" customFormat="1" ht="19.9" customHeight="1">
      <c r="B100" s="122"/>
      <c r="D100" s="123" t="s">
        <v>168</v>
      </c>
      <c r="E100" s="124"/>
      <c r="F100" s="124"/>
      <c r="G100" s="124"/>
      <c r="H100" s="124"/>
      <c r="I100" s="124"/>
      <c r="J100" s="125">
        <f>J126</f>
        <v>0</v>
      </c>
      <c r="L100" s="122"/>
    </row>
    <row r="101" spans="2:12" s="10" customFormat="1" ht="19.9" customHeight="1">
      <c r="B101" s="122"/>
      <c r="D101" s="123" t="s">
        <v>180</v>
      </c>
      <c r="E101" s="124"/>
      <c r="F101" s="124"/>
      <c r="G101" s="124"/>
      <c r="H101" s="124"/>
      <c r="I101" s="124"/>
      <c r="J101" s="125">
        <f>J262</f>
        <v>0</v>
      </c>
      <c r="L101" s="122"/>
    </row>
    <row r="102" spans="2:12" s="10" customFormat="1" ht="19.9" customHeight="1">
      <c r="B102" s="122"/>
      <c r="D102" s="123" t="s">
        <v>181</v>
      </c>
      <c r="E102" s="124"/>
      <c r="F102" s="124"/>
      <c r="G102" s="124"/>
      <c r="H102" s="124"/>
      <c r="I102" s="124"/>
      <c r="J102" s="125">
        <f>J274</f>
        <v>0</v>
      </c>
      <c r="L102" s="122"/>
    </row>
    <row r="103" spans="1:31" s="2" customFormat="1" ht="21.75" customHeight="1">
      <c r="A103" s="33"/>
      <c r="B103" s="34"/>
      <c r="C103" s="33"/>
      <c r="D103" s="33"/>
      <c r="E103" s="33"/>
      <c r="F103" s="33"/>
      <c r="G103" s="33"/>
      <c r="H103" s="33"/>
      <c r="I103" s="33"/>
      <c r="J103" s="33"/>
      <c r="K103" s="33"/>
      <c r="L103" s="43"/>
      <c r="S103" s="33"/>
      <c r="T103" s="33"/>
      <c r="U103" s="33"/>
      <c r="V103" s="33"/>
      <c r="W103" s="33"/>
      <c r="X103" s="33"/>
      <c r="Y103" s="33"/>
      <c r="Z103" s="33"/>
      <c r="AA103" s="33"/>
      <c r="AB103" s="33"/>
      <c r="AC103" s="33"/>
      <c r="AD103" s="33"/>
      <c r="AE103" s="33"/>
    </row>
    <row r="104" spans="1:31" s="2" customFormat="1" ht="6.95" customHeight="1">
      <c r="A104" s="33"/>
      <c r="B104" s="48"/>
      <c r="C104" s="49"/>
      <c r="D104" s="49"/>
      <c r="E104" s="49"/>
      <c r="F104" s="49"/>
      <c r="G104" s="49"/>
      <c r="H104" s="49"/>
      <c r="I104" s="49"/>
      <c r="J104" s="49"/>
      <c r="K104" s="49"/>
      <c r="L104" s="43"/>
      <c r="S104" s="33"/>
      <c r="T104" s="33"/>
      <c r="U104" s="33"/>
      <c r="V104" s="33"/>
      <c r="W104" s="33"/>
      <c r="X104" s="33"/>
      <c r="Y104" s="33"/>
      <c r="Z104" s="33"/>
      <c r="AA104" s="33"/>
      <c r="AB104" s="33"/>
      <c r="AC104" s="33"/>
      <c r="AD104" s="33"/>
      <c r="AE104" s="33"/>
    </row>
    <row r="108" spans="1:31" s="2" customFormat="1" ht="6.95" customHeight="1">
      <c r="A108" s="33"/>
      <c r="B108" s="50"/>
      <c r="C108" s="51"/>
      <c r="D108" s="51"/>
      <c r="E108" s="51"/>
      <c r="F108" s="51"/>
      <c r="G108" s="51"/>
      <c r="H108" s="51"/>
      <c r="I108" s="51"/>
      <c r="J108" s="51"/>
      <c r="K108" s="51"/>
      <c r="L108" s="43"/>
      <c r="S108" s="33"/>
      <c r="T108" s="33"/>
      <c r="U108" s="33"/>
      <c r="V108" s="33"/>
      <c r="W108" s="33"/>
      <c r="X108" s="33"/>
      <c r="Y108" s="33"/>
      <c r="Z108" s="33"/>
      <c r="AA108" s="33"/>
      <c r="AB108" s="33"/>
      <c r="AC108" s="33"/>
      <c r="AD108" s="33"/>
      <c r="AE108" s="33"/>
    </row>
    <row r="109" spans="1:31" s="2" customFormat="1" ht="24.95" customHeight="1">
      <c r="A109" s="33"/>
      <c r="B109" s="34"/>
      <c r="C109" s="22" t="s">
        <v>184</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16</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67" t="str">
        <f>E7</f>
        <v>VD Letovice, rekonstrukce VD</v>
      </c>
      <c r="F112" s="268"/>
      <c r="G112" s="268"/>
      <c r="H112" s="268"/>
      <c r="I112" s="33"/>
      <c r="J112" s="33"/>
      <c r="K112" s="33"/>
      <c r="L112" s="43"/>
      <c r="S112" s="33"/>
      <c r="T112" s="33"/>
      <c r="U112" s="33"/>
      <c r="V112" s="33"/>
      <c r="W112" s="33"/>
      <c r="X112" s="33"/>
      <c r="Y112" s="33"/>
      <c r="Z112" s="33"/>
      <c r="AA112" s="33"/>
      <c r="AB112" s="33"/>
      <c r="AC112" s="33"/>
      <c r="AD112" s="33"/>
      <c r="AE112" s="33"/>
    </row>
    <row r="113" spans="2:12" s="1" customFormat="1" ht="12" customHeight="1">
      <c r="B113" s="21"/>
      <c r="C113" s="28" t="s">
        <v>159</v>
      </c>
      <c r="L113" s="21"/>
    </row>
    <row r="114" spans="1:31" s="2" customFormat="1" ht="16.5" customHeight="1">
      <c r="A114" s="33"/>
      <c r="B114" s="34"/>
      <c r="C114" s="33"/>
      <c r="D114" s="33"/>
      <c r="E114" s="267" t="s">
        <v>2587</v>
      </c>
      <c r="F114" s="269"/>
      <c r="G114" s="269"/>
      <c r="H114" s="269"/>
      <c r="I114" s="3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1102</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6.5" customHeight="1">
      <c r="A116" s="33"/>
      <c r="B116" s="34"/>
      <c r="C116" s="33"/>
      <c r="D116" s="33"/>
      <c r="E116" s="224" t="str">
        <f>E11</f>
        <v>SO 09.6 - Kácení dřevin</v>
      </c>
      <c r="F116" s="269"/>
      <c r="G116" s="269"/>
      <c r="H116" s="269"/>
      <c r="I116" s="3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20</v>
      </c>
      <c r="D118" s="33"/>
      <c r="E118" s="33"/>
      <c r="F118" s="26" t="str">
        <f>F14</f>
        <v>VD Letovice</v>
      </c>
      <c r="G118" s="33"/>
      <c r="H118" s="33"/>
      <c r="I118" s="28" t="s">
        <v>22</v>
      </c>
      <c r="J118" s="56" t="str">
        <f>IF(J14="","",J14)</f>
        <v>14. 1. 2021</v>
      </c>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25.7" customHeight="1">
      <c r="A120" s="33"/>
      <c r="B120" s="34"/>
      <c r="C120" s="28" t="s">
        <v>24</v>
      </c>
      <c r="D120" s="33"/>
      <c r="E120" s="33"/>
      <c r="F120" s="26" t="str">
        <f>E17</f>
        <v>Povodí Moravy, s.p., Dřevařská 11, 60175 Brno</v>
      </c>
      <c r="G120" s="33"/>
      <c r="H120" s="33"/>
      <c r="I120" s="28" t="s">
        <v>32</v>
      </c>
      <c r="J120" s="31" t="str">
        <f>E23</f>
        <v>Sweco Hydroprojekt a.s.</v>
      </c>
      <c r="K120" s="33"/>
      <c r="L120" s="43"/>
      <c r="S120" s="33"/>
      <c r="T120" s="33"/>
      <c r="U120" s="33"/>
      <c r="V120" s="33"/>
      <c r="W120" s="33"/>
      <c r="X120" s="33"/>
      <c r="Y120" s="33"/>
      <c r="Z120" s="33"/>
      <c r="AA120" s="33"/>
      <c r="AB120" s="33"/>
      <c r="AC120" s="33"/>
      <c r="AD120" s="33"/>
      <c r="AE120" s="33"/>
    </row>
    <row r="121" spans="1:31" s="2" customFormat="1" ht="15.2" customHeight="1">
      <c r="A121" s="33"/>
      <c r="B121" s="34"/>
      <c r="C121" s="28" t="s">
        <v>30</v>
      </c>
      <c r="D121" s="33"/>
      <c r="E121" s="33"/>
      <c r="F121" s="26" t="str">
        <f>IF(E20="","",E20)</f>
        <v>Vyplň údaj</v>
      </c>
      <c r="G121" s="33"/>
      <c r="H121" s="33"/>
      <c r="I121" s="28" t="s">
        <v>37</v>
      </c>
      <c r="J121" s="31" t="str">
        <f>E26</f>
        <v xml:space="preserve"> </v>
      </c>
      <c r="K121" s="33"/>
      <c r="L121" s="43"/>
      <c r="S121" s="33"/>
      <c r="T121" s="33"/>
      <c r="U121" s="33"/>
      <c r="V121" s="33"/>
      <c r="W121" s="33"/>
      <c r="X121" s="33"/>
      <c r="Y121" s="33"/>
      <c r="Z121" s="33"/>
      <c r="AA121" s="33"/>
      <c r="AB121" s="33"/>
      <c r="AC121" s="33"/>
      <c r="AD121" s="33"/>
      <c r="AE121" s="33"/>
    </row>
    <row r="122" spans="1:31" s="2" customFormat="1" ht="10.3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11" customFormat="1" ht="29.25" customHeight="1">
      <c r="A123" s="126"/>
      <c r="B123" s="127"/>
      <c r="C123" s="128" t="s">
        <v>185</v>
      </c>
      <c r="D123" s="129" t="s">
        <v>66</v>
      </c>
      <c r="E123" s="129" t="s">
        <v>62</v>
      </c>
      <c r="F123" s="129" t="s">
        <v>63</v>
      </c>
      <c r="G123" s="129" t="s">
        <v>186</v>
      </c>
      <c r="H123" s="129" t="s">
        <v>187</v>
      </c>
      <c r="I123" s="129" t="s">
        <v>188</v>
      </c>
      <c r="J123" s="129" t="s">
        <v>164</v>
      </c>
      <c r="K123" s="130" t="s">
        <v>189</v>
      </c>
      <c r="L123" s="131"/>
      <c r="M123" s="63" t="s">
        <v>1</v>
      </c>
      <c r="N123" s="64" t="s">
        <v>45</v>
      </c>
      <c r="O123" s="64" t="s">
        <v>190</v>
      </c>
      <c r="P123" s="64" t="s">
        <v>191</v>
      </c>
      <c r="Q123" s="64" t="s">
        <v>192</v>
      </c>
      <c r="R123" s="64" t="s">
        <v>193</v>
      </c>
      <c r="S123" s="64" t="s">
        <v>194</v>
      </c>
      <c r="T123" s="65" t="s">
        <v>195</v>
      </c>
      <c r="U123" s="126"/>
      <c r="V123" s="126"/>
      <c r="W123" s="126"/>
      <c r="X123" s="126"/>
      <c r="Y123" s="126"/>
      <c r="Z123" s="126"/>
      <c r="AA123" s="126"/>
      <c r="AB123" s="126"/>
      <c r="AC123" s="126"/>
      <c r="AD123" s="126"/>
      <c r="AE123" s="126"/>
    </row>
    <row r="124" spans="1:63" s="2" customFormat="1" ht="22.9" customHeight="1">
      <c r="A124" s="33"/>
      <c r="B124" s="34"/>
      <c r="C124" s="70" t="s">
        <v>196</v>
      </c>
      <c r="D124" s="33"/>
      <c r="E124" s="33"/>
      <c r="F124" s="33"/>
      <c r="G124" s="33"/>
      <c r="H124" s="33"/>
      <c r="I124" s="33"/>
      <c r="J124" s="132">
        <f>BK124</f>
        <v>0</v>
      </c>
      <c r="K124" s="33"/>
      <c r="L124" s="34"/>
      <c r="M124" s="66"/>
      <c r="N124" s="57"/>
      <c r="O124" s="67"/>
      <c r="P124" s="133">
        <f>P125</f>
        <v>0</v>
      </c>
      <c r="Q124" s="67"/>
      <c r="R124" s="133">
        <f>R125</f>
        <v>5.23889</v>
      </c>
      <c r="S124" s="67"/>
      <c r="T124" s="134">
        <f>T125</f>
        <v>0</v>
      </c>
      <c r="U124" s="33"/>
      <c r="V124" s="33"/>
      <c r="W124" s="33"/>
      <c r="X124" s="33"/>
      <c r="Y124" s="33"/>
      <c r="Z124" s="33"/>
      <c r="AA124" s="33"/>
      <c r="AB124" s="33"/>
      <c r="AC124" s="33"/>
      <c r="AD124" s="33"/>
      <c r="AE124" s="33"/>
      <c r="AT124" s="18" t="s">
        <v>80</v>
      </c>
      <c r="AU124" s="18" t="s">
        <v>166</v>
      </c>
      <c r="BK124" s="135">
        <f>BK125</f>
        <v>0</v>
      </c>
    </row>
    <row r="125" spans="2:63" s="12" customFormat="1" ht="25.9" customHeight="1">
      <c r="B125" s="136"/>
      <c r="D125" s="137" t="s">
        <v>80</v>
      </c>
      <c r="E125" s="138" t="s">
        <v>197</v>
      </c>
      <c r="F125" s="138" t="s">
        <v>198</v>
      </c>
      <c r="I125" s="139"/>
      <c r="J125" s="140">
        <f>BK125</f>
        <v>0</v>
      </c>
      <c r="L125" s="136"/>
      <c r="M125" s="141"/>
      <c r="N125" s="142"/>
      <c r="O125" s="142"/>
      <c r="P125" s="143">
        <f>P126+P262+P274</f>
        <v>0</v>
      </c>
      <c r="Q125" s="142"/>
      <c r="R125" s="143">
        <f>R126+R262+R274</f>
        <v>5.23889</v>
      </c>
      <c r="S125" s="142"/>
      <c r="T125" s="144">
        <f>T126+T262+T274</f>
        <v>0</v>
      </c>
      <c r="AR125" s="137" t="s">
        <v>89</v>
      </c>
      <c r="AT125" s="145" t="s">
        <v>80</v>
      </c>
      <c r="AU125" s="145" t="s">
        <v>81</v>
      </c>
      <c r="AY125" s="137" t="s">
        <v>199</v>
      </c>
      <c r="BK125" s="146">
        <f>BK126+BK262+BK274</f>
        <v>0</v>
      </c>
    </row>
    <row r="126" spans="2:63" s="12" customFormat="1" ht="22.9" customHeight="1">
      <c r="B126" s="136"/>
      <c r="D126" s="137" t="s">
        <v>80</v>
      </c>
      <c r="E126" s="147" t="s">
        <v>89</v>
      </c>
      <c r="F126" s="147" t="s">
        <v>200</v>
      </c>
      <c r="I126" s="139"/>
      <c r="J126" s="148">
        <f>BK126</f>
        <v>0</v>
      </c>
      <c r="L126" s="136"/>
      <c r="M126" s="141"/>
      <c r="N126" s="142"/>
      <c r="O126" s="142"/>
      <c r="P126" s="143">
        <f>SUM(P127:P261)</f>
        <v>0</v>
      </c>
      <c r="Q126" s="142"/>
      <c r="R126" s="143">
        <f>SUM(R127:R261)</f>
        <v>5.23889</v>
      </c>
      <c r="S126" s="142"/>
      <c r="T126" s="144">
        <f>SUM(T127:T261)</f>
        <v>0</v>
      </c>
      <c r="AR126" s="137" t="s">
        <v>89</v>
      </c>
      <c r="AT126" s="145" t="s">
        <v>80</v>
      </c>
      <c r="AU126" s="145" t="s">
        <v>89</v>
      </c>
      <c r="AY126" s="137" t="s">
        <v>199</v>
      </c>
      <c r="BK126" s="146">
        <f>SUM(BK127:BK261)</f>
        <v>0</v>
      </c>
    </row>
    <row r="127" spans="1:65" s="2" customFormat="1" ht="37.9" customHeight="1">
      <c r="A127" s="33"/>
      <c r="B127" s="149"/>
      <c r="C127" s="150" t="s">
        <v>89</v>
      </c>
      <c r="D127" s="150" t="s">
        <v>201</v>
      </c>
      <c r="E127" s="151" t="s">
        <v>3484</v>
      </c>
      <c r="F127" s="152" t="s">
        <v>3485</v>
      </c>
      <c r="G127" s="153" t="s">
        <v>204</v>
      </c>
      <c r="H127" s="154">
        <v>1506</v>
      </c>
      <c r="I127" s="155"/>
      <c r="J127" s="156">
        <f>ROUND(I127*H127,2)</f>
        <v>0</v>
      </c>
      <c r="K127" s="152" t="s">
        <v>205</v>
      </c>
      <c r="L127" s="34"/>
      <c r="M127" s="157" t="s">
        <v>1</v>
      </c>
      <c r="N127" s="158" t="s">
        <v>46</v>
      </c>
      <c r="O127" s="59"/>
      <c r="P127" s="159">
        <f>O127*H127</f>
        <v>0</v>
      </c>
      <c r="Q127" s="159">
        <v>0</v>
      </c>
      <c r="R127" s="159">
        <f>Q127*H127</f>
        <v>0</v>
      </c>
      <c r="S127" s="159">
        <v>0</v>
      </c>
      <c r="T127" s="160">
        <f>S127*H127</f>
        <v>0</v>
      </c>
      <c r="U127" s="33"/>
      <c r="V127" s="33"/>
      <c r="W127" s="33"/>
      <c r="X127" s="33"/>
      <c r="Y127" s="33"/>
      <c r="Z127" s="33"/>
      <c r="AA127" s="33"/>
      <c r="AB127" s="33"/>
      <c r="AC127" s="33"/>
      <c r="AD127" s="33"/>
      <c r="AE127" s="33"/>
      <c r="AR127" s="161" t="s">
        <v>206</v>
      </c>
      <c r="AT127" s="161" t="s">
        <v>201</v>
      </c>
      <c r="AU127" s="161" t="s">
        <v>91</v>
      </c>
      <c r="AY127" s="18" t="s">
        <v>199</v>
      </c>
      <c r="BE127" s="162">
        <f>IF(N127="základní",J127,0)</f>
        <v>0</v>
      </c>
      <c r="BF127" s="162">
        <f>IF(N127="snížená",J127,0)</f>
        <v>0</v>
      </c>
      <c r="BG127" s="162">
        <f>IF(N127="zákl. přenesená",J127,0)</f>
        <v>0</v>
      </c>
      <c r="BH127" s="162">
        <f>IF(N127="sníž. přenesená",J127,0)</f>
        <v>0</v>
      </c>
      <c r="BI127" s="162">
        <f>IF(N127="nulová",J127,0)</f>
        <v>0</v>
      </c>
      <c r="BJ127" s="18" t="s">
        <v>89</v>
      </c>
      <c r="BK127" s="162">
        <f>ROUND(I127*H127,2)</f>
        <v>0</v>
      </c>
      <c r="BL127" s="18" t="s">
        <v>206</v>
      </c>
      <c r="BM127" s="161" t="s">
        <v>3486</v>
      </c>
    </row>
    <row r="128" spans="1:47" s="2" customFormat="1" ht="29.25">
      <c r="A128" s="33"/>
      <c r="B128" s="34"/>
      <c r="C128" s="33"/>
      <c r="D128" s="163" t="s">
        <v>208</v>
      </c>
      <c r="E128" s="33"/>
      <c r="F128" s="164" t="s">
        <v>3487</v>
      </c>
      <c r="G128" s="33"/>
      <c r="H128" s="33"/>
      <c r="I128" s="165"/>
      <c r="J128" s="33"/>
      <c r="K128" s="33"/>
      <c r="L128" s="34"/>
      <c r="M128" s="166"/>
      <c r="N128" s="167"/>
      <c r="O128" s="59"/>
      <c r="P128" s="59"/>
      <c r="Q128" s="59"/>
      <c r="R128" s="59"/>
      <c r="S128" s="59"/>
      <c r="T128" s="60"/>
      <c r="U128" s="33"/>
      <c r="V128" s="33"/>
      <c r="W128" s="33"/>
      <c r="X128" s="33"/>
      <c r="Y128" s="33"/>
      <c r="Z128" s="33"/>
      <c r="AA128" s="33"/>
      <c r="AB128" s="33"/>
      <c r="AC128" s="33"/>
      <c r="AD128" s="33"/>
      <c r="AE128" s="33"/>
      <c r="AT128" s="18" t="s">
        <v>208</v>
      </c>
      <c r="AU128" s="18" t="s">
        <v>91</v>
      </c>
    </row>
    <row r="129" spans="1:47" s="2" customFormat="1" ht="97.5">
      <c r="A129" s="33"/>
      <c r="B129" s="34"/>
      <c r="C129" s="33"/>
      <c r="D129" s="163" t="s">
        <v>210</v>
      </c>
      <c r="E129" s="33"/>
      <c r="F129" s="168" t="s">
        <v>3488</v>
      </c>
      <c r="G129" s="33"/>
      <c r="H129" s="33"/>
      <c r="I129" s="165"/>
      <c r="J129" s="33"/>
      <c r="K129" s="33"/>
      <c r="L129" s="34"/>
      <c r="M129" s="166"/>
      <c r="N129" s="167"/>
      <c r="O129" s="59"/>
      <c r="P129" s="59"/>
      <c r="Q129" s="59"/>
      <c r="R129" s="59"/>
      <c r="S129" s="59"/>
      <c r="T129" s="60"/>
      <c r="U129" s="33"/>
      <c r="V129" s="33"/>
      <c r="W129" s="33"/>
      <c r="X129" s="33"/>
      <c r="Y129" s="33"/>
      <c r="Z129" s="33"/>
      <c r="AA129" s="33"/>
      <c r="AB129" s="33"/>
      <c r="AC129" s="33"/>
      <c r="AD129" s="33"/>
      <c r="AE129" s="33"/>
      <c r="AT129" s="18" t="s">
        <v>210</v>
      </c>
      <c r="AU129" s="18" t="s">
        <v>91</v>
      </c>
    </row>
    <row r="130" spans="2:51" s="14" customFormat="1" ht="11.25">
      <c r="B130" s="177"/>
      <c r="D130" s="163" t="s">
        <v>212</v>
      </c>
      <c r="E130" s="178" t="s">
        <v>1</v>
      </c>
      <c r="F130" s="179" t="s">
        <v>3489</v>
      </c>
      <c r="H130" s="178" t="s">
        <v>1</v>
      </c>
      <c r="I130" s="180"/>
      <c r="L130" s="177"/>
      <c r="M130" s="181"/>
      <c r="N130" s="182"/>
      <c r="O130" s="182"/>
      <c r="P130" s="182"/>
      <c r="Q130" s="182"/>
      <c r="R130" s="182"/>
      <c r="S130" s="182"/>
      <c r="T130" s="183"/>
      <c r="AT130" s="178" t="s">
        <v>212</v>
      </c>
      <c r="AU130" s="178" t="s">
        <v>91</v>
      </c>
      <c r="AV130" s="14" t="s">
        <v>89</v>
      </c>
      <c r="AW130" s="14" t="s">
        <v>36</v>
      </c>
      <c r="AX130" s="14" t="s">
        <v>81</v>
      </c>
      <c r="AY130" s="178" t="s">
        <v>199</v>
      </c>
    </row>
    <row r="131" spans="2:51" s="14" customFormat="1" ht="11.25">
      <c r="B131" s="177"/>
      <c r="D131" s="163" t="s">
        <v>212</v>
      </c>
      <c r="E131" s="178" t="s">
        <v>1</v>
      </c>
      <c r="F131" s="179" t="s">
        <v>3490</v>
      </c>
      <c r="H131" s="178" t="s">
        <v>1</v>
      </c>
      <c r="I131" s="180"/>
      <c r="L131" s="177"/>
      <c r="M131" s="181"/>
      <c r="N131" s="182"/>
      <c r="O131" s="182"/>
      <c r="P131" s="182"/>
      <c r="Q131" s="182"/>
      <c r="R131" s="182"/>
      <c r="S131" s="182"/>
      <c r="T131" s="183"/>
      <c r="AT131" s="178" t="s">
        <v>212</v>
      </c>
      <c r="AU131" s="178" t="s">
        <v>91</v>
      </c>
      <c r="AV131" s="14" t="s">
        <v>89</v>
      </c>
      <c r="AW131" s="14" t="s">
        <v>36</v>
      </c>
      <c r="AX131" s="14" t="s">
        <v>81</v>
      </c>
      <c r="AY131" s="178" t="s">
        <v>199</v>
      </c>
    </row>
    <row r="132" spans="2:51" s="13" customFormat="1" ht="11.25">
      <c r="B132" s="169"/>
      <c r="D132" s="163" t="s">
        <v>212</v>
      </c>
      <c r="E132" s="170" t="s">
        <v>1</v>
      </c>
      <c r="F132" s="171" t="s">
        <v>3491</v>
      </c>
      <c r="H132" s="172">
        <v>1490</v>
      </c>
      <c r="I132" s="173"/>
      <c r="L132" s="169"/>
      <c r="M132" s="174"/>
      <c r="N132" s="175"/>
      <c r="O132" s="175"/>
      <c r="P132" s="175"/>
      <c r="Q132" s="175"/>
      <c r="R132" s="175"/>
      <c r="S132" s="175"/>
      <c r="T132" s="176"/>
      <c r="AT132" s="170" t="s">
        <v>212</v>
      </c>
      <c r="AU132" s="170" t="s">
        <v>91</v>
      </c>
      <c r="AV132" s="13" t="s">
        <v>91</v>
      </c>
      <c r="AW132" s="13" t="s">
        <v>36</v>
      </c>
      <c r="AX132" s="13" t="s">
        <v>81</v>
      </c>
      <c r="AY132" s="170" t="s">
        <v>199</v>
      </c>
    </row>
    <row r="133" spans="2:51" s="14" customFormat="1" ht="11.25">
      <c r="B133" s="177"/>
      <c r="D133" s="163" t="s">
        <v>212</v>
      </c>
      <c r="E133" s="178" t="s">
        <v>1</v>
      </c>
      <c r="F133" s="179" t="s">
        <v>3492</v>
      </c>
      <c r="H133" s="178" t="s">
        <v>1</v>
      </c>
      <c r="I133" s="180"/>
      <c r="L133" s="177"/>
      <c r="M133" s="181"/>
      <c r="N133" s="182"/>
      <c r="O133" s="182"/>
      <c r="P133" s="182"/>
      <c r="Q133" s="182"/>
      <c r="R133" s="182"/>
      <c r="S133" s="182"/>
      <c r="T133" s="183"/>
      <c r="AT133" s="178" t="s">
        <v>212</v>
      </c>
      <c r="AU133" s="178" t="s">
        <v>91</v>
      </c>
      <c r="AV133" s="14" t="s">
        <v>89</v>
      </c>
      <c r="AW133" s="14" t="s">
        <v>36</v>
      </c>
      <c r="AX133" s="14" t="s">
        <v>81</v>
      </c>
      <c r="AY133" s="178" t="s">
        <v>199</v>
      </c>
    </row>
    <row r="134" spans="2:51" s="13" customFormat="1" ht="11.25">
      <c r="B134" s="169"/>
      <c r="D134" s="163" t="s">
        <v>212</v>
      </c>
      <c r="E134" s="170" t="s">
        <v>1</v>
      </c>
      <c r="F134" s="171" t="s">
        <v>3493</v>
      </c>
      <c r="H134" s="172">
        <v>16</v>
      </c>
      <c r="I134" s="173"/>
      <c r="L134" s="169"/>
      <c r="M134" s="174"/>
      <c r="N134" s="175"/>
      <c r="O134" s="175"/>
      <c r="P134" s="175"/>
      <c r="Q134" s="175"/>
      <c r="R134" s="175"/>
      <c r="S134" s="175"/>
      <c r="T134" s="176"/>
      <c r="AT134" s="170" t="s">
        <v>212</v>
      </c>
      <c r="AU134" s="170" t="s">
        <v>91</v>
      </c>
      <c r="AV134" s="13" t="s">
        <v>91</v>
      </c>
      <c r="AW134" s="13" t="s">
        <v>36</v>
      </c>
      <c r="AX134" s="13" t="s">
        <v>81</v>
      </c>
      <c r="AY134" s="170" t="s">
        <v>199</v>
      </c>
    </row>
    <row r="135" spans="2:51" s="15" customFormat="1" ht="11.25">
      <c r="B135" s="184"/>
      <c r="D135" s="163" t="s">
        <v>212</v>
      </c>
      <c r="E135" s="185" t="s">
        <v>1</v>
      </c>
      <c r="F135" s="186" t="s">
        <v>234</v>
      </c>
      <c r="H135" s="187">
        <v>1506</v>
      </c>
      <c r="I135" s="188"/>
      <c r="L135" s="184"/>
      <c r="M135" s="189"/>
      <c r="N135" s="190"/>
      <c r="O135" s="190"/>
      <c r="P135" s="190"/>
      <c r="Q135" s="190"/>
      <c r="R135" s="190"/>
      <c r="S135" s="190"/>
      <c r="T135" s="191"/>
      <c r="AT135" s="185" t="s">
        <v>212</v>
      </c>
      <c r="AU135" s="185" t="s">
        <v>91</v>
      </c>
      <c r="AV135" s="15" t="s">
        <v>206</v>
      </c>
      <c r="AW135" s="15" t="s">
        <v>36</v>
      </c>
      <c r="AX135" s="15" t="s">
        <v>89</v>
      </c>
      <c r="AY135" s="185" t="s">
        <v>199</v>
      </c>
    </row>
    <row r="136" spans="1:65" s="2" customFormat="1" ht="24.2" customHeight="1">
      <c r="A136" s="33"/>
      <c r="B136" s="149"/>
      <c r="C136" s="150" t="s">
        <v>91</v>
      </c>
      <c r="D136" s="150" t="s">
        <v>201</v>
      </c>
      <c r="E136" s="151" t="s">
        <v>3494</v>
      </c>
      <c r="F136" s="152" t="s">
        <v>3495</v>
      </c>
      <c r="G136" s="153" t="s">
        <v>400</v>
      </c>
      <c r="H136" s="154">
        <v>33</v>
      </c>
      <c r="I136" s="155"/>
      <c r="J136" s="156">
        <f>ROUND(I136*H136,2)</f>
        <v>0</v>
      </c>
      <c r="K136" s="152" t="s">
        <v>205</v>
      </c>
      <c r="L136" s="34"/>
      <c r="M136" s="157" t="s">
        <v>1</v>
      </c>
      <c r="N136" s="158" t="s">
        <v>46</v>
      </c>
      <c r="O136" s="59"/>
      <c r="P136" s="159">
        <f>O136*H136</f>
        <v>0</v>
      </c>
      <c r="Q136" s="159">
        <v>0</v>
      </c>
      <c r="R136" s="159">
        <f>Q136*H136</f>
        <v>0</v>
      </c>
      <c r="S136" s="159">
        <v>0</v>
      </c>
      <c r="T136" s="160">
        <f>S136*H136</f>
        <v>0</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3496</v>
      </c>
    </row>
    <row r="137" spans="1:47" s="2" customFormat="1" ht="19.5">
      <c r="A137" s="33"/>
      <c r="B137" s="34"/>
      <c r="C137" s="33"/>
      <c r="D137" s="163" t="s">
        <v>208</v>
      </c>
      <c r="E137" s="33"/>
      <c r="F137" s="164" t="s">
        <v>3497</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208</v>
      </c>
      <c r="AU137" s="18" t="s">
        <v>91</v>
      </c>
    </row>
    <row r="138" spans="1:47" s="2" customFormat="1" ht="126.75">
      <c r="A138" s="33"/>
      <c r="B138" s="34"/>
      <c r="C138" s="33"/>
      <c r="D138" s="163" t="s">
        <v>210</v>
      </c>
      <c r="E138" s="33"/>
      <c r="F138" s="168" t="s">
        <v>3498</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210</v>
      </c>
      <c r="AU138" s="18" t="s">
        <v>91</v>
      </c>
    </row>
    <row r="139" spans="2:51" s="14" customFormat="1" ht="11.25">
      <c r="B139" s="177"/>
      <c r="D139" s="163" t="s">
        <v>212</v>
      </c>
      <c r="E139" s="178" t="s">
        <v>1</v>
      </c>
      <c r="F139" s="179" t="s">
        <v>3489</v>
      </c>
      <c r="H139" s="178" t="s">
        <v>1</v>
      </c>
      <c r="I139" s="180"/>
      <c r="L139" s="177"/>
      <c r="M139" s="181"/>
      <c r="N139" s="182"/>
      <c r="O139" s="182"/>
      <c r="P139" s="182"/>
      <c r="Q139" s="182"/>
      <c r="R139" s="182"/>
      <c r="S139" s="182"/>
      <c r="T139" s="183"/>
      <c r="AT139" s="178" t="s">
        <v>212</v>
      </c>
      <c r="AU139" s="178" t="s">
        <v>91</v>
      </c>
      <c r="AV139" s="14" t="s">
        <v>89</v>
      </c>
      <c r="AW139" s="14" t="s">
        <v>36</v>
      </c>
      <c r="AX139" s="14" t="s">
        <v>81</v>
      </c>
      <c r="AY139" s="178" t="s">
        <v>199</v>
      </c>
    </row>
    <row r="140" spans="2:51" s="13" customFormat="1" ht="11.25">
      <c r="B140" s="169"/>
      <c r="D140" s="163" t="s">
        <v>212</v>
      </c>
      <c r="E140" s="170" t="s">
        <v>1</v>
      </c>
      <c r="F140" s="171" t="s">
        <v>3499</v>
      </c>
      <c r="H140" s="172">
        <v>33</v>
      </c>
      <c r="I140" s="173"/>
      <c r="L140" s="169"/>
      <c r="M140" s="174"/>
      <c r="N140" s="175"/>
      <c r="O140" s="175"/>
      <c r="P140" s="175"/>
      <c r="Q140" s="175"/>
      <c r="R140" s="175"/>
      <c r="S140" s="175"/>
      <c r="T140" s="176"/>
      <c r="AT140" s="170" t="s">
        <v>212</v>
      </c>
      <c r="AU140" s="170" t="s">
        <v>91</v>
      </c>
      <c r="AV140" s="13" t="s">
        <v>91</v>
      </c>
      <c r="AW140" s="13" t="s">
        <v>36</v>
      </c>
      <c r="AX140" s="13" t="s">
        <v>89</v>
      </c>
      <c r="AY140" s="170" t="s">
        <v>199</v>
      </c>
    </row>
    <row r="141" spans="1:65" s="2" customFormat="1" ht="24.2" customHeight="1">
      <c r="A141" s="33"/>
      <c r="B141" s="149"/>
      <c r="C141" s="150" t="s">
        <v>221</v>
      </c>
      <c r="D141" s="150" t="s">
        <v>201</v>
      </c>
      <c r="E141" s="151" t="s">
        <v>3500</v>
      </c>
      <c r="F141" s="152" t="s">
        <v>3501</v>
      </c>
      <c r="G141" s="153" t="s">
        <v>400</v>
      </c>
      <c r="H141" s="154">
        <v>21</v>
      </c>
      <c r="I141" s="155"/>
      <c r="J141" s="156">
        <f>ROUND(I141*H141,2)</f>
        <v>0</v>
      </c>
      <c r="K141" s="152" t="s">
        <v>205</v>
      </c>
      <c r="L141" s="34"/>
      <c r="M141" s="157" t="s">
        <v>1</v>
      </c>
      <c r="N141" s="158" t="s">
        <v>46</v>
      </c>
      <c r="O141" s="59"/>
      <c r="P141" s="159">
        <f>O141*H141</f>
        <v>0</v>
      </c>
      <c r="Q141" s="159">
        <v>0</v>
      </c>
      <c r="R141" s="159">
        <f>Q141*H141</f>
        <v>0</v>
      </c>
      <c r="S141" s="159">
        <v>0</v>
      </c>
      <c r="T141" s="160">
        <f>S141*H141</f>
        <v>0</v>
      </c>
      <c r="U141" s="33"/>
      <c r="V141" s="33"/>
      <c r="W141" s="33"/>
      <c r="X141" s="33"/>
      <c r="Y141" s="33"/>
      <c r="Z141" s="33"/>
      <c r="AA141" s="33"/>
      <c r="AB141" s="33"/>
      <c r="AC141" s="33"/>
      <c r="AD141" s="33"/>
      <c r="AE141" s="33"/>
      <c r="AR141" s="161" t="s">
        <v>206</v>
      </c>
      <c r="AT141" s="161" t="s">
        <v>201</v>
      </c>
      <c r="AU141" s="161" t="s">
        <v>91</v>
      </c>
      <c r="AY141" s="18" t="s">
        <v>199</v>
      </c>
      <c r="BE141" s="162">
        <f>IF(N141="základní",J141,0)</f>
        <v>0</v>
      </c>
      <c r="BF141" s="162">
        <f>IF(N141="snížená",J141,0)</f>
        <v>0</v>
      </c>
      <c r="BG141" s="162">
        <f>IF(N141="zákl. přenesená",J141,0)</f>
        <v>0</v>
      </c>
      <c r="BH141" s="162">
        <f>IF(N141="sníž. přenesená",J141,0)</f>
        <v>0</v>
      </c>
      <c r="BI141" s="162">
        <f>IF(N141="nulová",J141,0)</f>
        <v>0</v>
      </c>
      <c r="BJ141" s="18" t="s">
        <v>89</v>
      </c>
      <c r="BK141" s="162">
        <f>ROUND(I141*H141,2)</f>
        <v>0</v>
      </c>
      <c r="BL141" s="18" t="s">
        <v>206</v>
      </c>
      <c r="BM141" s="161" t="s">
        <v>3502</v>
      </c>
    </row>
    <row r="142" spans="1:47" s="2" customFormat="1" ht="19.5">
      <c r="A142" s="33"/>
      <c r="B142" s="34"/>
      <c r="C142" s="33"/>
      <c r="D142" s="163" t="s">
        <v>208</v>
      </c>
      <c r="E142" s="33"/>
      <c r="F142" s="164" t="s">
        <v>3503</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208</v>
      </c>
      <c r="AU142" s="18" t="s">
        <v>91</v>
      </c>
    </row>
    <row r="143" spans="1:47" s="2" customFormat="1" ht="126.75">
      <c r="A143" s="33"/>
      <c r="B143" s="34"/>
      <c r="C143" s="33"/>
      <c r="D143" s="163" t="s">
        <v>210</v>
      </c>
      <c r="E143" s="33"/>
      <c r="F143" s="168" t="s">
        <v>3498</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210</v>
      </c>
      <c r="AU143" s="18" t="s">
        <v>91</v>
      </c>
    </row>
    <row r="144" spans="2:51" s="14" customFormat="1" ht="11.25">
      <c r="B144" s="177"/>
      <c r="D144" s="163" t="s">
        <v>212</v>
      </c>
      <c r="E144" s="178" t="s">
        <v>1</v>
      </c>
      <c r="F144" s="179" t="s">
        <v>3489</v>
      </c>
      <c r="H144" s="178" t="s">
        <v>1</v>
      </c>
      <c r="I144" s="180"/>
      <c r="L144" s="177"/>
      <c r="M144" s="181"/>
      <c r="N144" s="182"/>
      <c r="O144" s="182"/>
      <c r="P144" s="182"/>
      <c r="Q144" s="182"/>
      <c r="R144" s="182"/>
      <c r="S144" s="182"/>
      <c r="T144" s="183"/>
      <c r="AT144" s="178" t="s">
        <v>212</v>
      </c>
      <c r="AU144" s="178" t="s">
        <v>91</v>
      </c>
      <c r="AV144" s="14" t="s">
        <v>89</v>
      </c>
      <c r="AW144" s="14" t="s">
        <v>36</v>
      </c>
      <c r="AX144" s="14" t="s">
        <v>81</v>
      </c>
      <c r="AY144" s="178" t="s">
        <v>199</v>
      </c>
    </row>
    <row r="145" spans="2:51" s="13" customFormat="1" ht="11.25">
      <c r="B145" s="169"/>
      <c r="D145" s="163" t="s">
        <v>212</v>
      </c>
      <c r="E145" s="170" t="s">
        <v>1</v>
      </c>
      <c r="F145" s="171" t="s">
        <v>3504</v>
      </c>
      <c r="H145" s="172">
        <v>21</v>
      </c>
      <c r="I145" s="173"/>
      <c r="L145" s="169"/>
      <c r="M145" s="174"/>
      <c r="N145" s="175"/>
      <c r="O145" s="175"/>
      <c r="P145" s="175"/>
      <c r="Q145" s="175"/>
      <c r="R145" s="175"/>
      <c r="S145" s="175"/>
      <c r="T145" s="176"/>
      <c r="AT145" s="170" t="s">
        <v>212</v>
      </c>
      <c r="AU145" s="170" t="s">
        <v>91</v>
      </c>
      <c r="AV145" s="13" t="s">
        <v>91</v>
      </c>
      <c r="AW145" s="13" t="s">
        <v>36</v>
      </c>
      <c r="AX145" s="13" t="s">
        <v>89</v>
      </c>
      <c r="AY145" s="170" t="s">
        <v>199</v>
      </c>
    </row>
    <row r="146" spans="1:65" s="2" customFormat="1" ht="24.2" customHeight="1">
      <c r="A146" s="33"/>
      <c r="B146" s="149"/>
      <c r="C146" s="150" t="s">
        <v>206</v>
      </c>
      <c r="D146" s="150" t="s">
        <v>201</v>
      </c>
      <c r="E146" s="151" t="s">
        <v>3505</v>
      </c>
      <c r="F146" s="152" t="s">
        <v>3506</v>
      </c>
      <c r="G146" s="153" t="s">
        <v>400</v>
      </c>
      <c r="H146" s="154">
        <v>6</v>
      </c>
      <c r="I146" s="155"/>
      <c r="J146" s="156">
        <f>ROUND(I146*H146,2)</f>
        <v>0</v>
      </c>
      <c r="K146" s="152" t="s">
        <v>205</v>
      </c>
      <c r="L146" s="34"/>
      <c r="M146" s="157" t="s">
        <v>1</v>
      </c>
      <c r="N146" s="158" t="s">
        <v>46</v>
      </c>
      <c r="O146" s="59"/>
      <c r="P146" s="159">
        <f>O146*H146</f>
        <v>0</v>
      </c>
      <c r="Q146" s="159">
        <v>0</v>
      </c>
      <c r="R146" s="159">
        <f>Q146*H146</f>
        <v>0</v>
      </c>
      <c r="S146" s="159">
        <v>0</v>
      </c>
      <c r="T146" s="160">
        <f>S146*H146</f>
        <v>0</v>
      </c>
      <c r="U146" s="33"/>
      <c r="V146" s="33"/>
      <c r="W146" s="33"/>
      <c r="X146" s="33"/>
      <c r="Y146" s="33"/>
      <c r="Z146" s="33"/>
      <c r="AA146" s="33"/>
      <c r="AB146" s="33"/>
      <c r="AC146" s="33"/>
      <c r="AD146" s="33"/>
      <c r="AE146" s="33"/>
      <c r="AR146" s="161" t="s">
        <v>206</v>
      </c>
      <c r="AT146" s="161" t="s">
        <v>201</v>
      </c>
      <c r="AU146" s="161" t="s">
        <v>91</v>
      </c>
      <c r="AY146" s="18" t="s">
        <v>199</v>
      </c>
      <c r="BE146" s="162">
        <f>IF(N146="základní",J146,0)</f>
        <v>0</v>
      </c>
      <c r="BF146" s="162">
        <f>IF(N146="snížená",J146,0)</f>
        <v>0</v>
      </c>
      <c r="BG146" s="162">
        <f>IF(N146="zákl. přenesená",J146,0)</f>
        <v>0</v>
      </c>
      <c r="BH146" s="162">
        <f>IF(N146="sníž. přenesená",J146,0)</f>
        <v>0</v>
      </c>
      <c r="BI146" s="162">
        <f>IF(N146="nulová",J146,0)</f>
        <v>0</v>
      </c>
      <c r="BJ146" s="18" t="s">
        <v>89</v>
      </c>
      <c r="BK146" s="162">
        <f>ROUND(I146*H146,2)</f>
        <v>0</v>
      </c>
      <c r="BL146" s="18" t="s">
        <v>206</v>
      </c>
      <c r="BM146" s="161" t="s">
        <v>3507</v>
      </c>
    </row>
    <row r="147" spans="1:47" s="2" customFormat="1" ht="19.5">
      <c r="A147" s="33"/>
      <c r="B147" s="34"/>
      <c r="C147" s="33"/>
      <c r="D147" s="163" t="s">
        <v>208</v>
      </c>
      <c r="E147" s="33"/>
      <c r="F147" s="164" t="s">
        <v>3508</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208</v>
      </c>
      <c r="AU147" s="18" t="s">
        <v>91</v>
      </c>
    </row>
    <row r="148" spans="1:47" s="2" customFormat="1" ht="126.75">
      <c r="A148" s="33"/>
      <c r="B148" s="34"/>
      <c r="C148" s="33"/>
      <c r="D148" s="163" t="s">
        <v>210</v>
      </c>
      <c r="E148" s="33"/>
      <c r="F148" s="168" t="s">
        <v>3498</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210</v>
      </c>
      <c r="AU148" s="18" t="s">
        <v>91</v>
      </c>
    </row>
    <row r="149" spans="2:51" s="14" customFormat="1" ht="11.25">
      <c r="B149" s="177"/>
      <c r="D149" s="163" t="s">
        <v>212</v>
      </c>
      <c r="E149" s="178" t="s">
        <v>1</v>
      </c>
      <c r="F149" s="179" t="s">
        <v>3489</v>
      </c>
      <c r="H149" s="178" t="s">
        <v>1</v>
      </c>
      <c r="I149" s="180"/>
      <c r="L149" s="177"/>
      <c r="M149" s="181"/>
      <c r="N149" s="182"/>
      <c r="O149" s="182"/>
      <c r="P149" s="182"/>
      <c r="Q149" s="182"/>
      <c r="R149" s="182"/>
      <c r="S149" s="182"/>
      <c r="T149" s="183"/>
      <c r="AT149" s="178" t="s">
        <v>212</v>
      </c>
      <c r="AU149" s="178" t="s">
        <v>91</v>
      </c>
      <c r="AV149" s="14" t="s">
        <v>89</v>
      </c>
      <c r="AW149" s="14" t="s">
        <v>36</v>
      </c>
      <c r="AX149" s="14" t="s">
        <v>81</v>
      </c>
      <c r="AY149" s="178" t="s">
        <v>199</v>
      </c>
    </row>
    <row r="150" spans="2:51" s="13" customFormat="1" ht="11.25">
      <c r="B150" s="169"/>
      <c r="D150" s="163" t="s">
        <v>212</v>
      </c>
      <c r="E150" s="170" t="s">
        <v>1</v>
      </c>
      <c r="F150" s="171" t="s">
        <v>1575</v>
      </c>
      <c r="H150" s="172">
        <v>6</v>
      </c>
      <c r="I150" s="173"/>
      <c r="L150" s="169"/>
      <c r="M150" s="174"/>
      <c r="N150" s="175"/>
      <c r="O150" s="175"/>
      <c r="P150" s="175"/>
      <c r="Q150" s="175"/>
      <c r="R150" s="175"/>
      <c r="S150" s="175"/>
      <c r="T150" s="176"/>
      <c r="AT150" s="170" t="s">
        <v>212</v>
      </c>
      <c r="AU150" s="170" t="s">
        <v>91</v>
      </c>
      <c r="AV150" s="13" t="s">
        <v>91</v>
      </c>
      <c r="AW150" s="13" t="s">
        <v>36</v>
      </c>
      <c r="AX150" s="13" t="s">
        <v>89</v>
      </c>
      <c r="AY150" s="170" t="s">
        <v>199</v>
      </c>
    </row>
    <row r="151" spans="1:65" s="2" customFormat="1" ht="14.45" customHeight="1">
      <c r="A151" s="33"/>
      <c r="B151" s="149"/>
      <c r="C151" s="150" t="s">
        <v>235</v>
      </c>
      <c r="D151" s="150" t="s">
        <v>201</v>
      </c>
      <c r="E151" s="151" t="s">
        <v>3509</v>
      </c>
      <c r="F151" s="152" t="s">
        <v>3510</v>
      </c>
      <c r="G151" s="153" t="s">
        <v>400</v>
      </c>
      <c r="H151" s="154">
        <v>33</v>
      </c>
      <c r="I151" s="155"/>
      <c r="J151" s="156">
        <f>ROUND(I151*H151,2)</f>
        <v>0</v>
      </c>
      <c r="K151" s="152" t="s">
        <v>205</v>
      </c>
      <c r="L151" s="34"/>
      <c r="M151" s="157" t="s">
        <v>1</v>
      </c>
      <c r="N151" s="158" t="s">
        <v>46</v>
      </c>
      <c r="O151" s="59"/>
      <c r="P151" s="159">
        <f>O151*H151</f>
        <v>0</v>
      </c>
      <c r="Q151" s="159">
        <v>0</v>
      </c>
      <c r="R151" s="159">
        <f>Q151*H151</f>
        <v>0</v>
      </c>
      <c r="S151" s="159">
        <v>0</v>
      </c>
      <c r="T151" s="160">
        <f>S151*H151</f>
        <v>0</v>
      </c>
      <c r="U151" s="33"/>
      <c r="V151" s="33"/>
      <c r="W151" s="33"/>
      <c r="X151" s="33"/>
      <c r="Y151" s="33"/>
      <c r="Z151" s="33"/>
      <c r="AA151" s="33"/>
      <c r="AB151" s="33"/>
      <c r="AC151" s="33"/>
      <c r="AD151" s="33"/>
      <c r="AE151" s="33"/>
      <c r="AR151" s="161" t="s">
        <v>206</v>
      </c>
      <c r="AT151" s="161" t="s">
        <v>201</v>
      </c>
      <c r="AU151" s="161" t="s">
        <v>91</v>
      </c>
      <c r="AY151" s="18" t="s">
        <v>199</v>
      </c>
      <c r="BE151" s="162">
        <f>IF(N151="základní",J151,0)</f>
        <v>0</v>
      </c>
      <c r="BF151" s="162">
        <f>IF(N151="snížená",J151,0)</f>
        <v>0</v>
      </c>
      <c r="BG151" s="162">
        <f>IF(N151="zákl. přenesená",J151,0)</f>
        <v>0</v>
      </c>
      <c r="BH151" s="162">
        <f>IF(N151="sníž. přenesená",J151,0)</f>
        <v>0</v>
      </c>
      <c r="BI151" s="162">
        <f>IF(N151="nulová",J151,0)</f>
        <v>0</v>
      </c>
      <c r="BJ151" s="18" t="s">
        <v>89</v>
      </c>
      <c r="BK151" s="162">
        <f>ROUND(I151*H151,2)</f>
        <v>0</v>
      </c>
      <c r="BL151" s="18" t="s">
        <v>206</v>
      </c>
      <c r="BM151" s="161" t="s">
        <v>3511</v>
      </c>
    </row>
    <row r="152" spans="1:47" s="2" customFormat="1" ht="19.5">
      <c r="A152" s="33"/>
      <c r="B152" s="34"/>
      <c r="C152" s="33"/>
      <c r="D152" s="163" t="s">
        <v>208</v>
      </c>
      <c r="E152" s="33"/>
      <c r="F152" s="164" t="s">
        <v>3512</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208</v>
      </c>
      <c r="AU152" s="18" t="s">
        <v>91</v>
      </c>
    </row>
    <row r="153" spans="1:47" s="2" customFormat="1" ht="97.5">
      <c r="A153" s="33"/>
      <c r="B153" s="34"/>
      <c r="C153" s="33"/>
      <c r="D153" s="163" t="s">
        <v>210</v>
      </c>
      <c r="E153" s="33"/>
      <c r="F153" s="168" t="s">
        <v>3513</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210</v>
      </c>
      <c r="AU153" s="18" t="s">
        <v>91</v>
      </c>
    </row>
    <row r="154" spans="1:65" s="2" customFormat="1" ht="14.45" customHeight="1">
      <c r="A154" s="33"/>
      <c r="B154" s="149"/>
      <c r="C154" s="150" t="s">
        <v>243</v>
      </c>
      <c r="D154" s="150" t="s">
        <v>201</v>
      </c>
      <c r="E154" s="151" t="s">
        <v>3514</v>
      </c>
      <c r="F154" s="152" t="s">
        <v>3515</v>
      </c>
      <c r="G154" s="153" t="s">
        <v>400</v>
      </c>
      <c r="H154" s="154">
        <v>21</v>
      </c>
      <c r="I154" s="155"/>
      <c r="J154" s="156">
        <f>ROUND(I154*H154,2)</f>
        <v>0</v>
      </c>
      <c r="K154" s="152" t="s">
        <v>205</v>
      </c>
      <c r="L154" s="34"/>
      <c r="M154" s="157" t="s">
        <v>1</v>
      </c>
      <c r="N154" s="158"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206</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206</v>
      </c>
      <c r="BM154" s="161" t="s">
        <v>3516</v>
      </c>
    </row>
    <row r="155" spans="1:47" s="2" customFormat="1" ht="19.5">
      <c r="A155" s="33"/>
      <c r="B155" s="34"/>
      <c r="C155" s="33"/>
      <c r="D155" s="163" t="s">
        <v>208</v>
      </c>
      <c r="E155" s="33"/>
      <c r="F155" s="164" t="s">
        <v>3517</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208</v>
      </c>
      <c r="AU155" s="18" t="s">
        <v>91</v>
      </c>
    </row>
    <row r="156" spans="1:47" s="2" customFormat="1" ht="97.5">
      <c r="A156" s="33"/>
      <c r="B156" s="34"/>
      <c r="C156" s="33"/>
      <c r="D156" s="163" t="s">
        <v>210</v>
      </c>
      <c r="E156" s="33"/>
      <c r="F156" s="168" t="s">
        <v>3513</v>
      </c>
      <c r="G156" s="33"/>
      <c r="H156" s="33"/>
      <c r="I156" s="165"/>
      <c r="J156" s="33"/>
      <c r="K156" s="33"/>
      <c r="L156" s="34"/>
      <c r="M156" s="166"/>
      <c r="N156" s="167"/>
      <c r="O156" s="59"/>
      <c r="P156" s="59"/>
      <c r="Q156" s="59"/>
      <c r="R156" s="59"/>
      <c r="S156" s="59"/>
      <c r="T156" s="60"/>
      <c r="U156" s="33"/>
      <c r="V156" s="33"/>
      <c r="W156" s="33"/>
      <c r="X156" s="33"/>
      <c r="Y156" s="33"/>
      <c r="Z156" s="33"/>
      <c r="AA156" s="33"/>
      <c r="AB156" s="33"/>
      <c r="AC156" s="33"/>
      <c r="AD156" s="33"/>
      <c r="AE156" s="33"/>
      <c r="AT156" s="18" t="s">
        <v>210</v>
      </c>
      <c r="AU156" s="18" t="s">
        <v>91</v>
      </c>
    </row>
    <row r="157" spans="1:65" s="2" customFormat="1" ht="14.45" customHeight="1">
      <c r="A157" s="33"/>
      <c r="B157" s="149"/>
      <c r="C157" s="150" t="s">
        <v>252</v>
      </c>
      <c r="D157" s="150" t="s">
        <v>201</v>
      </c>
      <c r="E157" s="151" t="s">
        <v>3518</v>
      </c>
      <c r="F157" s="152" t="s">
        <v>3519</v>
      </c>
      <c r="G157" s="153" t="s">
        <v>400</v>
      </c>
      <c r="H157" s="154">
        <v>6</v>
      </c>
      <c r="I157" s="155"/>
      <c r="J157" s="156">
        <f>ROUND(I157*H157,2)</f>
        <v>0</v>
      </c>
      <c r="K157" s="152" t="s">
        <v>205</v>
      </c>
      <c r="L157" s="34"/>
      <c r="M157" s="157" t="s">
        <v>1</v>
      </c>
      <c r="N157" s="158" t="s">
        <v>46</v>
      </c>
      <c r="O157" s="59"/>
      <c r="P157" s="159">
        <f>O157*H157</f>
        <v>0</v>
      </c>
      <c r="Q157" s="159">
        <v>0</v>
      </c>
      <c r="R157" s="159">
        <f>Q157*H157</f>
        <v>0</v>
      </c>
      <c r="S157" s="159">
        <v>0</v>
      </c>
      <c r="T157" s="160">
        <f>S157*H157</f>
        <v>0</v>
      </c>
      <c r="U157" s="33"/>
      <c r="V157" s="33"/>
      <c r="W157" s="33"/>
      <c r="X157" s="33"/>
      <c r="Y157" s="33"/>
      <c r="Z157" s="33"/>
      <c r="AA157" s="33"/>
      <c r="AB157" s="33"/>
      <c r="AC157" s="33"/>
      <c r="AD157" s="33"/>
      <c r="AE157" s="33"/>
      <c r="AR157" s="161" t="s">
        <v>206</v>
      </c>
      <c r="AT157" s="161" t="s">
        <v>201</v>
      </c>
      <c r="AU157" s="161" t="s">
        <v>91</v>
      </c>
      <c r="AY157" s="18" t="s">
        <v>199</v>
      </c>
      <c r="BE157" s="162">
        <f>IF(N157="základní",J157,0)</f>
        <v>0</v>
      </c>
      <c r="BF157" s="162">
        <f>IF(N157="snížená",J157,0)</f>
        <v>0</v>
      </c>
      <c r="BG157" s="162">
        <f>IF(N157="zákl. přenesená",J157,0)</f>
        <v>0</v>
      </c>
      <c r="BH157" s="162">
        <f>IF(N157="sníž. přenesená",J157,0)</f>
        <v>0</v>
      </c>
      <c r="BI157" s="162">
        <f>IF(N157="nulová",J157,0)</f>
        <v>0</v>
      </c>
      <c r="BJ157" s="18" t="s">
        <v>89</v>
      </c>
      <c r="BK157" s="162">
        <f>ROUND(I157*H157,2)</f>
        <v>0</v>
      </c>
      <c r="BL157" s="18" t="s">
        <v>206</v>
      </c>
      <c r="BM157" s="161" t="s">
        <v>3520</v>
      </c>
    </row>
    <row r="158" spans="1:47" s="2" customFormat="1" ht="19.5">
      <c r="A158" s="33"/>
      <c r="B158" s="34"/>
      <c r="C158" s="33"/>
      <c r="D158" s="163" t="s">
        <v>208</v>
      </c>
      <c r="E158" s="33"/>
      <c r="F158" s="164" t="s">
        <v>3521</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208</v>
      </c>
      <c r="AU158" s="18" t="s">
        <v>91</v>
      </c>
    </row>
    <row r="159" spans="1:47" s="2" customFormat="1" ht="97.5">
      <c r="A159" s="33"/>
      <c r="B159" s="34"/>
      <c r="C159" s="33"/>
      <c r="D159" s="163" t="s">
        <v>210</v>
      </c>
      <c r="E159" s="33"/>
      <c r="F159" s="168" t="s">
        <v>3513</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210</v>
      </c>
      <c r="AU159" s="18" t="s">
        <v>91</v>
      </c>
    </row>
    <row r="160" spans="1:65" s="2" customFormat="1" ht="24.2" customHeight="1">
      <c r="A160" s="33"/>
      <c r="B160" s="149"/>
      <c r="C160" s="150" t="s">
        <v>259</v>
      </c>
      <c r="D160" s="150" t="s">
        <v>201</v>
      </c>
      <c r="E160" s="151" t="s">
        <v>3522</v>
      </c>
      <c r="F160" s="152" t="s">
        <v>3523</v>
      </c>
      <c r="G160" s="153" t="s">
        <v>400</v>
      </c>
      <c r="H160" s="154">
        <v>33</v>
      </c>
      <c r="I160" s="155"/>
      <c r="J160" s="156">
        <f>ROUND(I160*H160,2)</f>
        <v>0</v>
      </c>
      <c r="K160" s="152" t="s">
        <v>205</v>
      </c>
      <c r="L160" s="34"/>
      <c r="M160" s="157" t="s">
        <v>1</v>
      </c>
      <c r="N160" s="158" t="s">
        <v>46</v>
      </c>
      <c r="O160" s="59"/>
      <c r="P160" s="159">
        <f>O160*H160</f>
        <v>0</v>
      </c>
      <c r="Q160" s="159">
        <v>0</v>
      </c>
      <c r="R160" s="159">
        <f>Q160*H160</f>
        <v>0</v>
      </c>
      <c r="S160" s="159">
        <v>0</v>
      </c>
      <c r="T160" s="160">
        <f>S160*H160</f>
        <v>0</v>
      </c>
      <c r="U160" s="33"/>
      <c r="V160" s="33"/>
      <c r="W160" s="33"/>
      <c r="X160" s="33"/>
      <c r="Y160" s="33"/>
      <c r="Z160" s="33"/>
      <c r="AA160" s="33"/>
      <c r="AB160" s="33"/>
      <c r="AC160" s="33"/>
      <c r="AD160" s="33"/>
      <c r="AE160" s="33"/>
      <c r="AR160" s="161" t="s">
        <v>206</v>
      </c>
      <c r="AT160" s="161" t="s">
        <v>201</v>
      </c>
      <c r="AU160" s="161" t="s">
        <v>91</v>
      </c>
      <c r="AY160" s="18" t="s">
        <v>199</v>
      </c>
      <c r="BE160" s="162">
        <f>IF(N160="základní",J160,0)</f>
        <v>0</v>
      </c>
      <c r="BF160" s="162">
        <f>IF(N160="snížená",J160,0)</f>
        <v>0</v>
      </c>
      <c r="BG160" s="162">
        <f>IF(N160="zákl. přenesená",J160,0)</f>
        <v>0</v>
      </c>
      <c r="BH160" s="162">
        <f>IF(N160="sníž. přenesená",J160,0)</f>
        <v>0</v>
      </c>
      <c r="BI160" s="162">
        <f>IF(N160="nulová",J160,0)</f>
        <v>0</v>
      </c>
      <c r="BJ160" s="18" t="s">
        <v>89</v>
      </c>
      <c r="BK160" s="162">
        <f>ROUND(I160*H160,2)</f>
        <v>0</v>
      </c>
      <c r="BL160" s="18" t="s">
        <v>206</v>
      </c>
      <c r="BM160" s="161" t="s">
        <v>3524</v>
      </c>
    </row>
    <row r="161" spans="1:47" s="2" customFormat="1" ht="29.25">
      <c r="A161" s="33"/>
      <c r="B161" s="34"/>
      <c r="C161" s="33"/>
      <c r="D161" s="163" t="s">
        <v>208</v>
      </c>
      <c r="E161" s="33"/>
      <c r="F161" s="164" t="s">
        <v>3525</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208</v>
      </c>
      <c r="AU161" s="18" t="s">
        <v>91</v>
      </c>
    </row>
    <row r="162" spans="1:47" s="2" customFormat="1" ht="29.25">
      <c r="A162" s="33"/>
      <c r="B162" s="34"/>
      <c r="C162" s="33"/>
      <c r="D162" s="163" t="s">
        <v>210</v>
      </c>
      <c r="E162" s="33"/>
      <c r="F162" s="168" t="s">
        <v>3526</v>
      </c>
      <c r="G162" s="33"/>
      <c r="H162" s="33"/>
      <c r="I162" s="165"/>
      <c r="J162" s="33"/>
      <c r="K162" s="33"/>
      <c r="L162" s="34"/>
      <c r="M162" s="166"/>
      <c r="N162" s="167"/>
      <c r="O162" s="59"/>
      <c r="P162" s="59"/>
      <c r="Q162" s="59"/>
      <c r="R162" s="59"/>
      <c r="S162" s="59"/>
      <c r="T162" s="60"/>
      <c r="U162" s="33"/>
      <c r="V162" s="33"/>
      <c r="W162" s="33"/>
      <c r="X162" s="33"/>
      <c r="Y162" s="33"/>
      <c r="Z162" s="33"/>
      <c r="AA162" s="33"/>
      <c r="AB162" s="33"/>
      <c r="AC162" s="33"/>
      <c r="AD162" s="33"/>
      <c r="AE162" s="33"/>
      <c r="AT162" s="18" t="s">
        <v>210</v>
      </c>
      <c r="AU162" s="18" t="s">
        <v>91</v>
      </c>
    </row>
    <row r="163" spans="1:65" s="2" customFormat="1" ht="24.2" customHeight="1">
      <c r="A163" s="33"/>
      <c r="B163" s="149"/>
      <c r="C163" s="150" t="s">
        <v>271</v>
      </c>
      <c r="D163" s="150" t="s">
        <v>201</v>
      </c>
      <c r="E163" s="151" t="s">
        <v>3527</v>
      </c>
      <c r="F163" s="152" t="s">
        <v>3528</v>
      </c>
      <c r="G163" s="153" t="s">
        <v>400</v>
      </c>
      <c r="H163" s="154">
        <v>21</v>
      </c>
      <c r="I163" s="155"/>
      <c r="J163" s="156">
        <f>ROUND(I163*H163,2)</f>
        <v>0</v>
      </c>
      <c r="K163" s="152" t="s">
        <v>205</v>
      </c>
      <c r="L163" s="34"/>
      <c r="M163" s="157" t="s">
        <v>1</v>
      </c>
      <c r="N163" s="158" t="s">
        <v>46</v>
      </c>
      <c r="O163" s="59"/>
      <c r="P163" s="159">
        <f>O163*H163</f>
        <v>0</v>
      </c>
      <c r="Q163" s="159">
        <v>0</v>
      </c>
      <c r="R163" s="159">
        <f>Q163*H163</f>
        <v>0</v>
      </c>
      <c r="S163" s="159">
        <v>0</v>
      </c>
      <c r="T163" s="160">
        <f>S163*H163</f>
        <v>0</v>
      </c>
      <c r="U163" s="33"/>
      <c r="V163" s="33"/>
      <c r="W163" s="33"/>
      <c r="X163" s="33"/>
      <c r="Y163" s="33"/>
      <c r="Z163" s="33"/>
      <c r="AA163" s="33"/>
      <c r="AB163" s="33"/>
      <c r="AC163" s="33"/>
      <c r="AD163" s="33"/>
      <c r="AE163" s="33"/>
      <c r="AR163" s="161" t="s">
        <v>206</v>
      </c>
      <c r="AT163" s="161" t="s">
        <v>201</v>
      </c>
      <c r="AU163" s="161" t="s">
        <v>91</v>
      </c>
      <c r="AY163" s="18" t="s">
        <v>199</v>
      </c>
      <c r="BE163" s="162">
        <f>IF(N163="základní",J163,0)</f>
        <v>0</v>
      </c>
      <c r="BF163" s="162">
        <f>IF(N163="snížená",J163,0)</f>
        <v>0</v>
      </c>
      <c r="BG163" s="162">
        <f>IF(N163="zákl. přenesená",J163,0)</f>
        <v>0</v>
      </c>
      <c r="BH163" s="162">
        <f>IF(N163="sníž. přenesená",J163,0)</f>
        <v>0</v>
      </c>
      <c r="BI163" s="162">
        <f>IF(N163="nulová",J163,0)</f>
        <v>0</v>
      </c>
      <c r="BJ163" s="18" t="s">
        <v>89</v>
      </c>
      <c r="BK163" s="162">
        <f>ROUND(I163*H163,2)</f>
        <v>0</v>
      </c>
      <c r="BL163" s="18" t="s">
        <v>206</v>
      </c>
      <c r="BM163" s="161" t="s">
        <v>3529</v>
      </c>
    </row>
    <row r="164" spans="1:47" s="2" customFormat="1" ht="29.25">
      <c r="A164" s="33"/>
      <c r="B164" s="34"/>
      <c r="C164" s="33"/>
      <c r="D164" s="163" t="s">
        <v>208</v>
      </c>
      <c r="E164" s="33"/>
      <c r="F164" s="164" t="s">
        <v>3530</v>
      </c>
      <c r="G164" s="33"/>
      <c r="H164" s="33"/>
      <c r="I164" s="165"/>
      <c r="J164" s="33"/>
      <c r="K164" s="33"/>
      <c r="L164" s="34"/>
      <c r="M164" s="166"/>
      <c r="N164" s="167"/>
      <c r="O164" s="59"/>
      <c r="P164" s="59"/>
      <c r="Q164" s="59"/>
      <c r="R164" s="59"/>
      <c r="S164" s="59"/>
      <c r="T164" s="60"/>
      <c r="U164" s="33"/>
      <c r="V164" s="33"/>
      <c r="W164" s="33"/>
      <c r="X164" s="33"/>
      <c r="Y164" s="33"/>
      <c r="Z164" s="33"/>
      <c r="AA164" s="33"/>
      <c r="AB164" s="33"/>
      <c r="AC164" s="33"/>
      <c r="AD164" s="33"/>
      <c r="AE164" s="33"/>
      <c r="AT164" s="18" t="s">
        <v>208</v>
      </c>
      <c r="AU164" s="18" t="s">
        <v>91</v>
      </c>
    </row>
    <row r="165" spans="1:47" s="2" customFormat="1" ht="29.25">
      <c r="A165" s="33"/>
      <c r="B165" s="34"/>
      <c r="C165" s="33"/>
      <c r="D165" s="163" t="s">
        <v>210</v>
      </c>
      <c r="E165" s="33"/>
      <c r="F165" s="168" t="s">
        <v>3526</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210</v>
      </c>
      <c r="AU165" s="18" t="s">
        <v>91</v>
      </c>
    </row>
    <row r="166" spans="1:65" s="2" customFormat="1" ht="24.2" customHeight="1">
      <c r="A166" s="33"/>
      <c r="B166" s="149"/>
      <c r="C166" s="150" t="s">
        <v>279</v>
      </c>
      <c r="D166" s="150" t="s">
        <v>201</v>
      </c>
      <c r="E166" s="151" t="s">
        <v>3531</v>
      </c>
      <c r="F166" s="152" t="s">
        <v>3532</v>
      </c>
      <c r="G166" s="153" t="s">
        <v>400</v>
      </c>
      <c r="H166" s="154">
        <v>6</v>
      </c>
      <c r="I166" s="155"/>
      <c r="J166" s="156">
        <f>ROUND(I166*H166,2)</f>
        <v>0</v>
      </c>
      <c r="K166" s="152" t="s">
        <v>205</v>
      </c>
      <c r="L166" s="34"/>
      <c r="M166" s="157" t="s">
        <v>1</v>
      </c>
      <c r="N166" s="158" t="s">
        <v>46</v>
      </c>
      <c r="O166" s="59"/>
      <c r="P166" s="159">
        <f>O166*H166</f>
        <v>0</v>
      </c>
      <c r="Q166" s="159">
        <v>0</v>
      </c>
      <c r="R166" s="159">
        <f>Q166*H166</f>
        <v>0</v>
      </c>
      <c r="S166" s="159">
        <v>0</v>
      </c>
      <c r="T166" s="160">
        <f>S166*H166</f>
        <v>0</v>
      </c>
      <c r="U166" s="33"/>
      <c r="V166" s="33"/>
      <c r="W166" s="33"/>
      <c r="X166" s="33"/>
      <c r="Y166" s="33"/>
      <c r="Z166" s="33"/>
      <c r="AA166" s="33"/>
      <c r="AB166" s="33"/>
      <c r="AC166" s="33"/>
      <c r="AD166" s="33"/>
      <c r="AE166" s="33"/>
      <c r="AR166" s="161" t="s">
        <v>206</v>
      </c>
      <c r="AT166" s="161" t="s">
        <v>201</v>
      </c>
      <c r="AU166" s="161" t="s">
        <v>91</v>
      </c>
      <c r="AY166" s="18" t="s">
        <v>199</v>
      </c>
      <c r="BE166" s="162">
        <f>IF(N166="základní",J166,0)</f>
        <v>0</v>
      </c>
      <c r="BF166" s="162">
        <f>IF(N166="snížená",J166,0)</f>
        <v>0</v>
      </c>
      <c r="BG166" s="162">
        <f>IF(N166="zákl. přenesená",J166,0)</f>
        <v>0</v>
      </c>
      <c r="BH166" s="162">
        <f>IF(N166="sníž. přenesená",J166,0)</f>
        <v>0</v>
      </c>
      <c r="BI166" s="162">
        <f>IF(N166="nulová",J166,0)</f>
        <v>0</v>
      </c>
      <c r="BJ166" s="18" t="s">
        <v>89</v>
      </c>
      <c r="BK166" s="162">
        <f>ROUND(I166*H166,2)</f>
        <v>0</v>
      </c>
      <c r="BL166" s="18" t="s">
        <v>206</v>
      </c>
      <c r="BM166" s="161" t="s">
        <v>3533</v>
      </c>
    </row>
    <row r="167" spans="1:47" s="2" customFormat="1" ht="29.25">
      <c r="A167" s="33"/>
      <c r="B167" s="34"/>
      <c r="C167" s="33"/>
      <c r="D167" s="163" t="s">
        <v>208</v>
      </c>
      <c r="E167" s="33"/>
      <c r="F167" s="164" t="s">
        <v>3534</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208</v>
      </c>
      <c r="AU167" s="18" t="s">
        <v>91</v>
      </c>
    </row>
    <row r="168" spans="1:47" s="2" customFormat="1" ht="29.25">
      <c r="A168" s="33"/>
      <c r="B168" s="34"/>
      <c r="C168" s="33"/>
      <c r="D168" s="163" t="s">
        <v>210</v>
      </c>
      <c r="E168" s="33"/>
      <c r="F168" s="168" t="s">
        <v>3526</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210</v>
      </c>
      <c r="AU168" s="18" t="s">
        <v>91</v>
      </c>
    </row>
    <row r="169" spans="1:65" s="2" customFormat="1" ht="14.45" customHeight="1">
      <c r="A169" s="33"/>
      <c r="B169" s="149"/>
      <c r="C169" s="150" t="s">
        <v>284</v>
      </c>
      <c r="D169" s="150" t="s">
        <v>201</v>
      </c>
      <c r="E169" s="151" t="s">
        <v>3535</v>
      </c>
      <c r="F169" s="152" t="s">
        <v>3536</v>
      </c>
      <c r="G169" s="153" t="s">
        <v>400</v>
      </c>
      <c r="H169" s="154">
        <v>33</v>
      </c>
      <c r="I169" s="155"/>
      <c r="J169" s="156">
        <f>ROUND(I169*H169,2)</f>
        <v>0</v>
      </c>
      <c r="K169" s="152" t="s">
        <v>205</v>
      </c>
      <c r="L169" s="34"/>
      <c r="M169" s="157" t="s">
        <v>1</v>
      </c>
      <c r="N169" s="158" t="s">
        <v>46</v>
      </c>
      <c r="O169" s="59"/>
      <c r="P169" s="159">
        <f>O169*H169</f>
        <v>0</v>
      </c>
      <c r="Q169" s="159">
        <v>0</v>
      </c>
      <c r="R169" s="159">
        <f>Q169*H169</f>
        <v>0</v>
      </c>
      <c r="S169" s="159">
        <v>0</v>
      </c>
      <c r="T169" s="160">
        <f>S169*H169</f>
        <v>0</v>
      </c>
      <c r="U169" s="33"/>
      <c r="V169" s="33"/>
      <c r="W169" s="33"/>
      <c r="X169" s="33"/>
      <c r="Y169" s="33"/>
      <c r="Z169" s="33"/>
      <c r="AA169" s="33"/>
      <c r="AB169" s="33"/>
      <c r="AC169" s="33"/>
      <c r="AD169" s="33"/>
      <c r="AE169" s="33"/>
      <c r="AR169" s="161" t="s">
        <v>206</v>
      </c>
      <c r="AT169" s="161" t="s">
        <v>201</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206</v>
      </c>
      <c r="BM169" s="161" t="s">
        <v>3537</v>
      </c>
    </row>
    <row r="170" spans="1:47" s="2" customFormat="1" ht="29.25">
      <c r="A170" s="33"/>
      <c r="B170" s="34"/>
      <c r="C170" s="33"/>
      <c r="D170" s="163" t="s">
        <v>208</v>
      </c>
      <c r="E170" s="33"/>
      <c r="F170" s="164" t="s">
        <v>3538</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208</v>
      </c>
      <c r="AU170" s="18" t="s">
        <v>91</v>
      </c>
    </row>
    <row r="171" spans="1:47" s="2" customFormat="1" ht="29.25">
      <c r="A171" s="33"/>
      <c r="B171" s="34"/>
      <c r="C171" s="33"/>
      <c r="D171" s="163" t="s">
        <v>210</v>
      </c>
      <c r="E171" s="33"/>
      <c r="F171" s="168" t="s">
        <v>3526</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210</v>
      </c>
      <c r="AU171" s="18" t="s">
        <v>91</v>
      </c>
    </row>
    <row r="172" spans="1:65" s="2" customFormat="1" ht="14.45" customHeight="1">
      <c r="A172" s="33"/>
      <c r="B172" s="149"/>
      <c r="C172" s="150" t="s">
        <v>290</v>
      </c>
      <c r="D172" s="150" t="s">
        <v>201</v>
      </c>
      <c r="E172" s="151" t="s">
        <v>3539</v>
      </c>
      <c r="F172" s="152" t="s">
        <v>3540</v>
      </c>
      <c r="G172" s="153" t="s">
        <v>400</v>
      </c>
      <c r="H172" s="154">
        <v>21</v>
      </c>
      <c r="I172" s="155"/>
      <c r="J172" s="156">
        <f>ROUND(I172*H172,2)</f>
        <v>0</v>
      </c>
      <c r="K172" s="152" t="s">
        <v>205</v>
      </c>
      <c r="L172" s="34"/>
      <c r="M172" s="157" t="s">
        <v>1</v>
      </c>
      <c r="N172" s="158"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206</v>
      </c>
      <c r="AT172" s="161" t="s">
        <v>201</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3541</v>
      </c>
    </row>
    <row r="173" spans="1:47" s="2" customFormat="1" ht="29.25">
      <c r="A173" s="33"/>
      <c r="B173" s="34"/>
      <c r="C173" s="33"/>
      <c r="D173" s="163" t="s">
        <v>208</v>
      </c>
      <c r="E173" s="33"/>
      <c r="F173" s="164" t="s">
        <v>3542</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208</v>
      </c>
      <c r="AU173" s="18" t="s">
        <v>91</v>
      </c>
    </row>
    <row r="174" spans="1:47" s="2" customFormat="1" ht="29.25">
      <c r="A174" s="33"/>
      <c r="B174" s="34"/>
      <c r="C174" s="33"/>
      <c r="D174" s="163" t="s">
        <v>210</v>
      </c>
      <c r="E174" s="33"/>
      <c r="F174" s="168" t="s">
        <v>3526</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210</v>
      </c>
      <c r="AU174" s="18" t="s">
        <v>91</v>
      </c>
    </row>
    <row r="175" spans="1:65" s="2" customFormat="1" ht="14.45" customHeight="1">
      <c r="A175" s="33"/>
      <c r="B175" s="149"/>
      <c r="C175" s="150" t="s">
        <v>298</v>
      </c>
      <c r="D175" s="150" t="s">
        <v>201</v>
      </c>
      <c r="E175" s="151" t="s">
        <v>3543</v>
      </c>
      <c r="F175" s="152" t="s">
        <v>3544</v>
      </c>
      <c r="G175" s="153" t="s">
        <v>400</v>
      </c>
      <c r="H175" s="154">
        <v>6</v>
      </c>
      <c r="I175" s="155"/>
      <c r="J175" s="156">
        <f>ROUND(I175*H175,2)</f>
        <v>0</v>
      </c>
      <c r="K175" s="152" t="s">
        <v>205</v>
      </c>
      <c r="L175" s="34"/>
      <c r="M175" s="157" t="s">
        <v>1</v>
      </c>
      <c r="N175" s="158" t="s">
        <v>46</v>
      </c>
      <c r="O175" s="59"/>
      <c r="P175" s="159">
        <f>O175*H175</f>
        <v>0</v>
      </c>
      <c r="Q175" s="159">
        <v>0</v>
      </c>
      <c r="R175" s="159">
        <f>Q175*H175</f>
        <v>0</v>
      </c>
      <c r="S175" s="159">
        <v>0</v>
      </c>
      <c r="T175" s="160">
        <f>S175*H175</f>
        <v>0</v>
      </c>
      <c r="U175" s="33"/>
      <c r="V175" s="33"/>
      <c r="W175" s="33"/>
      <c r="X175" s="33"/>
      <c r="Y175" s="33"/>
      <c r="Z175" s="33"/>
      <c r="AA175" s="33"/>
      <c r="AB175" s="33"/>
      <c r="AC175" s="33"/>
      <c r="AD175" s="33"/>
      <c r="AE175" s="33"/>
      <c r="AR175" s="161" t="s">
        <v>206</v>
      </c>
      <c r="AT175" s="161" t="s">
        <v>201</v>
      </c>
      <c r="AU175" s="161" t="s">
        <v>91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206</v>
      </c>
      <c r="BM175" s="161" t="s">
        <v>3545</v>
      </c>
    </row>
    <row r="176" spans="1:47" s="2" customFormat="1" ht="29.25">
      <c r="A176" s="33"/>
      <c r="B176" s="34"/>
      <c r="C176" s="33"/>
      <c r="D176" s="163" t="s">
        <v>208</v>
      </c>
      <c r="E176" s="33"/>
      <c r="F176" s="164" t="s">
        <v>3546</v>
      </c>
      <c r="G176" s="33"/>
      <c r="H176" s="33"/>
      <c r="I176" s="165"/>
      <c r="J176" s="33"/>
      <c r="K176" s="33"/>
      <c r="L176" s="34"/>
      <c r="M176" s="166"/>
      <c r="N176" s="167"/>
      <c r="O176" s="59"/>
      <c r="P176" s="59"/>
      <c r="Q176" s="59"/>
      <c r="R176" s="59"/>
      <c r="S176" s="59"/>
      <c r="T176" s="60"/>
      <c r="U176" s="33"/>
      <c r="V176" s="33"/>
      <c r="W176" s="33"/>
      <c r="X176" s="33"/>
      <c r="Y176" s="33"/>
      <c r="Z176" s="33"/>
      <c r="AA176" s="33"/>
      <c r="AB176" s="33"/>
      <c r="AC176" s="33"/>
      <c r="AD176" s="33"/>
      <c r="AE176" s="33"/>
      <c r="AT176" s="18" t="s">
        <v>208</v>
      </c>
      <c r="AU176" s="18" t="s">
        <v>91</v>
      </c>
    </row>
    <row r="177" spans="1:47" s="2" customFormat="1" ht="29.25">
      <c r="A177" s="33"/>
      <c r="B177" s="34"/>
      <c r="C177" s="33"/>
      <c r="D177" s="163" t="s">
        <v>210</v>
      </c>
      <c r="E177" s="33"/>
      <c r="F177" s="168" t="s">
        <v>3526</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210</v>
      </c>
      <c r="AU177" s="18" t="s">
        <v>91</v>
      </c>
    </row>
    <row r="178" spans="1:65" s="2" customFormat="1" ht="24.2" customHeight="1">
      <c r="A178" s="33"/>
      <c r="B178" s="149"/>
      <c r="C178" s="150" t="s">
        <v>306</v>
      </c>
      <c r="D178" s="150" t="s">
        <v>201</v>
      </c>
      <c r="E178" s="151" t="s">
        <v>3547</v>
      </c>
      <c r="F178" s="152" t="s">
        <v>3548</v>
      </c>
      <c r="G178" s="153" t="s">
        <v>400</v>
      </c>
      <c r="H178" s="154">
        <v>792</v>
      </c>
      <c r="I178" s="155"/>
      <c r="J178" s="156">
        <f>ROUND(I178*H178,2)</f>
        <v>0</v>
      </c>
      <c r="K178" s="152" t="s">
        <v>205</v>
      </c>
      <c r="L178" s="34"/>
      <c r="M178" s="157" t="s">
        <v>1</v>
      </c>
      <c r="N178" s="158" t="s">
        <v>46</v>
      </c>
      <c r="O178" s="59"/>
      <c r="P178" s="159">
        <f>O178*H178</f>
        <v>0</v>
      </c>
      <c r="Q178" s="159">
        <v>0</v>
      </c>
      <c r="R178" s="159">
        <f>Q178*H178</f>
        <v>0</v>
      </c>
      <c r="S178" s="159">
        <v>0</v>
      </c>
      <c r="T178" s="160">
        <f>S178*H178</f>
        <v>0</v>
      </c>
      <c r="U178" s="33"/>
      <c r="V178" s="33"/>
      <c r="W178" s="33"/>
      <c r="X178" s="33"/>
      <c r="Y178" s="33"/>
      <c r="Z178" s="33"/>
      <c r="AA178" s="33"/>
      <c r="AB178" s="33"/>
      <c r="AC178" s="33"/>
      <c r="AD178" s="33"/>
      <c r="AE178" s="33"/>
      <c r="AR178" s="161" t="s">
        <v>206</v>
      </c>
      <c r="AT178" s="161" t="s">
        <v>201</v>
      </c>
      <c r="AU178" s="161" t="s">
        <v>91</v>
      </c>
      <c r="AY178" s="18" t="s">
        <v>199</v>
      </c>
      <c r="BE178" s="162">
        <f>IF(N178="základní",J178,0)</f>
        <v>0</v>
      </c>
      <c r="BF178" s="162">
        <f>IF(N178="snížená",J178,0)</f>
        <v>0</v>
      </c>
      <c r="BG178" s="162">
        <f>IF(N178="zákl. přenesená",J178,0)</f>
        <v>0</v>
      </c>
      <c r="BH178" s="162">
        <f>IF(N178="sníž. přenesená",J178,0)</f>
        <v>0</v>
      </c>
      <c r="BI178" s="162">
        <f>IF(N178="nulová",J178,0)</f>
        <v>0</v>
      </c>
      <c r="BJ178" s="18" t="s">
        <v>89</v>
      </c>
      <c r="BK178" s="162">
        <f>ROUND(I178*H178,2)</f>
        <v>0</v>
      </c>
      <c r="BL178" s="18" t="s">
        <v>206</v>
      </c>
      <c r="BM178" s="161" t="s">
        <v>3549</v>
      </c>
    </row>
    <row r="179" spans="1:47" s="2" customFormat="1" ht="39">
      <c r="A179" s="33"/>
      <c r="B179" s="34"/>
      <c r="C179" s="33"/>
      <c r="D179" s="163" t="s">
        <v>208</v>
      </c>
      <c r="E179" s="33"/>
      <c r="F179" s="164" t="s">
        <v>3550</v>
      </c>
      <c r="G179" s="33"/>
      <c r="H179" s="33"/>
      <c r="I179" s="165"/>
      <c r="J179" s="33"/>
      <c r="K179" s="33"/>
      <c r="L179" s="34"/>
      <c r="M179" s="166"/>
      <c r="N179" s="167"/>
      <c r="O179" s="59"/>
      <c r="P179" s="59"/>
      <c r="Q179" s="59"/>
      <c r="R179" s="59"/>
      <c r="S179" s="59"/>
      <c r="T179" s="60"/>
      <c r="U179" s="33"/>
      <c r="V179" s="33"/>
      <c r="W179" s="33"/>
      <c r="X179" s="33"/>
      <c r="Y179" s="33"/>
      <c r="Z179" s="33"/>
      <c r="AA179" s="33"/>
      <c r="AB179" s="33"/>
      <c r="AC179" s="33"/>
      <c r="AD179" s="33"/>
      <c r="AE179" s="33"/>
      <c r="AT179" s="18" t="s">
        <v>208</v>
      </c>
      <c r="AU179" s="18" t="s">
        <v>91</v>
      </c>
    </row>
    <row r="180" spans="1:47" s="2" customFormat="1" ht="29.25">
      <c r="A180" s="33"/>
      <c r="B180" s="34"/>
      <c r="C180" s="33"/>
      <c r="D180" s="163" t="s">
        <v>210</v>
      </c>
      <c r="E180" s="33"/>
      <c r="F180" s="168" t="s">
        <v>3526</v>
      </c>
      <c r="G180" s="33"/>
      <c r="H180" s="33"/>
      <c r="I180" s="165"/>
      <c r="J180" s="33"/>
      <c r="K180" s="33"/>
      <c r="L180" s="34"/>
      <c r="M180" s="166"/>
      <c r="N180" s="167"/>
      <c r="O180" s="59"/>
      <c r="P180" s="59"/>
      <c r="Q180" s="59"/>
      <c r="R180" s="59"/>
      <c r="S180" s="59"/>
      <c r="T180" s="60"/>
      <c r="U180" s="33"/>
      <c r="V180" s="33"/>
      <c r="W180" s="33"/>
      <c r="X180" s="33"/>
      <c r="Y180" s="33"/>
      <c r="Z180" s="33"/>
      <c r="AA180" s="33"/>
      <c r="AB180" s="33"/>
      <c r="AC180" s="33"/>
      <c r="AD180" s="33"/>
      <c r="AE180" s="33"/>
      <c r="AT180" s="18" t="s">
        <v>210</v>
      </c>
      <c r="AU180" s="18" t="s">
        <v>91</v>
      </c>
    </row>
    <row r="181" spans="2:51" s="14" customFormat="1" ht="11.25">
      <c r="B181" s="177"/>
      <c r="D181" s="163" t="s">
        <v>212</v>
      </c>
      <c r="E181" s="178" t="s">
        <v>1</v>
      </c>
      <c r="F181" s="179" t="s">
        <v>3551</v>
      </c>
      <c r="H181" s="178" t="s">
        <v>1</v>
      </c>
      <c r="I181" s="180"/>
      <c r="L181" s="177"/>
      <c r="M181" s="181"/>
      <c r="N181" s="182"/>
      <c r="O181" s="182"/>
      <c r="P181" s="182"/>
      <c r="Q181" s="182"/>
      <c r="R181" s="182"/>
      <c r="S181" s="182"/>
      <c r="T181" s="183"/>
      <c r="AT181" s="178" t="s">
        <v>212</v>
      </c>
      <c r="AU181" s="178" t="s">
        <v>91</v>
      </c>
      <c r="AV181" s="14" t="s">
        <v>89</v>
      </c>
      <c r="AW181" s="14" t="s">
        <v>36</v>
      </c>
      <c r="AX181" s="14" t="s">
        <v>81</v>
      </c>
      <c r="AY181" s="178" t="s">
        <v>199</v>
      </c>
    </row>
    <row r="182" spans="2:51" s="13" customFormat="1" ht="11.25">
      <c r="B182" s="169"/>
      <c r="D182" s="163" t="s">
        <v>212</v>
      </c>
      <c r="E182" s="170" t="s">
        <v>1</v>
      </c>
      <c r="F182" s="171" t="s">
        <v>3552</v>
      </c>
      <c r="H182" s="172">
        <v>792</v>
      </c>
      <c r="I182" s="173"/>
      <c r="L182" s="169"/>
      <c r="M182" s="174"/>
      <c r="N182" s="175"/>
      <c r="O182" s="175"/>
      <c r="P182" s="175"/>
      <c r="Q182" s="175"/>
      <c r="R182" s="175"/>
      <c r="S182" s="175"/>
      <c r="T182" s="176"/>
      <c r="AT182" s="170" t="s">
        <v>212</v>
      </c>
      <c r="AU182" s="170" t="s">
        <v>91</v>
      </c>
      <c r="AV182" s="13" t="s">
        <v>91</v>
      </c>
      <c r="AW182" s="13" t="s">
        <v>36</v>
      </c>
      <c r="AX182" s="13" t="s">
        <v>89</v>
      </c>
      <c r="AY182" s="170" t="s">
        <v>199</v>
      </c>
    </row>
    <row r="183" spans="1:65" s="2" customFormat="1" ht="24.2" customHeight="1">
      <c r="A183" s="33"/>
      <c r="B183" s="149"/>
      <c r="C183" s="150" t="s">
        <v>8</v>
      </c>
      <c r="D183" s="150" t="s">
        <v>201</v>
      </c>
      <c r="E183" s="151" t="s">
        <v>3553</v>
      </c>
      <c r="F183" s="152" t="s">
        <v>3554</v>
      </c>
      <c r="G183" s="153" t="s">
        <v>400</v>
      </c>
      <c r="H183" s="154">
        <v>504</v>
      </c>
      <c r="I183" s="155"/>
      <c r="J183" s="156">
        <f>ROUND(I183*H183,2)</f>
        <v>0</v>
      </c>
      <c r="K183" s="152" t="s">
        <v>205</v>
      </c>
      <c r="L183" s="34"/>
      <c r="M183" s="157" t="s">
        <v>1</v>
      </c>
      <c r="N183" s="158" t="s">
        <v>46</v>
      </c>
      <c r="O183" s="59"/>
      <c r="P183" s="159">
        <f>O183*H183</f>
        <v>0</v>
      </c>
      <c r="Q183" s="159">
        <v>0</v>
      </c>
      <c r="R183" s="159">
        <f>Q183*H183</f>
        <v>0</v>
      </c>
      <c r="S183" s="159">
        <v>0</v>
      </c>
      <c r="T183" s="160">
        <f>S183*H183</f>
        <v>0</v>
      </c>
      <c r="U183" s="33"/>
      <c r="V183" s="33"/>
      <c r="W183" s="33"/>
      <c r="X183" s="33"/>
      <c r="Y183" s="33"/>
      <c r="Z183" s="33"/>
      <c r="AA183" s="33"/>
      <c r="AB183" s="33"/>
      <c r="AC183" s="33"/>
      <c r="AD183" s="33"/>
      <c r="AE183" s="33"/>
      <c r="AR183" s="161" t="s">
        <v>206</v>
      </c>
      <c r="AT183" s="161" t="s">
        <v>201</v>
      </c>
      <c r="AU183" s="161" t="s">
        <v>91</v>
      </c>
      <c r="AY183" s="18" t="s">
        <v>199</v>
      </c>
      <c r="BE183" s="162">
        <f>IF(N183="základní",J183,0)</f>
        <v>0</v>
      </c>
      <c r="BF183" s="162">
        <f>IF(N183="snížená",J183,0)</f>
        <v>0</v>
      </c>
      <c r="BG183" s="162">
        <f>IF(N183="zákl. přenesená",J183,0)</f>
        <v>0</v>
      </c>
      <c r="BH183" s="162">
        <f>IF(N183="sníž. přenesená",J183,0)</f>
        <v>0</v>
      </c>
      <c r="BI183" s="162">
        <f>IF(N183="nulová",J183,0)</f>
        <v>0</v>
      </c>
      <c r="BJ183" s="18" t="s">
        <v>89</v>
      </c>
      <c r="BK183" s="162">
        <f>ROUND(I183*H183,2)</f>
        <v>0</v>
      </c>
      <c r="BL183" s="18" t="s">
        <v>206</v>
      </c>
      <c r="BM183" s="161" t="s">
        <v>3555</v>
      </c>
    </row>
    <row r="184" spans="1:47" s="2" customFormat="1" ht="39">
      <c r="A184" s="33"/>
      <c r="B184" s="34"/>
      <c r="C184" s="33"/>
      <c r="D184" s="163" t="s">
        <v>208</v>
      </c>
      <c r="E184" s="33"/>
      <c r="F184" s="164" t="s">
        <v>3556</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208</v>
      </c>
      <c r="AU184" s="18" t="s">
        <v>91</v>
      </c>
    </row>
    <row r="185" spans="1:47" s="2" customFormat="1" ht="29.25">
      <c r="A185" s="33"/>
      <c r="B185" s="34"/>
      <c r="C185" s="33"/>
      <c r="D185" s="163" t="s">
        <v>210</v>
      </c>
      <c r="E185" s="33"/>
      <c r="F185" s="168" t="s">
        <v>3526</v>
      </c>
      <c r="G185" s="33"/>
      <c r="H185" s="33"/>
      <c r="I185" s="165"/>
      <c r="J185" s="33"/>
      <c r="K185" s="33"/>
      <c r="L185" s="34"/>
      <c r="M185" s="166"/>
      <c r="N185" s="167"/>
      <c r="O185" s="59"/>
      <c r="P185" s="59"/>
      <c r="Q185" s="59"/>
      <c r="R185" s="59"/>
      <c r="S185" s="59"/>
      <c r="T185" s="60"/>
      <c r="U185" s="33"/>
      <c r="V185" s="33"/>
      <c r="W185" s="33"/>
      <c r="X185" s="33"/>
      <c r="Y185" s="33"/>
      <c r="Z185" s="33"/>
      <c r="AA185" s="33"/>
      <c r="AB185" s="33"/>
      <c r="AC185" s="33"/>
      <c r="AD185" s="33"/>
      <c r="AE185" s="33"/>
      <c r="AT185" s="18" t="s">
        <v>210</v>
      </c>
      <c r="AU185" s="18" t="s">
        <v>91</v>
      </c>
    </row>
    <row r="186" spans="2:51" s="14" customFormat="1" ht="11.25">
      <c r="B186" s="177"/>
      <c r="D186" s="163" t="s">
        <v>212</v>
      </c>
      <c r="E186" s="178" t="s">
        <v>1</v>
      </c>
      <c r="F186" s="179" t="s">
        <v>3551</v>
      </c>
      <c r="H186" s="178" t="s">
        <v>1</v>
      </c>
      <c r="I186" s="180"/>
      <c r="L186" s="177"/>
      <c r="M186" s="181"/>
      <c r="N186" s="182"/>
      <c r="O186" s="182"/>
      <c r="P186" s="182"/>
      <c r="Q186" s="182"/>
      <c r="R186" s="182"/>
      <c r="S186" s="182"/>
      <c r="T186" s="183"/>
      <c r="AT186" s="178" t="s">
        <v>212</v>
      </c>
      <c r="AU186" s="178" t="s">
        <v>91</v>
      </c>
      <c r="AV186" s="14" t="s">
        <v>89</v>
      </c>
      <c r="AW186" s="14" t="s">
        <v>36</v>
      </c>
      <c r="AX186" s="14" t="s">
        <v>81</v>
      </c>
      <c r="AY186" s="178" t="s">
        <v>199</v>
      </c>
    </row>
    <row r="187" spans="2:51" s="13" customFormat="1" ht="11.25">
      <c r="B187" s="169"/>
      <c r="D187" s="163" t="s">
        <v>212</v>
      </c>
      <c r="E187" s="170" t="s">
        <v>1</v>
      </c>
      <c r="F187" s="171" t="s">
        <v>3557</v>
      </c>
      <c r="H187" s="172">
        <v>504</v>
      </c>
      <c r="I187" s="173"/>
      <c r="L187" s="169"/>
      <c r="M187" s="174"/>
      <c r="N187" s="175"/>
      <c r="O187" s="175"/>
      <c r="P187" s="175"/>
      <c r="Q187" s="175"/>
      <c r="R187" s="175"/>
      <c r="S187" s="175"/>
      <c r="T187" s="176"/>
      <c r="AT187" s="170" t="s">
        <v>212</v>
      </c>
      <c r="AU187" s="170" t="s">
        <v>91</v>
      </c>
      <c r="AV187" s="13" t="s">
        <v>91</v>
      </c>
      <c r="AW187" s="13" t="s">
        <v>36</v>
      </c>
      <c r="AX187" s="13" t="s">
        <v>89</v>
      </c>
      <c r="AY187" s="170" t="s">
        <v>199</v>
      </c>
    </row>
    <row r="188" spans="1:65" s="2" customFormat="1" ht="24.2" customHeight="1">
      <c r="A188" s="33"/>
      <c r="B188" s="149"/>
      <c r="C188" s="150" t="s">
        <v>318</v>
      </c>
      <c r="D188" s="150" t="s">
        <v>201</v>
      </c>
      <c r="E188" s="151" t="s">
        <v>3558</v>
      </c>
      <c r="F188" s="152" t="s">
        <v>3559</v>
      </c>
      <c r="G188" s="153" t="s">
        <v>400</v>
      </c>
      <c r="H188" s="154">
        <v>144</v>
      </c>
      <c r="I188" s="155"/>
      <c r="J188" s="156">
        <f>ROUND(I188*H188,2)</f>
        <v>0</v>
      </c>
      <c r="K188" s="152" t="s">
        <v>205</v>
      </c>
      <c r="L188" s="34"/>
      <c r="M188" s="157" t="s">
        <v>1</v>
      </c>
      <c r="N188" s="158" t="s">
        <v>46</v>
      </c>
      <c r="O188" s="59"/>
      <c r="P188" s="159">
        <f>O188*H188</f>
        <v>0</v>
      </c>
      <c r="Q188" s="159">
        <v>0</v>
      </c>
      <c r="R188" s="159">
        <f>Q188*H188</f>
        <v>0</v>
      </c>
      <c r="S188" s="159">
        <v>0</v>
      </c>
      <c r="T188" s="160">
        <f>S188*H188</f>
        <v>0</v>
      </c>
      <c r="U188" s="33"/>
      <c r="V188" s="33"/>
      <c r="W188" s="33"/>
      <c r="X188" s="33"/>
      <c r="Y188" s="33"/>
      <c r="Z188" s="33"/>
      <c r="AA188" s="33"/>
      <c r="AB188" s="33"/>
      <c r="AC188" s="33"/>
      <c r="AD188" s="33"/>
      <c r="AE188" s="33"/>
      <c r="AR188" s="161" t="s">
        <v>206</v>
      </c>
      <c r="AT188" s="161" t="s">
        <v>201</v>
      </c>
      <c r="AU188" s="161" t="s">
        <v>91</v>
      </c>
      <c r="AY188" s="18" t="s">
        <v>199</v>
      </c>
      <c r="BE188" s="162">
        <f>IF(N188="základní",J188,0)</f>
        <v>0</v>
      </c>
      <c r="BF188" s="162">
        <f>IF(N188="snížená",J188,0)</f>
        <v>0</v>
      </c>
      <c r="BG188" s="162">
        <f>IF(N188="zákl. přenesená",J188,0)</f>
        <v>0</v>
      </c>
      <c r="BH188" s="162">
        <f>IF(N188="sníž. přenesená",J188,0)</f>
        <v>0</v>
      </c>
      <c r="BI188" s="162">
        <f>IF(N188="nulová",J188,0)</f>
        <v>0</v>
      </c>
      <c r="BJ188" s="18" t="s">
        <v>89</v>
      </c>
      <c r="BK188" s="162">
        <f>ROUND(I188*H188,2)</f>
        <v>0</v>
      </c>
      <c r="BL188" s="18" t="s">
        <v>206</v>
      </c>
      <c r="BM188" s="161" t="s">
        <v>3560</v>
      </c>
    </row>
    <row r="189" spans="1:47" s="2" customFormat="1" ht="39">
      <c r="A189" s="33"/>
      <c r="B189" s="34"/>
      <c r="C189" s="33"/>
      <c r="D189" s="163" t="s">
        <v>208</v>
      </c>
      <c r="E189" s="33"/>
      <c r="F189" s="164" t="s">
        <v>3561</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208</v>
      </c>
      <c r="AU189" s="18" t="s">
        <v>91</v>
      </c>
    </row>
    <row r="190" spans="1:47" s="2" customFormat="1" ht="29.25">
      <c r="A190" s="33"/>
      <c r="B190" s="34"/>
      <c r="C190" s="33"/>
      <c r="D190" s="163" t="s">
        <v>210</v>
      </c>
      <c r="E190" s="33"/>
      <c r="F190" s="168" t="s">
        <v>3526</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210</v>
      </c>
      <c r="AU190" s="18" t="s">
        <v>91</v>
      </c>
    </row>
    <row r="191" spans="2:51" s="14" customFormat="1" ht="11.25">
      <c r="B191" s="177"/>
      <c r="D191" s="163" t="s">
        <v>212</v>
      </c>
      <c r="E191" s="178" t="s">
        <v>1</v>
      </c>
      <c r="F191" s="179" t="s">
        <v>3551</v>
      </c>
      <c r="H191" s="178" t="s">
        <v>1</v>
      </c>
      <c r="I191" s="180"/>
      <c r="L191" s="177"/>
      <c r="M191" s="181"/>
      <c r="N191" s="182"/>
      <c r="O191" s="182"/>
      <c r="P191" s="182"/>
      <c r="Q191" s="182"/>
      <c r="R191" s="182"/>
      <c r="S191" s="182"/>
      <c r="T191" s="183"/>
      <c r="AT191" s="178" t="s">
        <v>212</v>
      </c>
      <c r="AU191" s="178" t="s">
        <v>91</v>
      </c>
      <c r="AV191" s="14" t="s">
        <v>89</v>
      </c>
      <c r="AW191" s="14" t="s">
        <v>36</v>
      </c>
      <c r="AX191" s="14" t="s">
        <v>81</v>
      </c>
      <c r="AY191" s="178" t="s">
        <v>199</v>
      </c>
    </row>
    <row r="192" spans="2:51" s="13" customFormat="1" ht="11.25">
      <c r="B192" s="169"/>
      <c r="D192" s="163" t="s">
        <v>212</v>
      </c>
      <c r="E192" s="170" t="s">
        <v>1</v>
      </c>
      <c r="F192" s="171" t="s">
        <v>3562</v>
      </c>
      <c r="H192" s="172">
        <v>144</v>
      </c>
      <c r="I192" s="173"/>
      <c r="L192" s="169"/>
      <c r="M192" s="174"/>
      <c r="N192" s="175"/>
      <c r="O192" s="175"/>
      <c r="P192" s="175"/>
      <c r="Q192" s="175"/>
      <c r="R192" s="175"/>
      <c r="S192" s="175"/>
      <c r="T192" s="176"/>
      <c r="AT192" s="170" t="s">
        <v>212</v>
      </c>
      <c r="AU192" s="170" t="s">
        <v>91</v>
      </c>
      <c r="AV192" s="13" t="s">
        <v>91</v>
      </c>
      <c r="AW192" s="13" t="s">
        <v>36</v>
      </c>
      <c r="AX192" s="13" t="s">
        <v>89</v>
      </c>
      <c r="AY192" s="170" t="s">
        <v>199</v>
      </c>
    </row>
    <row r="193" spans="1:65" s="2" customFormat="1" ht="24.2" customHeight="1">
      <c r="A193" s="33"/>
      <c r="B193" s="149"/>
      <c r="C193" s="150" t="s">
        <v>325</v>
      </c>
      <c r="D193" s="150" t="s">
        <v>201</v>
      </c>
      <c r="E193" s="151" t="s">
        <v>3563</v>
      </c>
      <c r="F193" s="152" t="s">
        <v>3564</v>
      </c>
      <c r="G193" s="153" t="s">
        <v>400</v>
      </c>
      <c r="H193" s="154">
        <v>792</v>
      </c>
      <c r="I193" s="155"/>
      <c r="J193" s="156">
        <f>ROUND(I193*H193,2)</f>
        <v>0</v>
      </c>
      <c r="K193" s="152" t="s">
        <v>205</v>
      </c>
      <c r="L193" s="34"/>
      <c r="M193" s="157" t="s">
        <v>1</v>
      </c>
      <c r="N193" s="158" t="s">
        <v>46</v>
      </c>
      <c r="O193" s="59"/>
      <c r="P193" s="159">
        <f>O193*H193</f>
        <v>0</v>
      </c>
      <c r="Q193" s="159">
        <v>0</v>
      </c>
      <c r="R193" s="159">
        <f>Q193*H193</f>
        <v>0</v>
      </c>
      <c r="S193" s="159">
        <v>0</v>
      </c>
      <c r="T193" s="160">
        <f>S193*H193</f>
        <v>0</v>
      </c>
      <c r="U193" s="33"/>
      <c r="V193" s="33"/>
      <c r="W193" s="33"/>
      <c r="X193" s="33"/>
      <c r="Y193" s="33"/>
      <c r="Z193" s="33"/>
      <c r="AA193" s="33"/>
      <c r="AB193" s="33"/>
      <c r="AC193" s="33"/>
      <c r="AD193" s="33"/>
      <c r="AE193" s="33"/>
      <c r="AR193" s="161" t="s">
        <v>206</v>
      </c>
      <c r="AT193" s="161" t="s">
        <v>201</v>
      </c>
      <c r="AU193" s="161" t="s">
        <v>91</v>
      </c>
      <c r="AY193" s="18" t="s">
        <v>199</v>
      </c>
      <c r="BE193" s="162">
        <f>IF(N193="základní",J193,0)</f>
        <v>0</v>
      </c>
      <c r="BF193" s="162">
        <f>IF(N193="snížená",J193,0)</f>
        <v>0</v>
      </c>
      <c r="BG193" s="162">
        <f>IF(N193="zákl. přenesená",J193,0)</f>
        <v>0</v>
      </c>
      <c r="BH193" s="162">
        <f>IF(N193="sníž. přenesená",J193,0)</f>
        <v>0</v>
      </c>
      <c r="BI193" s="162">
        <f>IF(N193="nulová",J193,0)</f>
        <v>0</v>
      </c>
      <c r="BJ193" s="18" t="s">
        <v>89</v>
      </c>
      <c r="BK193" s="162">
        <f>ROUND(I193*H193,2)</f>
        <v>0</v>
      </c>
      <c r="BL193" s="18" t="s">
        <v>206</v>
      </c>
      <c r="BM193" s="161" t="s">
        <v>3565</v>
      </c>
    </row>
    <row r="194" spans="1:47" s="2" customFormat="1" ht="39">
      <c r="A194" s="33"/>
      <c r="B194" s="34"/>
      <c r="C194" s="33"/>
      <c r="D194" s="163" t="s">
        <v>208</v>
      </c>
      <c r="E194" s="33"/>
      <c r="F194" s="164" t="s">
        <v>3566</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208</v>
      </c>
      <c r="AU194" s="18" t="s">
        <v>91</v>
      </c>
    </row>
    <row r="195" spans="1:47" s="2" customFormat="1" ht="29.25">
      <c r="A195" s="33"/>
      <c r="B195" s="34"/>
      <c r="C195" s="33"/>
      <c r="D195" s="163" t="s">
        <v>210</v>
      </c>
      <c r="E195" s="33"/>
      <c r="F195" s="168" t="s">
        <v>3526</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210</v>
      </c>
      <c r="AU195" s="18" t="s">
        <v>91</v>
      </c>
    </row>
    <row r="196" spans="2:51" s="14" customFormat="1" ht="11.25">
      <c r="B196" s="177"/>
      <c r="D196" s="163" t="s">
        <v>212</v>
      </c>
      <c r="E196" s="178" t="s">
        <v>1</v>
      </c>
      <c r="F196" s="179" t="s">
        <v>3551</v>
      </c>
      <c r="H196" s="178" t="s">
        <v>1</v>
      </c>
      <c r="I196" s="180"/>
      <c r="L196" s="177"/>
      <c r="M196" s="181"/>
      <c r="N196" s="182"/>
      <c r="O196" s="182"/>
      <c r="P196" s="182"/>
      <c r="Q196" s="182"/>
      <c r="R196" s="182"/>
      <c r="S196" s="182"/>
      <c r="T196" s="183"/>
      <c r="AT196" s="178" t="s">
        <v>212</v>
      </c>
      <c r="AU196" s="178" t="s">
        <v>91</v>
      </c>
      <c r="AV196" s="14" t="s">
        <v>89</v>
      </c>
      <c r="AW196" s="14" t="s">
        <v>36</v>
      </c>
      <c r="AX196" s="14" t="s">
        <v>81</v>
      </c>
      <c r="AY196" s="178" t="s">
        <v>199</v>
      </c>
    </row>
    <row r="197" spans="2:51" s="13" customFormat="1" ht="11.25">
      <c r="B197" s="169"/>
      <c r="D197" s="163" t="s">
        <v>212</v>
      </c>
      <c r="E197" s="170" t="s">
        <v>1</v>
      </c>
      <c r="F197" s="171" t="s">
        <v>3552</v>
      </c>
      <c r="H197" s="172">
        <v>792</v>
      </c>
      <c r="I197" s="173"/>
      <c r="L197" s="169"/>
      <c r="M197" s="174"/>
      <c r="N197" s="175"/>
      <c r="O197" s="175"/>
      <c r="P197" s="175"/>
      <c r="Q197" s="175"/>
      <c r="R197" s="175"/>
      <c r="S197" s="175"/>
      <c r="T197" s="176"/>
      <c r="AT197" s="170" t="s">
        <v>212</v>
      </c>
      <c r="AU197" s="170" t="s">
        <v>91</v>
      </c>
      <c r="AV197" s="13" t="s">
        <v>91</v>
      </c>
      <c r="AW197" s="13" t="s">
        <v>36</v>
      </c>
      <c r="AX197" s="13" t="s">
        <v>89</v>
      </c>
      <c r="AY197" s="170" t="s">
        <v>199</v>
      </c>
    </row>
    <row r="198" spans="1:65" s="2" customFormat="1" ht="24.2" customHeight="1">
      <c r="A198" s="33"/>
      <c r="B198" s="149"/>
      <c r="C198" s="150" t="s">
        <v>331</v>
      </c>
      <c r="D198" s="150" t="s">
        <v>201</v>
      </c>
      <c r="E198" s="151" t="s">
        <v>3567</v>
      </c>
      <c r="F198" s="152" t="s">
        <v>3568</v>
      </c>
      <c r="G198" s="153" t="s">
        <v>400</v>
      </c>
      <c r="H198" s="154">
        <v>504</v>
      </c>
      <c r="I198" s="155"/>
      <c r="J198" s="156">
        <f>ROUND(I198*H198,2)</f>
        <v>0</v>
      </c>
      <c r="K198" s="152" t="s">
        <v>205</v>
      </c>
      <c r="L198" s="34"/>
      <c r="M198" s="157" t="s">
        <v>1</v>
      </c>
      <c r="N198" s="158" t="s">
        <v>46</v>
      </c>
      <c r="O198" s="59"/>
      <c r="P198" s="159">
        <f>O198*H198</f>
        <v>0</v>
      </c>
      <c r="Q198" s="159">
        <v>0</v>
      </c>
      <c r="R198" s="159">
        <f>Q198*H198</f>
        <v>0</v>
      </c>
      <c r="S198" s="159">
        <v>0</v>
      </c>
      <c r="T198" s="160">
        <f>S198*H198</f>
        <v>0</v>
      </c>
      <c r="U198" s="33"/>
      <c r="V198" s="33"/>
      <c r="W198" s="33"/>
      <c r="X198" s="33"/>
      <c r="Y198" s="33"/>
      <c r="Z198" s="33"/>
      <c r="AA198" s="33"/>
      <c r="AB198" s="33"/>
      <c r="AC198" s="33"/>
      <c r="AD198" s="33"/>
      <c r="AE198" s="33"/>
      <c r="AR198" s="161" t="s">
        <v>206</v>
      </c>
      <c r="AT198" s="161" t="s">
        <v>201</v>
      </c>
      <c r="AU198" s="161" t="s">
        <v>91</v>
      </c>
      <c r="AY198" s="18" t="s">
        <v>199</v>
      </c>
      <c r="BE198" s="162">
        <f>IF(N198="základní",J198,0)</f>
        <v>0</v>
      </c>
      <c r="BF198" s="162">
        <f>IF(N198="snížená",J198,0)</f>
        <v>0</v>
      </c>
      <c r="BG198" s="162">
        <f>IF(N198="zákl. přenesená",J198,0)</f>
        <v>0</v>
      </c>
      <c r="BH198" s="162">
        <f>IF(N198="sníž. přenesená",J198,0)</f>
        <v>0</v>
      </c>
      <c r="BI198" s="162">
        <f>IF(N198="nulová",J198,0)</f>
        <v>0</v>
      </c>
      <c r="BJ198" s="18" t="s">
        <v>89</v>
      </c>
      <c r="BK198" s="162">
        <f>ROUND(I198*H198,2)</f>
        <v>0</v>
      </c>
      <c r="BL198" s="18" t="s">
        <v>206</v>
      </c>
      <c r="BM198" s="161" t="s">
        <v>3569</v>
      </c>
    </row>
    <row r="199" spans="1:47" s="2" customFormat="1" ht="39">
      <c r="A199" s="33"/>
      <c r="B199" s="34"/>
      <c r="C199" s="33"/>
      <c r="D199" s="163" t="s">
        <v>208</v>
      </c>
      <c r="E199" s="33"/>
      <c r="F199" s="164" t="s">
        <v>3570</v>
      </c>
      <c r="G199" s="33"/>
      <c r="H199" s="33"/>
      <c r="I199" s="165"/>
      <c r="J199" s="33"/>
      <c r="K199" s="33"/>
      <c r="L199" s="34"/>
      <c r="M199" s="166"/>
      <c r="N199" s="167"/>
      <c r="O199" s="59"/>
      <c r="P199" s="59"/>
      <c r="Q199" s="59"/>
      <c r="R199" s="59"/>
      <c r="S199" s="59"/>
      <c r="T199" s="60"/>
      <c r="U199" s="33"/>
      <c r="V199" s="33"/>
      <c r="W199" s="33"/>
      <c r="X199" s="33"/>
      <c r="Y199" s="33"/>
      <c r="Z199" s="33"/>
      <c r="AA199" s="33"/>
      <c r="AB199" s="33"/>
      <c r="AC199" s="33"/>
      <c r="AD199" s="33"/>
      <c r="AE199" s="33"/>
      <c r="AT199" s="18" t="s">
        <v>208</v>
      </c>
      <c r="AU199" s="18" t="s">
        <v>91</v>
      </c>
    </row>
    <row r="200" spans="1:47" s="2" customFormat="1" ht="29.25">
      <c r="A200" s="33"/>
      <c r="B200" s="34"/>
      <c r="C200" s="33"/>
      <c r="D200" s="163" t="s">
        <v>210</v>
      </c>
      <c r="E200" s="33"/>
      <c r="F200" s="168" t="s">
        <v>3526</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210</v>
      </c>
      <c r="AU200" s="18" t="s">
        <v>91</v>
      </c>
    </row>
    <row r="201" spans="2:51" s="14" customFormat="1" ht="11.25">
      <c r="B201" s="177"/>
      <c r="D201" s="163" t="s">
        <v>212</v>
      </c>
      <c r="E201" s="178" t="s">
        <v>1</v>
      </c>
      <c r="F201" s="179" t="s">
        <v>3551</v>
      </c>
      <c r="H201" s="178" t="s">
        <v>1</v>
      </c>
      <c r="I201" s="180"/>
      <c r="L201" s="177"/>
      <c r="M201" s="181"/>
      <c r="N201" s="182"/>
      <c r="O201" s="182"/>
      <c r="P201" s="182"/>
      <c r="Q201" s="182"/>
      <c r="R201" s="182"/>
      <c r="S201" s="182"/>
      <c r="T201" s="183"/>
      <c r="AT201" s="178" t="s">
        <v>212</v>
      </c>
      <c r="AU201" s="178" t="s">
        <v>91</v>
      </c>
      <c r="AV201" s="14" t="s">
        <v>89</v>
      </c>
      <c r="AW201" s="14" t="s">
        <v>36</v>
      </c>
      <c r="AX201" s="14" t="s">
        <v>81</v>
      </c>
      <c r="AY201" s="178" t="s">
        <v>199</v>
      </c>
    </row>
    <row r="202" spans="2:51" s="13" customFormat="1" ht="11.25">
      <c r="B202" s="169"/>
      <c r="D202" s="163" t="s">
        <v>212</v>
      </c>
      <c r="E202" s="170" t="s">
        <v>1</v>
      </c>
      <c r="F202" s="171" t="s">
        <v>3557</v>
      </c>
      <c r="H202" s="172">
        <v>504</v>
      </c>
      <c r="I202" s="173"/>
      <c r="L202" s="169"/>
      <c r="M202" s="174"/>
      <c r="N202" s="175"/>
      <c r="O202" s="175"/>
      <c r="P202" s="175"/>
      <c r="Q202" s="175"/>
      <c r="R202" s="175"/>
      <c r="S202" s="175"/>
      <c r="T202" s="176"/>
      <c r="AT202" s="170" t="s">
        <v>212</v>
      </c>
      <c r="AU202" s="170" t="s">
        <v>91</v>
      </c>
      <c r="AV202" s="13" t="s">
        <v>91</v>
      </c>
      <c r="AW202" s="13" t="s">
        <v>36</v>
      </c>
      <c r="AX202" s="13" t="s">
        <v>89</v>
      </c>
      <c r="AY202" s="170" t="s">
        <v>199</v>
      </c>
    </row>
    <row r="203" spans="1:65" s="2" customFormat="1" ht="24.2" customHeight="1">
      <c r="A203" s="33"/>
      <c r="B203" s="149"/>
      <c r="C203" s="150" t="s">
        <v>337</v>
      </c>
      <c r="D203" s="150" t="s">
        <v>201</v>
      </c>
      <c r="E203" s="151" t="s">
        <v>3571</v>
      </c>
      <c r="F203" s="152" t="s">
        <v>3572</v>
      </c>
      <c r="G203" s="153" t="s">
        <v>400</v>
      </c>
      <c r="H203" s="154">
        <v>144</v>
      </c>
      <c r="I203" s="155"/>
      <c r="J203" s="156">
        <f>ROUND(I203*H203,2)</f>
        <v>0</v>
      </c>
      <c r="K203" s="152" t="s">
        <v>205</v>
      </c>
      <c r="L203" s="34"/>
      <c r="M203" s="157" t="s">
        <v>1</v>
      </c>
      <c r="N203" s="158" t="s">
        <v>46</v>
      </c>
      <c r="O203" s="59"/>
      <c r="P203" s="159">
        <f>O203*H203</f>
        <v>0</v>
      </c>
      <c r="Q203" s="159">
        <v>0</v>
      </c>
      <c r="R203" s="159">
        <f>Q203*H203</f>
        <v>0</v>
      </c>
      <c r="S203" s="159">
        <v>0</v>
      </c>
      <c r="T203" s="160">
        <f>S203*H203</f>
        <v>0</v>
      </c>
      <c r="U203" s="33"/>
      <c r="V203" s="33"/>
      <c r="W203" s="33"/>
      <c r="X203" s="33"/>
      <c r="Y203" s="33"/>
      <c r="Z203" s="33"/>
      <c r="AA203" s="33"/>
      <c r="AB203" s="33"/>
      <c r="AC203" s="33"/>
      <c r="AD203" s="33"/>
      <c r="AE203" s="33"/>
      <c r="AR203" s="161" t="s">
        <v>206</v>
      </c>
      <c r="AT203" s="161" t="s">
        <v>201</v>
      </c>
      <c r="AU203" s="161" t="s">
        <v>91</v>
      </c>
      <c r="AY203" s="18" t="s">
        <v>199</v>
      </c>
      <c r="BE203" s="162">
        <f>IF(N203="základní",J203,0)</f>
        <v>0</v>
      </c>
      <c r="BF203" s="162">
        <f>IF(N203="snížená",J203,0)</f>
        <v>0</v>
      </c>
      <c r="BG203" s="162">
        <f>IF(N203="zákl. přenesená",J203,0)</f>
        <v>0</v>
      </c>
      <c r="BH203" s="162">
        <f>IF(N203="sníž. přenesená",J203,0)</f>
        <v>0</v>
      </c>
      <c r="BI203" s="162">
        <f>IF(N203="nulová",J203,0)</f>
        <v>0</v>
      </c>
      <c r="BJ203" s="18" t="s">
        <v>89</v>
      </c>
      <c r="BK203" s="162">
        <f>ROUND(I203*H203,2)</f>
        <v>0</v>
      </c>
      <c r="BL203" s="18" t="s">
        <v>206</v>
      </c>
      <c r="BM203" s="161" t="s">
        <v>3573</v>
      </c>
    </row>
    <row r="204" spans="1:47" s="2" customFormat="1" ht="39">
      <c r="A204" s="33"/>
      <c r="B204" s="34"/>
      <c r="C204" s="33"/>
      <c r="D204" s="163" t="s">
        <v>208</v>
      </c>
      <c r="E204" s="33"/>
      <c r="F204" s="164" t="s">
        <v>3574</v>
      </c>
      <c r="G204" s="33"/>
      <c r="H204" s="33"/>
      <c r="I204" s="165"/>
      <c r="J204" s="33"/>
      <c r="K204" s="33"/>
      <c r="L204" s="34"/>
      <c r="M204" s="166"/>
      <c r="N204" s="167"/>
      <c r="O204" s="59"/>
      <c r="P204" s="59"/>
      <c r="Q204" s="59"/>
      <c r="R204" s="59"/>
      <c r="S204" s="59"/>
      <c r="T204" s="60"/>
      <c r="U204" s="33"/>
      <c r="V204" s="33"/>
      <c r="W204" s="33"/>
      <c r="X204" s="33"/>
      <c r="Y204" s="33"/>
      <c r="Z204" s="33"/>
      <c r="AA204" s="33"/>
      <c r="AB204" s="33"/>
      <c r="AC204" s="33"/>
      <c r="AD204" s="33"/>
      <c r="AE204" s="33"/>
      <c r="AT204" s="18" t="s">
        <v>208</v>
      </c>
      <c r="AU204" s="18" t="s">
        <v>91</v>
      </c>
    </row>
    <row r="205" spans="1:47" s="2" customFormat="1" ht="29.25">
      <c r="A205" s="33"/>
      <c r="B205" s="34"/>
      <c r="C205" s="33"/>
      <c r="D205" s="163" t="s">
        <v>210</v>
      </c>
      <c r="E205" s="33"/>
      <c r="F205" s="168" t="s">
        <v>3526</v>
      </c>
      <c r="G205" s="33"/>
      <c r="H205" s="33"/>
      <c r="I205" s="165"/>
      <c r="J205" s="33"/>
      <c r="K205" s="33"/>
      <c r="L205" s="34"/>
      <c r="M205" s="166"/>
      <c r="N205" s="167"/>
      <c r="O205" s="59"/>
      <c r="P205" s="59"/>
      <c r="Q205" s="59"/>
      <c r="R205" s="59"/>
      <c r="S205" s="59"/>
      <c r="T205" s="60"/>
      <c r="U205" s="33"/>
      <c r="V205" s="33"/>
      <c r="W205" s="33"/>
      <c r="X205" s="33"/>
      <c r="Y205" s="33"/>
      <c r="Z205" s="33"/>
      <c r="AA205" s="33"/>
      <c r="AB205" s="33"/>
      <c r="AC205" s="33"/>
      <c r="AD205" s="33"/>
      <c r="AE205" s="33"/>
      <c r="AT205" s="18" t="s">
        <v>210</v>
      </c>
      <c r="AU205" s="18" t="s">
        <v>91</v>
      </c>
    </row>
    <row r="206" spans="2:51" s="14" customFormat="1" ht="11.25">
      <c r="B206" s="177"/>
      <c r="D206" s="163" t="s">
        <v>212</v>
      </c>
      <c r="E206" s="178" t="s">
        <v>1</v>
      </c>
      <c r="F206" s="179" t="s">
        <v>3551</v>
      </c>
      <c r="H206" s="178" t="s">
        <v>1</v>
      </c>
      <c r="I206" s="180"/>
      <c r="L206" s="177"/>
      <c r="M206" s="181"/>
      <c r="N206" s="182"/>
      <c r="O206" s="182"/>
      <c r="P206" s="182"/>
      <c r="Q206" s="182"/>
      <c r="R206" s="182"/>
      <c r="S206" s="182"/>
      <c r="T206" s="183"/>
      <c r="AT206" s="178" t="s">
        <v>212</v>
      </c>
      <c r="AU206" s="178" t="s">
        <v>91</v>
      </c>
      <c r="AV206" s="14" t="s">
        <v>89</v>
      </c>
      <c r="AW206" s="14" t="s">
        <v>36</v>
      </c>
      <c r="AX206" s="14" t="s">
        <v>81</v>
      </c>
      <c r="AY206" s="178" t="s">
        <v>199</v>
      </c>
    </row>
    <row r="207" spans="2:51" s="13" customFormat="1" ht="11.25">
      <c r="B207" s="169"/>
      <c r="D207" s="163" t="s">
        <v>212</v>
      </c>
      <c r="E207" s="170" t="s">
        <v>1</v>
      </c>
      <c r="F207" s="171" t="s">
        <v>3562</v>
      </c>
      <c r="H207" s="172">
        <v>144</v>
      </c>
      <c r="I207" s="173"/>
      <c r="L207" s="169"/>
      <c r="M207" s="174"/>
      <c r="N207" s="175"/>
      <c r="O207" s="175"/>
      <c r="P207" s="175"/>
      <c r="Q207" s="175"/>
      <c r="R207" s="175"/>
      <c r="S207" s="175"/>
      <c r="T207" s="176"/>
      <c r="AT207" s="170" t="s">
        <v>212</v>
      </c>
      <c r="AU207" s="170" t="s">
        <v>91</v>
      </c>
      <c r="AV207" s="13" t="s">
        <v>91</v>
      </c>
      <c r="AW207" s="13" t="s">
        <v>36</v>
      </c>
      <c r="AX207" s="13" t="s">
        <v>89</v>
      </c>
      <c r="AY207" s="170" t="s">
        <v>199</v>
      </c>
    </row>
    <row r="208" spans="1:65" s="2" customFormat="1" ht="24.2" customHeight="1">
      <c r="A208" s="33"/>
      <c r="B208" s="149"/>
      <c r="C208" s="150" t="s">
        <v>342</v>
      </c>
      <c r="D208" s="150" t="s">
        <v>201</v>
      </c>
      <c r="E208" s="151" t="s">
        <v>3575</v>
      </c>
      <c r="F208" s="152" t="s">
        <v>3576</v>
      </c>
      <c r="G208" s="153" t="s">
        <v>400</v>
      </c>
      <c r="H208" s="154">
        <v>80</v>
      </c>
      <c r="I208" s="155"/>
      <c r="J208" s="156">
        <f>ROUND(I208*H208,2)</f>
        <v>0</v>
      </c>
      <c r="K208" s="152" t="s">
        <v>205</v>
      </c>
      <c r="L208" s="34"/>
      <c r="M208" s="157" t="s">
        <v>1</v>
      </c>
      <c r="N208" s="158" t="s">
        <v>46</v>
      </c>
      <c r="O208" s="59"/>
      <c r="P208" s="159">
        <f>O208*H208</f>
        <v>0</v>
      </c>
      <c r="Q208" s="159">
        <v>0</v>
      </c>
      <c r="R208" s="159">
        <f>Q208*H208</f>
        <v>0</v>
      </c>
      <c r="S208" s="159">
        <v>0</v>
      </c>
      <c r="T208" s="160">
        <f>S208*H208</f>
        <v>0</v>
      </c>
      <c r="U208" s="33"/>
      <c r="V208" s="33"/>
      <c r="W208" s="33"/>
      <c r="X208" s="33"/>
      <c r="Y208" s="33"/>
      <c r="Z208" s="33"/>
      <c r="AA208" s="33"/>
      <c r="AB208" s="33"/>
      <c r="AC208" s="33"/>
      <c r="AD208" s="33"/>
      <c r="AE208" s="33"/>
      <c r="AR208" s="161" t="s">
        <v>206</v>
      </c>
      <c r="AT208" s="161" t="s">
        <v>201</v>
      </c>
      <c r="AU208" s="161" t="s">
        <v>91</v>
      </c>
      <c r="AY208" s="18" t="s">
        <v>199</v>
      </c>
      <c r="BE208" s="162">
        <f>IF(N208="základní",J208,0)</f>
        <v>0</v>
      </c>
      <c r="BF208" s="162">
        <f>IF(N208="snížená",J208,0)</f>
        <v>0</v>
      </c>
      <c r="BG208" s="162">
        <f>IF(N208="zákl. přenesená",J208,0)</f>
        <v>0</v>
      </c>
      <c r="BH208" s="162">
        <f>IF(N208="sníž. přenesená",J208,0)</f>
        <v>0</v>
      </c>
      <c r="BI208" s="162">
        <f>IF(N208="nulová",J208,0)</f>
        <v>0</v>
      </c>
      <c r="BJ208" s="18" t="s">
        <v>89</v>
      </c>
      <c r="BK208" s="162">
        <f>ROUND(I208*H208,2)</f>
        <v>0</v>
      </c>
      <c r="BL208" s="18" t="s">
        <v>206</v>
      </c>
      <c r="BM208" s="161" t="s">
        <v>3577</v>
      </c>
    </row>
    <row r="209" spans="1:47" s="2" customFormat="1" ht="29.25">
      <c r="A209" s="33"/>
      <c r="B209" s="34"/>
      <c r="C209" s="33"/>
      <c r="D209" s="163" t="s">
        <v>208</v>
      </c>
      <c r="E209" s="33"/>
      <c r="F209" s="164" t="s">
        <v>3578</v>
      </c>
      <c r="G209" s="33"/>
      <c r="H209" s="33"/>
      <c r="I209" s="165"/>
      <c r="J209" s="33"/>
      <c r="K209" s="33"/>
      <c r="L209" s="34"/>
      <c r="M209" s="166"/>
      <c r="N209" s="167"/>
      <c r="O209" s="59"/>
      <c r="P209" s="59"/>
      <c r="Q209" s="59"/>
      <c r="R209" s="59"/>
      <c r="S209" s="59"/>
      <c r="T209" s="60"/>
      <c r="U209" s="33"/>
      <c r="V209" s="33"/>
      <c r="W209" s="33"/>
      <c r="X209" s="33"/>
      <c r="Y209" s="33"/>
      <c r="Z209" s="33"/>
      <c r="AA209" s="33"/>
      <c r="AB209" s="33"/>
      <c r="AC209" s="33"/>
      <c r="AD209" s="33"/>
      <c r="AE209" s="33"/>
      <c r="AT209" s="18" t="s">
        <v>208</v>
      </c>
      <c r="AU209" s="18" t="s">
        <v>91</v>
      </c>
    </row>
    <row r="210" spans="1:47" s="2" customFormat="1" ht="87.75">
      <c r="A210" s="33"/>
      <c r="B210" s="34"/>
      <c r="C210" s="33"/>
      <c r="D210" s="163" t="s">
        <v>210</v>
      </c>
      <c r="E210" s="33"/>
      <c r="F210" s="168" t="s">
        <v>3579</v>
      </c>
      <c r="G210" s="33"/>
      <c r="H210" s="33"/>
      <c r="I210" s="165"/>
      <c r="J210" s="33"/>
      <c r="K210" s="33"/>
      <c r="L210" s="34"/>
      <c r="M210" s="166"/>
      <c r="N210" s="167"/>
      <c r="O210" s="59"/>
      <c r="P210" s="59"/>
      <c r="Q210" s="59"/>
      <c r="R210" s="59"/>
      <c r="S210" s="59"/>
      <c r="T210" s="60"/>
      <c r="U210" s="33"/>
      <c r="V210" s="33"/>
      <c r="W210" s="33"/>
      <c r="X210" s="33"/>
      <c r="Y210" s="33"/>
      <c r="Z210" s="33"/>
      <c r="AA210" s="33"/>
      <c r="AB210" s="33"/>
      <c r="AC210" s="33"/>
      <c r="AD210" s="33"/>
      <c r="AE210" s="33"/>
      <c r="AT210" s="18" t="s">
        <v>210</v>
      </c>
      <c r="AU210" s="18" t="s">
        <v>91</v>
      </c>
    </row>
    <row r="211" spans="1:65" s="2" customFormat="1" ht="14.45" customHeight="1">
      <c r="A211" s="33"/>
      <c r="B211" s="149"/>
      <c r="C211" s="192" t="s">
        <v>7</v>
      </c>
      <c r="D211" s="192" t="s">
        <v>272</v>
      </c>
      <c r="E211" s="193" t="s">
        <v>3580</v>
      </c>
      <c r="F211" s="194" t="s">
        <v>3581</v>
      </c>
      <c r="G211" s="195" t="s">
        <v>228</v>
      </c>
      <c r="H211" s="196">
        <v>10</v>
      </c>
      <c r="I211" s="197"/>
      <c r="J211" s="198">
        <f>ROUND(I211*H211,2)</f>
        <v>0</v>
      </c>
      <c r="K211" s="194" t="s">
        <v>205</v>
      </c>
      <c r="L211" s="199"/>
      <c r="M211" s="200" t="s">
        <v>1</v>
      </c>
      <c r="N211" s="201" t="s">
        <v>46</v>
      </c>
      <c r="O211" s="59"/>
      <c r="P211" s="159">
        <f>O211*H211</f>
        <v>0</v>
      </c>
      <c r="Q211" s="159">
        <v>0.22</v>
      </c>
      <c r="R211" s="159">
        <f>Q211*H211</f>
        <v>2.2</v>
      </c>
      <c r="S211" s="159">
        <v>0</v>
      </c>
      <c r="T211" s="160">
        <f>S211*H211</f>
        <v>0</v>
      </c>
      <c r="U211" s="33"/>
      <c r="V211" s="33"/>
      <c r="W211" s="33"/>
      <c r="X211" s="33"/>
      <c r="Y211" s="33"/>
      <c r="Z211" s="33"/>
      <c r="AA211" s="33"/>
      <c r="AB211" s="33"/>
      <c r="AC211" s="33"/>
      <c r="AD211" s="33"/>
      <c r="AE211" s="33"/>
      <c r="AR211" s="161" t="s">
        <v>259</v>
      </c>
      <c r="AT211" s="161" t="s">
        <v>272</v>
      </c>
      <c r="AU211" s="161" t="s">
        <v>91</v>
      </c>
      <c r="AY211" s="18" t="s">
        <v>199</v>
      </c>
      <c r="BE211" s="162">
        <f>IF(N211="základní",J211,0)</f>
        <v>0</v>
      </c>
      <c r="BF211" s="162">
        <f>IF(N211="snížená",J211,0)</f>
        <v>0</v>
      </c>
      <c r="BG211" s="162">
        <f>IF(N211="zákl. přenesená",J211,0)</f>
        <v>0</v>
      </c>
      <c r="BH211" s="162">
        <f>IF(N211="sníž. přenesená",J211,0)</f>
        <v>0</v>
      </c>
      <c r="BI211" s="162">
        <f>IF(N211="nulová",J211,0)</f>
        <v>0</v>
      </c>
      <c r="BJ211" s="18" t="s">
        <v>89</v>
      </c>
      <c r="BK211" s="162">
        <f>ROUND(I211*H211,2)</f>
        <v>0</v>
      </c>
      <c r="BL211" s="18" t="s">
        <v>206</v>
      </c>
      <c r="BM211" s="161" t="s">
        <v>3582</v>
      </c>
    </row>
    <row r="212" spans="1:47" s="2" customFormat="1" ht="11.25">
      <c r="A212" s="33"/>
      <c r="B212" s="34"/>
      <c r="C212" s="33"/>
      <c r="D212" s="163" t="s">
        <v>208</v>
      </c>
      <c r="E212" s="33"/>
      <c r="F212" s="164" t="s">
        <v>3581</v>
      </c>
      <c r="G212" s="33"/>
      <c r="H212" s="33"/>
      <c r="I212" s="165"/>
      <c r="J212" s="33"/>
      <c r="K212" s="33"/>
      <c r="L212" s="34"/>
      <c r="M212" s="166"/>
      <c r="N212" s="167"/>
      <c r="O212" s="59"/>
      <c r="P212" s="59"/>
      <c r="Q212" s="59"/>
      <c r="R212" s="59"/>
      <c r="S212" s="59"/>
      <c r="T212" s="60"/>
      <c r="U212" s="33"/>
      <c r="V212" s="33"/>
      <c r="W212" s="33"/>
      <c r="X212" s="33"/>
      <c r="Y212" s="33"/>
      <c r="Z212" s="33"/>
      <c r="AA212" s="33"/>
      <c r="AB212" s="33"/>
      <c r="AC212" s="33"/>
      <c r="AD212" s="33"/>
      <c r="AE212" s="33"/>
      <c r="AT212" s="18" t="s">
        <v>208</v>
      </c>
      <c r="AU212" s="18" t="s">
        <v>91</v>
      </c>
    </row>
    <row r="213" spans="2:51" s="13" customFormat="1" ht="11.25">
      <c r="B213" s="169"/>
      <c r="D213" s="163" t="s">
        <v>212</v>
      </c>
      <c r="F213" s="171" t="s">
        <v>3583</v>
      </c>
      <c r="H213" s="172">
        <v>10</v>
      </c>
      <c r="I213" s="173"/>
      <c r="L213" s="169"/>
      <c r="M213" s="174"/>
      <c r="N213" s="175"/>
      <c r="O213" s="175"/>
      <c r="P213" s="175"/>
      <c r="Q213" s="175"/>
      <c r="R213" s="175"/>
      <c r="S213" s="175"/>
      <c r="T213" s="176"/>
      <c r="AT213" s="170" t="s">
        <v>212</v>
      </c>
      <c r="AU213" s="170" t="s">
        <v>91</v>
      </c>
      <c r="AV213" s="13" t="s">
        <v>91</v>
      </c>
      <c r="AW213" s="13" t="s">
        <v>3</v>
      </c>
      <c r="AX213" s="13" t="s">
        <v>89</v>
      </c>
      <c r="AY213" s="170" t="s">
        <v>199</v>
      </c>
    </row>
    <row r="214" spans="1:65" s="2" customFormat="1" ht="24.2" customHeight="1">
      <c r="A214" s="33"/>
      <c r="B214" s="149"/>
      <c r="C214" s="150" t="s">
        <v>356</v>
      </c>
      <c r="D214" s="150" t="s">
        <v>201</v>
      </c>
      <c r="E214" s="151" t="s">
        <v>3584</v>
      </c>
      <c r="F214" s="152" t="s">
        <v>3585</v>
      </c>
      <c r="G214" s="153" t="s">
        <v>400</v>
      </c>
      <c r="H214" s="154">
        <v>20</v>
      </c>
      <c r="I214" s="155"/>
      <c r="J214" s="156">
        <f>ROUND(I214*H214,2)</f>
        <v>0</v>
      </c>
      <c r="K214" s="152" t="s">
        <v>205</v>
      </c>
      <c r="L214" s="34"/>
      <c r="M214" s="157" t="s">
        <v>1</v>
      </c>
      <c r="N214" s="158" t="s">
        <v>46</v>
      </c>
      <c r="O214" s="59"/>
      <c r="P214" s="159">
        <f>O214*H214</f>
        <v>0</v>
      </c>
      <c r="Q214" s="159">
        <v>0</v>
      </c>
      <c r="R214" s="159">
        <f>Q214*H214</f>
        <v>0</v>
      </c>
      <c r="S214" s="159">
        <v>0</v>
      </c>
      <c r="T214" s="160">
        <f>S214*H214</f>
        <v>0</v>
      </c>
      <c r="U214" s="33"/>
      <c r="V214" s="33"/>
      <c r="W214" s="33"/>
      <c r="X214" s="33"/>
      <c r="Y214" s="33"/>
      <c r="Z214" s="33"/>
      <c r="AA214" s="33"/>
      <c r="AB214" s="33"/>
      <c r="AC214" s="33"/>
      <c r="AD214" s="33"/>
      <c r="AE214" s="33"/>
      <c r="AR214" s="161" t="s">
        <v>206</v>
      </c>
      <c r="AT214" s="161" t="s">
        <v>201</v>
      </c>
      <c r="AU214" s="161" t="s">
        <v>91</v>
      </c>
      <c r="AY214" s="18" t="s">
        <v>199</v>
      </c>
      <c r="BE214" s="162">
        <f>IF(N214="základní",J214,0)</f>
        <v>0</v>
      </c>
      <c r="BF214" s="162">
        <f>IF(N214="snížená",J214,0)</f>
        <v>0</v>
      </c>
      <c r="BG214" s="162">
        <f>IF(N214="zákl. přenesená",J214,0)</f>
        <v>0</v>
      </c>
      <c r="BH214" s="162">
        <f>IF(N214="sníž. přenesená",J214,0)</f>
        <v>0</v>
      </c>
      <c r="BI214" s="162">
        <f>IF(N214="nulová",J214,0)</f>
        <v>0</v>
      </c>
      <c r="BJ214" s="18" t="s">
        <v>89</v>
      </c>
      <c r="BK214" s="162">
        <f>ROUND(I214*H214,2)</f>
        <v>0</v>
      </c>
      <c r="BL214" s="18" t="s">
        <v>206</v>
      </c>
      <c r="BM214" s="161" t="s">
        <v>3586</v>
      </c>
    </row>
    <row r="215" spans="1:47" s="2" customFormat="1" ht="29.25">
      <c r="A215" s="33"/>
      <c r="B215" s="34"/>
      <c r="C215" s="33"/>
      <c r="D215" s="163" t="s">
        <v>208</v>
      </c>
      <c r="E215" s="33"/>
      <c r="F215" s="164" t="s">
        <v>3587</v>
      </c>
      <c r="G215" s="33"/>
      <c r="H215" s="33"/>
      <c r="I215" s="165"/>
      <c r="J215" s="33"/>
      <c r="K215" s="33"/>
      <c r="L215" s="34"/>
      <c r="M215" s="166"/>
      <c r="N215" s="167"/>
      <c r="O215" s="59"/>
      <c r="P215" s="59"/>
      <c r="Q215" s="59"/>
      <c r="R215" s="59"/>
      <c r="S215" s="59"/>
      <c r="T215" s="60"/>
      <c r="U215" s="33"/>
      <c r="V215" s="33"/>
      <c r="W215" s="33"/>
      <c r="X215" s="33"/>
      <c r="Y215" s="33"/>
      <c r="Z215" s="33"/>
      <c r="AA215" s="33"/>
      <c r="AB215" s="33"/>
      <c r="AC215" s="33"/>
      <c r="AD215" s="33"/>
      <c r="AE215" s="33"/>
      <c r="AT215" s="18" t="s">
        <v>208</v>
      </c>
      <c r="AU215" s="18" t="s">
        <v>91</v>
      </c>
    </row>
    <row r="216" spans="1:47" s="2" customFormat="1" ht="87.75">
      <c r="A216" s="33"/>
      <c r="B216" s="34"/>
      <c r="C216" s="33"/>
      <c r="D216" s="163" t="s">
        <v>210</v>
      </c>
      <c r="E216" s="33"/>
      <c r="F216" s="168" t="s">
        <v>3579</v>
      </c>
      <c r="G216" s="33"/>
      <c r="H216" s="33"/>
      <c r="I216" s="165"/>
      <c r="J216" s="33"/>
      <c r="K216" s="33"/>
      <c r="L216" s="34"/>
      <c r="M216" s="166"/>
      <c r="N216" s="167"/>
      <c r="O216" s="59"/>
      <c r="P216" s="59"/>
      <c r="Q216" s="59"/>
      <c r="R216" s="59"/>
      <c r="S216" s="59"/>
      <c r="T216" s="60"/>
      <c r="U216" s="33"/>
      <c r="V216" s="33"/>
      <c r="W216" s="33"/>
      <c r="X216" s="33"/>
      <c r="Y216" s="33"/>
      <c r="Z216" s="33"/>
      <c r="AA216" s="33"/>
      <c r="AB216" s="33"/>
      <c r="AC216" s="33"/>
      <c r="AD216" s="33"/>
      <c r="AE216" s="33"/>
      <c r="AT216" s="18" t="s">
        <v>210</v>
      </c>
      <c r="AU216" s="18" t="s">
        <v>91</v>
      </c>
    </row>
    <row r="217" spans="1:65" s="2" customFormat="1" ht="14.45" customHeight="1">
      <c r="A217" s="33"/>
      <c r="B217" s="149"/>
      <c r="C217" s="192" t="s">
        <v>364</v>
      </c>
      <c r="D217" s="192" t="s">
        <v>272</v>
      </c>
      <c r="E217" s="193" t="s">
        <v>3580</v>
      </c>
      <c r="F217" s="194" t="s">
        <v>3581</v>
      </c>
      <c r="G217" s="195" t="s">
        <v>228</v>
      </c>
      <c r="H217" s="196">
        <v>0.04</v>
      </c>
      <c r="I217" s="197"/>
      <c r="J217" s="198">
        <f>ROUND(I217*H217,2)</f>
        <v>0</v>
      </c>
      <c r="K217" s="194" t="s">
        <v>205</v>
      </c>
      <c r="L217" s="199"/>
      <c r="M217" s="200" t="s">
        <v>1</v>
      </c>
      <c r="N217" s="201" t="s">
        <v>46</v>
      </c>
      <c r="O217" s="59"/>
      <c r="P217" s="159">
        <f>O217*H217</f>
        <v>0</v>
      </c>
      <c r="Q217" s="159">
        <v>0.22</v>
      </c>
      <c r="R217" s="159">
        <f>Q217*H217</f>
        <v>0.0088</v>
      </c>
      <c r="S217" s="159">
        <v>0</v>
      </c>
      <c r="T217" s="160">
        <f>S217*H217</f>
        <v>0</v>
      </c>
      <c r="U217" s="33"/>
      <c r="V217" s="33"/>
      <c r="W217" s="33"/>
      <c r="X217" s="33"/>
      <c r="Y217" s="33"/>
      <c r="Z217" s="33"/>
      <c r="AA217" s="33"/>
      <c r="AB217" s="33"/>
      <c r="AC217" s="33"/>
      <c r="AD217" s="33"/>
      <c r="AE217" s="33"/>
      <c r="AR217" s="161" t="s">
        <v>259</v>
      </c>
      <c r="AT217" s="161" t="s">
        <v>272</v>
      </c>
      <c r="AU217" s="161" t="s">
        <v>91</v>
      </c>
      <c r="AY217" s="18" t="s">
        <v>199</v>
      </c>
      <c r="BE217" s="162">
        <f>IF(N217="základní",J217,0)</f>
        <v>0</v>
      </c>
      <c r="BF217" s="162">
        <f>IF(N217="snížená",J217,0)</f>
        <v>0</v>
      </c>
      <c r="BG217" s="162">
        <f>IF(N217="zákl. přenesená",J217,0)</f>
        <v>0</v>
      </c>
      <c r="BH217" s="162">
        <f>IF(N217="sníž. přenesená",J217,0)</f>
        <v>0</v>
      </c>
      <c r="BI217" s="162">
        <f>IF(N217="nulová",J217,0)</f>
        <v>0</v>
      </c>
      <c r="BJ217" s="18" t="s">
        <v>89</v>
      </c>
      <c r="BK217" s="162">
        <f>ROUND(I217*H217,2)</f>
        <v>0</v>
      </c>
      <c r="BL217" s="18" t="s">
        <v>206</v>
      </c>
      <c r="BM217" s="161" t="s">
        <v>3588</v>
      </c>
    </row>
    <row r="218" spans="1:47" s="2" customFormat="1" ht="11.25">
      <c r="A218" s="33"/>
      <c r="B218" s="34"/>
      <c r="C218" s="33"/>
      <c r="D218" s="163" t="s">
        <v>208</v>
      </c>
      <c r="E218" s="33"/>
      <c r="F218" s="164" t="s">
        <v>3581</v>
      </c>
      <c r="G218" s="33"/>
      <c r="H218" s="33"/>
      <c r="I218" s="165"/>
      <c r="J218" s="33"/>
      <c r="K218" s="33"/>
      <c r="L218" s="34"/>
      <c r="M218" s="166"/>
      <c r="N218" s="167"/>
      <c r="O218" s="59"/>
      <c r="P218" s="59"/>
      <c r="Q218" s="59"/>
      <c r="R218" s="59"/>
      <c r="S218" s="59"/>
      <c r="T218" s="60"/>
      <c r="U218" s="33"/>
      <c r="V218" s="33"/>
      <c r="W218" s="33"/>
      <c r="X218" s="33"/>
      <c r="Y218" s="33"/>
      <c r="Z218" s="33"/>
      <c r="AA218" s="33"/>
      <c r="AB218" s="33"/>
      <c r="AC218" s="33"/>
      <c r="AD218" s="33"/>
      <c r="AE218" s="33"/>
      <c r="AT218" s="18" t="s">
        <v>208</v>
      </c>
      <c r="AU218" s="18" t="s">
        <v>91</v>
      </c>
    </row>
    <row r="219" spans="2:51" s="13" customFormat="1" ht="11.25">
      <c r="B219" s="169"/>
      <c r="D219" s="163" t="s">
        <v>212</v>
      </c>
      <c r="F219" s="171" t="s">
        <v>3589</v>
      </c>
      <c r="H219" s="172">
        <v>0.04</v>
      </c>
      <c r="I219" s="173"/>
      <c r="L219" s="169"/>
      <c r="M219" s="174"/>
      <c r="N219" s="175"/>
      <c r="O219" s="175"/>
      <c r="P219" s="175"/>
      <c r="Q219" s="175"/>
      <c r="R219" s="175"/>
      <c r="S219" s="175"/>
      <c r="T219" s="176"/>
      <c r="AT219" s="170" t="s">
        <v>212</v>
      </c>
      <c r="AU219" s="170" t="s">
        <v>91</v>
      </c>
      <c r="AV219" s="13" t="s">
        <v>91</v>
      </c>
      <c r="AW219" s="13" t="s">
        <v>3</v>
      </c>
      <c r="AX219" s="13" t="s">
        <v>89</v>
      </c>
      <c r="AY219" s="170" t="s">
        <v>199</v>
      </c>
    </row>
    <row r="220" spans="1:65" s="2" customFormat="1" ht="24.2" customHeight="1">
      <c r="A220" s="33"/>
      <c r="B220" s="149"/>
      <c r="C220" s="150" t="s">
        <v>372</v>
      </c>
      <c r="D220" s="150" t="s">
        <v>201</v>
      </c>
      <c r="E220" s="151" t="s">
        <v>3590</v>
      </c>
      <c r="F220" s="152" t="s">
        <v>3591</v>
      </c>
      <c r="G220" s="153" t="s">
        <v>400</v>
      </c>
      <c r="H220" s="154">
        <v>20</v>
      </c>
      <c r="I220" s="155"/>
      <c r="J220" s="156">
        <f>ROUND(I220*H220,2)</f>
        <v>0</v>
      </c>
      <c r="K220" s="152" t="s">
        <v>205</v>
      </c>
      <c r="L220" s="34"/>
      <c r="M220" s="157" t="s">
        <v>1</v>
      </c>
      <c r="N220" s="158" t="s">
        <v>46</v>
      </c>
      <c r="O220" s="59"/>
      <c r="P220" s="159">
        <f>O220*H220</f>
        <v>0</v>
      </c>
      <c r="Q220" s="159">
        <v>0</v>
      </c>
      <c r="R220" s="159">
        <f>Q220*H220</f>
        <v>0</v>
      </c>
      <c r="S220" s="159">
        <v>0</v>
      </c>
      <c r="T220" s="160">
        <f>S220*H220</f>
        <v>0</v>
      </c>
      <c r="U220" s="33"/>
      <c r="V220" s="33"/>
      <c r="W220" s="33"/>
      <c r="X220" s="33"/>
      <c r="Y220" s="33"/>
      <c r="Z220" s="33"/>
      <c r="AA220" s="33"/>
      <c r="AB220" s="33"/>
      <c r="AC220" s="33"/>
      <c r="AD220" s="33"/>
      <c r="AE220" s="33"/>
      <c r="AR220" s="161" t="s">
        <v>206</v>
      </c>
      <c r="AT220" s="161" t="s">
        <v>201</v>
      </c>
      <c r="AU220" s="161" t="s">
        <v>91</v>
      </c>
      <c r="AY220" s="18" t="s">
        <v>199</v>
      </c>
      <c r="BE220" s="162">
        <f>IF(N220="základní",J220,0)</f>
        <v>0</v>
      </c>
      <c r="BF220" s="162">
        <f>IF(N220="snížená",J220,0)</f>
        <v>0</v>
      </c>
      <c r="BG220" s="162">
        <f>IF(N220="zákl. přenesená",J220,0)</f>
        <v>0</v>
      </c>
      <c r="BH220" s="162">
        <f>IF(N220="sníž. přenesená",J220,0)</f>
        <v>0</v>
      </c>
      <c r="BI220" s="162">
        <f>IF(N220="nulová",J220,0)</f>
        <v>0</v>
      </c>
      <c r="BJ220" s="18" t="s">
        <v>89</v>
      </c>
      <c r="BK220" s="162">
        <f>ROUND(I220*H220,2)</f>
        <v>0</v>
      </c>
      <c r="BL220" s="18" t="s">
        <v>206</v>
      </c>
      <c r="BM220" s="161" t="s">
        <v>3592</v>
      </c>
    </row>
    <row r="221" spans="1:47" s="2" customFormat="1" ht="19.5">
      <c r="A221" s="33"/>
      <c r="B221" s="34"/>
      <c r="C221" s="33"/>
      <c r="D221" s="163" t="s">
        <v>208</v>
      </c>
      <c r="E221" s="33"/>
      <c r="F221" s="164" t="s">
        <v>3593</v>
      </c>
      <c r="G221" s="33"/>
      <c r="H221" s="33"/>
      <c r="I221" s="165"/>
      <c r="J221" s="33"/>
      <c r="K221" s="33"/>
      <c r="L221" s="34"/>
      <c r="M221" s="166"/>
      <c r="N221" s="167"/>
      <c r="O221" s="59"/>
      <c r="P221" s="59"/>
      <c r="Q221" s="59"/>
      <c r="R221" s="59"/>
      <c r="S221" s="59"/>
      <c r="T221" s="60"/>
      <c r="U221" s="33"/>
      <c r="V221" s="33"/>
      <c r="W221" s="33"/>
      <c r="X221" s="33"/>
      <c r="Y221" s="33"/>
      <c r="Z221" s="33"/>
      <c r="AA221" s="33"/>
      <c r="AB221" s="33"/>
      <c r="AC221" s="33"/>
      <c r="AD221" s="33"/>
      <c r="AE221" s="33"/>
      <c r="AT221" s="18" t="s">
        <v>208</v>
      </c>
      <c r="AU221" s="18" t="s">
        <v>91</v>
      </c>
    </row>
    <row r="222" spans="1:47" s="2" customFormat="1" ht="68.25">
      <c r="A222" s="33"/>
      <c r="B222" s="34"/>
      <c r="C222" s="33"/>
      <c r="D222" s="163" t="s">
        <v>210</v>
      </c>
      <c r="E222" s="33"/>
      <c r="F222" s="168" t="s">
        <v>3594</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210</v>
      </c>
      <c r="AU222" s="18" t="s">
        <v>91</v>
      </c>
    </row>
    <row r="223" spans="1:65" s="2" customFormat="1" ht="14.45" customHeight="1">
      <c r="A223" s="33"/>
      <c r="B223" s="149"/>
      <c r="C223" s="192" t="s">
        <v>378</v>
      </c>
      <c r="D223" s="192" t="s">
        <v>272</v>
      </c>
      <c r="E223" s="193" t="s">
        <v>3595</v>
      </c>
      <c r="F223" s="194" t="s">
        <v>3596</v>
      </c>
      <c r="G223" s="195" t="s">
        <v>400</v>
      </c>
      <c r="H223" s="196">
        <v>20</v>
      </c>
      <c r="I223" s="197"/>
      <c r="J223" s="198">
        <f>ROUND(I223*H223,2)</f>
        <v>0</v>
      </c>
      <c r="K223" s="194" t="s">
        <v>246</v>
      </c>
      <c r="L223" s="199"/>
      <c r="M223" s="200" t="s">
        <v>1</v>
      </c>
      <c r="N223" s="201" t="s">
        <v>46</v>
      </c>
      <c r="O223" s="59"/>
      <c r="P223" s="159">
        <f>O223*H223</f>
        <v>0</v>
      </c>
      <c r="Q223" s="159">
        <v>0.009</v>
      </c>
      <c r="R223" s="159">
        <f>Q223*H223</f>
        <v>0.18</v>
      </c>
      <c r="S223" s="159">
        <v>0</v>
      </c>
      <c r="T223" s="160">
        <f>S223*H223</f>
        <v>0</v>
      </c>
      <c r="U223" s="33"/>
      <c r="V223" s="33"/>
      <c r="W223" s="33"/>
      <c r="X223" s="33"/>
      <c r="Y223" s="33"/>
      <c r="Z223" s="33"/>
      <c r="AA223" s="33"/>
      <c r="AB223" s="33"/>
      <c r="AC223" s="33"/>
      <c r="AD223" s="33"/>
      <c r="AE223" s="33"/>
      <c r="AR223" s="161" t="s">
        <v>259</v>
      </c>
      <c r="AT223" s="161" t="s">
        <v>272</v>
      </c>
      <c r="AU223" s="161" t="s">
        <v>91</v>
      </c>
      <c r="AY223" s="18" t="s">
        <v>199</v>
      </c>
      <c r="BE223" s="162">
        <f>IF(N223="základní",J223,0)</f>
        <v>0</v>
      </c>
      <c r="BF223" s="162">
        <f>IF(N223="snížená",J223,0)</f>
        <v>0</v>
      </c>
      <c r="BG223" s="162">
        <f>IF(N223="zákl. přenesená",J223,0)</f>
        <v>0</v>
      </c>
      <c r="BH223" s="162">
        <f>IF(N223="sníž. přenesená",J223,0)</f>
        <v>0</v>
      </c>
      <c r="BI223" s="162">
        <f>IF(N223="nulová",J223,0)</f>
        <v>0</v>
      </c>
      <c r="BJ223" s="18" t="s">
        <v>89</v>
      </c>
      <c r="BK223" s="162">
        <f>ROUND(I223*H223,2)</f>
        <v>0</v>
      </c>
      <c r="BL223" s="18" t="s">
        <v>206</v>
      </c>
      <c r="BM223" s="161" t="s">
        <v>3597</v>
      </c>
    </row>
    <row r="224" spans="1:47" s="2" customFormat="1" ht="11.25">
      <c r="A224" s="33"/>
      <c r="B224" s="34"/>
      <c r="C224" s="33"/>
      <c r="D224" s="163" t="s">
        <v>208</v>
      </c>
      <c r="E224" s="33"/>
      <c r="F224" s="164" t="s">
        <v>3598</v>
      </c>
      <c r="G224" s="33"/>
      <c r="H224" s="33"/>
      <c r="I224" s="165"/>
      <c r="J224" s="33"/>
      <c r="K224" s="33"/>
      <c r="L224" s="34"/>
      <c r="M224" s="166"/>
      <c r="N224" s="167"/>
      <c r="O224" s="59"/>
      <c r="P224" s="59"/>
      <c r="Q224" s="59"/>
      <c r="R224" s="59"/>
      <c r="S224" s="59"/>
      <c r="T224" s="60"/>
      <c r="U224" s="33"/>
      <c r="V224" s="33"/>
      <c r="W224" s="33"/>
      <c r="X224" s="33"/>
      <c r="Y224" s="33"/>
      <c r="Z224" s="33"/>
      <c r="AA224" s="33"/>
      <c r="AB224" s="33"/>
      <c r="AC224" s="33"/>
      <c r="AD224" s="33"/>
      <c r="AE224" s="33"/>
      <c r="AT224" s="18" t="s">
        <v>208</v>
      </c>
      <c r="AU224" s="18" t="s">
        <v>91</v>
      </c>
    </row>
    <row r="225" spans="1:65" s="2" customFormat="1" ht="24.2" customHeight="1">
      <c r="A225" s="33"/>
      <c r="B225" s="149"/>
      <c r="C225" s="150" t="s">
        <v>386</v>
      </c>
      <c r="D225" s="150" t="s">
        <v>201</v>
      </c>
      <c r="E225" s="151" t="s">
        <v>3599</v>
      </c>
      <c r="F225" s="152" t="s">
        <v>3600</v>
      </c>
      <c r="G225" s="153" t="s">
        <v>400</v>
      </c>
      <c r="H225" s="154">
        <v>80</v>
      </c>
      <c r="I225" s="155"/>
      <c r="J225" s="156">
        <f>ROUND(I225*H225,2)</f>
        <v>0</v>
      </c>
      <c r="K225" s="152" t="s">
        <v>205</v>
      </c>
      <c r="L225" s="34"/>
      <c r="M225" s="157" t="s">
        <v>1</v>
      </c>
      <c r="N225" s="158" t="s">
        <v>46</v>
      </c>
      <c r="O225" s="59"/>
      <c r="P225" s="159">
        <f>O225*H225</f>
        <v>0</v>
      </c>
      <c r="Q225" s="159">
        <v>0</v>
      </c>
      <c r="R225" s="159">
        <f>Q225*H225</f>
        <v>0</v>
      </c>
      <c r="S225" s="159">
        <v>0</v>
      </c>
      <c r="T225" s="160">
        <f>S225*H225</f>
        <v>0</v>
      </c>
      <c r="U225" s="33"/>
      <c r="V225" s="33"/>
      <c r="W225" s="33"/>
      <c r="X225" s="33"/>
      <c r="Y225" s="33"/>
      <c r="Z225" s="33"/>
      <c r="AA225" s="33"/>
      <c r="AB225" s="33"/>
      <c r="AC225" s="33"/>
      <c r="AD225" s="33"/>
      <c r="AE225" s="33"/>
      <c r="AR225" s="161" t="s">
        <v>206</v>
      </c>
      <c r="AT225" s="161" t="s">
        <v>201</v>
      </c>
      <c r="AU225" s="161" t="s">
        <v>91</v>
      </c>
      <c r="AY225" s="18" t="s">
        <v>199</v>
      </c>
      <c r="BE225" s="162">
        <f>IF(N225="základní",J225,0)</f>
        <v>0</v>
      </c>
      <c r="BF225" s="162">
        <f>IF(N225="snížená",J225,0)</f>
        <v>0</v>
      </c>
      <c r="BG225" s="162">
        <f>IF(N225="zákl. přenesená",J225,0)</f>
        <v>0</v>
      </c>
      <c r="BH225" s="162">
        <f>IF(N225="sníž. přenesená",J225,0)</f>
        <v>0</v>
      </c>
      <c r="BI225" s="162">
        <f>IF(N225="nulová",J225,0)</f>
        <v>0</v>
      </c>
      <c r="BJ225" s="18" t="s">
        <v>89</v>
      </c>
      <c r="BK225" s="162">
        <f>ROUND(I225*H225,2)</f>
        <v>0</v>
      </c>
      <c r="BL225" s="18" t="s">
        <v>206</v>
      </c>
      <c r="BM225" s="161" t="s">
        <v>3601</v>
      </c>
    </row>
    <row r="226" spans="1:47" s="2" customFormat="1" ht="19.5">
      <c r="A226" s="33"/>
      <c r="B226" s="34"/>
      <c r="C226" s="33"/>
      <c r="D226" s="163" t="s">
        <v>208</v>
      </c>
      <c r="E226" s="33"/>
      <c r="F226" s="164" t="s">
        <v>3602</v>
      </c>
      <c r="G226" s="33"/>
      <c r="H226" s="33"/>
      <c r="I226" s="165"/>
      <c r="J226" s="33"/>
      <c r="K226" s="33"/>
      <c r="L226" s="34"/>
      <c r="M226" s="166"/>
      <c r="N226" s="167"/>
      <c r="O226" s="59"/>
      <c r="P226" s="59"/>
      <c r="Q226" s="59"/>
      <c r="R226" s="59"/>
      <c r="S226" s="59"/>
      <c r="T226" s="60"/>
      <c r="U226" s="33"/>
      <c r="V226" s="33"/>
      <c r="W226" s="33"/>
      <c r="X226" s="33"/>
      <c r="Y226" s="33"/>
      <c r="Z226" s="33"/>
      <c r="AA226" s="33"/>
      <c r="AB226" s="33"/>
      <c r="AC226" s="33"/>
      <c r="AD226" s="33"/>
      <c r="AE226" s="33"/>
      <c r="AT226" s="18" t="s">
        <v>208</v>
      </c>
      <c r="AU226" s="18" t="s">
        <v>91</v>
      </c>
    </row>
    <row r="227" spans="1:47" s="2" customFormat="1" ht="87.75">
      <c r="A227" s="33"/>
      <c r="B227" s="34"/>
      <c r="C227" s="33"/>
      <c r="D227" s="163" t="s">
        <v>210</v>
      </c>
      <c r="E227" s="33"/>
      <c r="F227" s="168" t="s">
        <v>3603</v>
      </c>
      <c r="G227" s="33"/>
      <c r="H227" s="33"/>
      <c r="I227" s="165"/>
      <c r="J227" s="33"/>
      <c r="K227" s="33"/>
      <c r="L227" s="34"/>
      <c r="M227" s="166"/>
      <c r="N227" s="167"/>
      <c r="O227" s="59"/>
      <c r="P227" s="59"/>
      <c r="Q227" s="59"/>
      <c r="R227" s="59"/>
      <c r="S227" s="59"/>
      <c r="T227" s="60"/>
      <c r="U227" s="33"/>
      <c r="V227" s="33"/>
      <c r="W227" s="33"/>
      <c r="X227" s="33"/>
      <c r="Y227" s="33"/>
      <c r="Z227" s="33"/>
      <c r="AA227" s="33"/>
      <c r="AB227" s="33"/>
      <c r="AC227" s="33"/>
      <c r="AD227" s="33"/>
      <c r="AE227" s="33"/>
      <c r="AT227" s="18" t="s">
        <v>210</v>
      </c>
      <c r="AU227" s="18" t="s">
        <v>91</v>
      </c>
    </row>
    <row r="228" spans="1:65" s="2" customFormat="1" ht="14.45" customHeight="1">
      <c r="A228" s="33"/>
      <c r="B228" s="149"/>
      <c r="C228" s="192" t="s">
        <v>397</v>
      </c>
      <c r="D228" s="192" t="s">
        <v>272</v>
      </c>
      <c r="E228" s="193" t="s">
        <v>3604</v>
      </c>
      <c r="F228" s="194" t="s">
        <v>3605</v>
      </c>
      <c r="G228" s="195" t="s">
        <v>400</v>
      </c>
      <c r="H228" s="196">
        <v>80</v>
      </c>
      <c r="I228" s="197"/>
      <c r="J228" s="198">
        <f>ROUND(I228*H228,2)</f>
        <v>0</v>
      </c>
      <c r="K228" s="194" t="s">
        <v>246</v>
      </c>
      <c r="L228" s="199"/>
      <c r="M228" s="200" t="s">
        <v>1</v>
      </c>
      <c r="N228" s="201" t="s">
        <v>46</v>
      </c>
      <c r="O228" s="59"/>
      <c r="P228" s="159">
        <f>O228*H228</f>
        <v>0</v>
      </c>
      <c r="Q228" s="159">
        <v>0.025</v>
      </c>
      <c r="R228" s="159">
        <f>Q228*H228</f>
        <v>2</v>
      </c>
      <c r="S228" s="159">
        <v>0</v>
      </c>
      <c r="T228" s="160">
        <f>S228*H228</f>
        <v>0</v>
      </c>
      <c r="U228" s="33"/>
      <c r="V228" s="33"/>
      <c r="W228" s="33"/>
      <c r="X228" s="33"/>
      <c r="Y228" s="33"/>
      <c r="Z228" s="33"/>
      <c r="AA228" s="33"/>
      <c r="AB228" s="33"/>
      <c r="AC228" s="33"/>
      <c r="AD228" s="33"/>
      <c r="AE228" s="33"/>
      <c r="AR228" s="161" t="s">
        <v>259</v>
      </c>
      <c r="AT228" s="161" t="s">
        <v>272</v>
      </c>
      <c r="AU228" s="161" t="s">
        <v>91</v>
      </c>
      <c r="AY228" s="18" t="s">
        <v>199</v>
      </c>
      <c r="BE228" s="162">
        <f>IF(N228="základní",J228,0)</f>
        <v>0</v>
      </c>
      <c r="BF228" s="162">
        <f>IF(N228="snížená",J228,0)</f>
        <v>0</v>
      </c>
      <c r="BG228" s="162">
        <f>IF(N228="zákl. přenesená",J228,0)</f>
        <v>0</v>
      </c>
      <c r="BH228" s="162">
        <f>IF(N228="sníž. přenesená",J228,0)</f>
        <v>0</v>
      </c>
      <c r="BI228" s="162">
        <f>IF(N228="nulová",J228,0)</f>
        <v>0</v>
      </c>
      <c r="BJ228" s="18" t="s">
        <v>89</v>
      </c>
      <c r="BK228" s="162">
        <f>ROUND(I228*H228,2)</f>
        <v>0</v>
      </c>
      <c r="BL228" s="18" t="s">
        <v>206</v>
      </c>
      <c r="BM228" s="161" t="s">
        <v>3606</v>
      </c>
    </row>
    <row r="229" spans="1:47" s="2" customFormat="1" ht="68.25">
      <c r="A229" s="33"/>
      <c r="B229" s="34"/>
      <c r="C229" s="33"/>
      <c r="D229" s="163" t="s">
        <v>248</v>
      </c>
      <c r="E229" s="33"/>
      <c r="F229" s="168" t="s">
        <v>3607</v>
      </c>
      <c r="G229" s="33"/>
      <c r="H229" s="33"/>
      <c r="I229" s="165"/>
      <c r="J229" s="33"/>
      <c r="K229" s="33"/>
      <c r="L229" s="34"/>
      <c r="M229" s="166"/>
      <c r="N229" s="167"/>
      <c r="O229" s="59"/>
      <c r="P229" s="59"/>
      <c r="Q229" s="59"/>
      <c r="R229" s="59"/>
      <c r="S229" s="59"/>
      <c r="T229" s="60"/>
      <c r="U229" s="33"/>
      <c r="V229" s="33"/>
      <c r="W229" s="33"/>
      <c r="X229" s="33"/>
      <c r="Y229" s="33"/>
      <c r="Z229" s="33"/>
      <c r="AA229" s="33"/>
      <c r="AB229" s="33"/>
      <c r="AC229" s="33"/>
      <c r="AD229" s="33"/>
      <c r="AE229" s="33"/>
      <c r="AT229" s="18" t="s">
        <v>248</v>
      </c>
      <c r="AU229" s="18" t="s">
        <v>91</v>
      </c>
    </row>
    <row r="230" spans="1:65" s="2" customFormat="1" ht="24.2" customHeight="1">
      <c r="A230" s="33"/>
      <c r="B230" s="149"/>
      <c r="C230" s="150" t="s">
        <v>402</v>
      </c>
      <c r="D230" s="150" t="s">
        <v>201</v>
      </c>
      <c r="E230" s="151" t="s">
        <v>3608</v>
      </c>
      <c r="F230" s="152" t="s">
        <v>3609</v>
      </c>
      <c r="G230" s="153" t="s">
        <v>400</v>
      </c>
      <c r="H230" s="154">
        <v>80</v>
      </c>
      <c r="I230" s="155"/>
      <c r="J230" s="156">
        <f>ROUND(I230*H230,2)</f>
        <v>0</v>
      </c>
      <c r="K230" s="152" t="s">
        <v>205</v>
      </c>
      <c r="L230" s="34"/>
      <c r="M230" s="157" t="s">
        <v>1</v>
      </c>
      <c r="N230" s="158" t="s">
        <v>46</v>
      </c>
      <c r="O230" s="59"/>
      <c r="P230" s="159">
        <f>O230*H230</f>
        <v>0</v>
      </c>
      <c r="Q230" s="159">
        <v>5E-05</v>
      </c>
      <c r="R230" s="159">
        <f>Q230*H230</f>
        <v>0.004</v>
      </c>
      <c r="S230" s="159">
        <v>0</v>
      </c>
      <c r="T230" s="160">
        <f>S230*H230</f>
        <v>0</v>
      </c>
      <c r="U230" s="33"/>
      <c r="V230" s="33"/>
      <c r="W230" s="33"/>
      <c r="X230" s="33"/>
      <c r="Y230" s="33"/>
      <c r="Z230" s="33"/>
      <c r="AA230" s="33"/>
      <c r="AB230" s="33"/>
      <c r="AC230" s="33"/>
      <c r="AD230" s="33"/>
      <c r="AE230" s="33"/>
      <c r="AR230" s="161" t="s">
        <v>206</v>
      </c>
      <c r="AT230" s="161" t="s">
        <v>201</v>
      </c>
      <c r="AU230" s="161" t="s">
        <v>91</v>
      </c>
      <c r="AY230" s="18" t="s">
        <v>199</v>
      </c>
      <c r="BE230" s="162">
        <f>IF(N230="základní",J230,0)</f>
        <v>0</v>
      </c>
      <c r="BF230" s="162">
        <f>IF(N230="snížená",J230,0)</f>
        <v>0</v>
      </c>
      <c r="BG230" s="162">
        <f>IF(N230="zákl. přenesená",J230,0)</f>
        <v>0</v>
      </c>
      <c r="BH230" s="162">
        <f>IF(N230="sníž. přenesená",J230,0)</f>
        <v>0</v>
      </c>
      <c r="BI230" s="162">
        <f>IF(N230="nulová",J230,0)</f>
        <v>0</v>
      </c>
      <c r="BJ230" s="18" t="s">
        <v>89</v>
      </c>
      <c r="BK230" s="162">
        <f>ROUND(I230*H230,2)</f>
        <v>0</v>
      </c>
      <c r="BL230" s="18" t="s">
        <v>206</v>
      </c>
      <c r="BM230" s="161" t="s">
        <v>3610</v>
      </c>
    </row>
    <row r="231" spans="1:47" s="2" customFormat="1" ht="11.25">
      <c r="A231" s="33"/>
      <c r="B231" s="34"/>
      <c r="C231" s="33"/>
      <c r="D231" s="163" t="s">
        <v>208</v>
      </c>
      <c r="E231" s="33"/>
      <c r="F231" s="164" t="s">
        <v>3611</v>
      </c>
      <c r="G231" s="33"/>
      <c r="H231" s="33"/>
      <c r="I231" s="165"/>
      <c r="J231" s="33"/>
      <c r="K231" s="33"/>
      <c r="L231" s="34"/>
      <c r="M231" s="166"/>
      <c r="N231" s="167"/>
      <c r="O231" s="59"/>
      <c r="P231" s="59"/>
      <c r="Q231" s="59"/>
      <c r="R231" s="59"/>
      <c r="S231" s="59"/>
      <c r="T231" s="60"/>
      <c r="U231" s="33"/>
      <c r="V231" s="33"/>
      <c r="W231" s="33"/>
      <c r="X231" s="33"/>
      <c r="Y231" s="33"/>
      <c r="Z231" s="33"/>
      <c r="AA231" s="33"/>
      <c r="AB231" s="33"/>
      <c r="AC231" s="33"/>
      <c r="AD231" s="33"/>
      <c r="AE231" s="33"/>
      <c r="AT231" s="18" t="s">
        <v>208</v>
      </c>
      <c r="AU231" s="18" t="s">
        <v>91</v>
      </c>
    </row>
    <row r="232" spans="1:47" s="2" customFormat="1" ht="48.75">
      <c r="A232" s="33"/>
      <c r="B232" s="34"/>
      <c r="C232" s="33"/>
      <c r="D232" s="163" t="s">
        <v>210</v>
      </c>
      <c r="E232" s="33"/>
      <c r="F232" s="168" t="s">
        <v>3612</v>
      </c>
      <c r="G232" s="33"/>
      <c r="H232" s="33"/>
      <c r="I232" s="165"/>
      <c r="J232" s="33"/>
      <c r="K232" s="33"/>
      <c r="L232" s="34"/>
      <c r="M232" s="166"/>
      <c r="N232" s="167"/>
      <c r="O232" s="59"/>
      <c r="P232" s="59"/>
      <c r="Q232" s="59"/>
      <c r="R232" s="59"/>
      <c r="S232" s="59"/>
      <c r="T232" s="60"/>
      <c r="U232" s="33"/>
      <c r="V232" s="33"/>
      <c r="W232" s="33"/>
      <c r="X232" s="33"/>
      <c r="Y232" s="33"/>
      <c r="Z232" s="33"/>
      <c r="AA232" s="33"/>
      <c r="AB232" s="33"/>
      <c r="AC232" s="33"/>
      <c r="AD232" s="33"/>
      <c r="AE232" s="33"/>
      <c r="AT232" s="18" t="s">
        <v>210</v>
      </c>
      <c r="AU232" s="18" t="s">
        <v>91</v>
      </c>
    </row>
    <row r="233" spans="1:65" s="2" customFormat="1" ht="14.45" customHeight="1">
      <c r="A233" s="33"/>
      <c r="B233" s="149"/>
      <c r="C233" s="192" t="s">
        <v>410</v>
      </c>
      <c r="D233" s="192" t="s">
        <v>272</v>
      </c>
      <c r="E233" s="193" t="s">
        <v>3613</v>
      </c>
      <c r="F233" s="194" t="s">
        <v>3614</v>
      </c>
      <c r="G233" s="195" t="s">
        <v>228</v>
      </c>
      <c r="H233" s="196">
        <v>1.005</v>
      </c>
      <c r="I233" s="197"/>
      <c r="J233" s="198">
        <f>ROUND(I233*H233,2)</f>
        <v>0</v>
      </c>
      <c r="K233" s="194" t="s">
        <v>205</v>
      </c>
      <c r="L233" s="199"/>
      <c r="M233" s="200" t="s">
        <v>1</v>
      </c>
      <c r="N233" s="201" t="s">
        <v>46</v>
      </c>
      <c r="O233" s="59"/>
      <c r="P233" s="159">
        <f>O233*H233</f>
        <v>0</v>
      </c>
      <c r="Q233" s="159">
        <v>0.65</v>
      </c>
      <c r="R233" s="159">
        <f>Q233*H233</f>
        <v>0.65325</v>
      </c>
      <c r="S233" s="159">
        <v>0</v>
      </c>
      <c r="T233" s="160">
        <f>S233*H233</f>
        <v>0</v>
      </c>
      <c r="U233" s="33"/>
      <c r="V233" s="33"/>
      <c r="W233" s="33"/>
      <c r="X233" s="33"/>
      <c r="Y233" s="33"/>
      <c r="Z233" s="33"/>
      <c r="AA233" s="33"/>
      <c r="AB233" s="33"/>
      <c r="AC233" s="33"/>
      <c r="AD233" s="33"/>
      <c r="AE233" s="33"/>
      <c r="AR233" s="161" t="s">
        <v>259</v>
      </c>
      <c r="AT233" s="161" t="s">
        <v>272</v>
      </c>
      <c r="AU233" s="161" t="s">
        <v>91</v>
      </c>
      <c r="AY233" s="18" t="s">
        <v>199</v>
      </c>
      <c r="BE233" s="162">
        <f>IF(N233="základní",J233,0)</f>
        <v>0</v>
      </c>
      <c r="BF233" s="162">
        <f>IF(N233="snížená",J233,0)</f>
        <v>0</v>
      </c>
      <c r="BG233" s="162">
        <f>IF(N233="zákl. přenesená",J233,0)</f>
        <v>0</v>
      </c>
      <c r="BH233" s="162">
        <f>IF(N233="sníž. přenesená",J233,0)</f>
        <v>0</v>
      </c>
      <c r="BI233" s="162">
        <f>IF(N233="nulová",J233,0)</f>
        <v>0</v>
      </c>
      <c r="BJ233" s="18" t="s">
        <v>89</v>
      </c>
      <c r="BK233" s="162">
        <f>ROUND(I233*H233,2)</f>
        <v>0</v>
      </c>
      <c r="BL233" s="18" t="s">
        <v>206</v>
      </c>
      <c r="BM233" s="161" t="s">
        <v>3615</v>
      </c>
    </row>
    <row r="234" spans="1:47" s="2" customFormat="1" ht="11.25">
      <c r="A234" s="33"/>
      <c r="B234" s="34"/>
      <c r="C234" s="33"/>
      <c r="D234" s="163" t="s">
        <v>208</v>
      </c>
      <c r="E234" s="33"/>
      <c r="F234" s="164" t="s">
        <v>3614</v>
      </c>
      <c r="G234" s="33"/>
      <c r="H234" s="33"/>
      <c r="I234" s="165"/>
      <c r="J234" s="33"/>
      <c r="K234" s="33"/>
      <c r="L234" s="34"/>
      <c r="M234" s="166"/>
      <c r="N234" s="167"/>
      <c r="O234" s="59"/>
      <c r="P234" s="59"/>
      <c r="Q234" s="59"/>
      <c r="R234" s="59"/>
      <c r="S234" s="59"/>
      <c r="T234" s="60"/>
      <c r="U234" s="33"/>
      <c r="V234" s="33"/>
      <c r="W234" s="33"/>
      <c r="X234" s="33"/>
      <c r="Y234" s="33"/>
      <c r="Z234" s="33"/>
      <c r="AA234" s="33"/>
      <c r="AB234" s="33"/>
      <c r="AC234" s="33"/>
      <c r="AD234" s="33"/>
      <c r="AE234" s="33"/>
      <c r="AT234" s="18" t="s">
        <v>208</v>
      </c>
      <c r="AU234" s="18" t="s">
        <v>91</v>
      </c>
    </row>
    <row r="235" spans="2:51" s="13" customFormat="1" ht="11.25">
      <c r="B235" s="169"/>
      <c r="D235" s="163" t="s">
        <v>212</v>
      </c>
      <c r="E235" s="170" t="s">
        <v>1</v>
      </c>
      <c r="F235" s="171" t="s">
        <v>3616</v>
      </c>
      <c r="H235" s="172">
        <v>1.005</v>
      </c>
      <c r="I235" s="173"/>
      <c r="L235" s="169"/>
      <c r="M235" s="174"/>
      <c r="N235" s="175"/>
      <c r="O235" s="175"/>
      <c r="P235" s="175"/>
      <c r="Q235" s="175"/>
      <c r="R235" s="175"/>
      <c r="S235" s="175"/>
      <c r="T235" s="176"/>
      <c r="AT235" s="170" t="s">
        <v>212</v>
      </c>
      <c r="AU235" s="170" t="s">
        <v>91</v>
      </c>
      <c r="AV235" s="13" t="s">
        <v>91</v>
      </c>
      <c r="AW235" s="13" t="s">
        <v>36</v>
      </c>
      <c r="AX235" s="13" t="s">
        <v>81</v>
      </c>
      <c r="AY235" s="170" t="s">
        <v>199</v>
      </c>
    </row>
    <row r="236" spans="2:51" s="15" customFormat="1" ht="11.25">
      <c r="B236" s="184"/>
      <c r="D236" s="163" t="s">
        <v>212</v>
      </c>
      <c r="E236" s="185" t="s">
        <v>1</v>
      </c>
      <c r="F236" s="186" t="s">
        <v>234</v>
      </c>
      <c r="H236" s="187">
        <v>1.005</v>
      </c>
      <c r="I236" s="188"/>
      <c r="L236" s="184"/>
      <c r="M236" s="189"/>
      <c r="N236" s="190"/>
      <c r="O236" s="190"/>
      <c r="P236" s="190"/>
      <c r="Q236" s="190"/>
      <c r="R236" s="190"/>
      <c r="S236" s="190"/>
      <c r="T236" s="191"/>
      <c r="AT236" s="185" t="s">
        <v>212</v>
      </c>
      <c r="AU236" s="185" t="s">
        <v>91</v>
      </c>
      <c r="AV236" s="15" t="s">
        <v>206</v>
      </c>
      <c r="AW236" s="15" t="s">
        <v>36</v>
      </c>
      <c r="AX236" s="15" t="s">
        <v>89</v>
      </c>
      <c r="AY236" s="185" t="s">
        <v>199</v>
      </c>
    </row>
    <row r="237" spans="1:65" s="2" customFormat="1" ht="24.2" customHeight="1">
      <c r="A237" s="33"/>
      <c r="B237" s="149"/>
      <c r="C237" s="150" t="s">
        <v>418</v>
      </c>
      <c r="D237" s="150" t="s">
        <v>201</v>
      </c>
      <c r="E237" s="151" t="s">
        <v>3617</v>
      </c>
      <c r="F237" s="152" t="s">
        <v>3618</v>
      </c>
      <c r="G237" s="153" t="s">
        <v>400</v>
      </c>
      <c r="H237" s="154">
        <v>80</v>
      </c>
      <c r="I237" s="155"/>
      <c r="J237" s="156">
        <f>ROUND(I237*H237,2)</f>
        <v>0</v>
      </c>
      <c r="K237" s="152" t="s">
        <v>205</v>
      </c>
      <c r="L237" s="34"/>
      <c r="M237" s="157" t="s">
        <v>1</v>
      </c>
      <c r="N237" s="158" t="s">
        <v>46</v>
      </c>
      <c r="O237" s="59"/>
      <c r="P237" s="159">
        <f>O237*H237</f>
        <v>0</v>
      </c>
      <c r="Q237" s="159">
        <v>0.00208</v>
      </c>
      <c r="R237" s="159">
        <f>Q237*H237</f>
        <v>0.1664</v>
      </c>
      <c r="S237" s="159">
        <v>0</v>
      </c>
      <c r="T237" s="160">
        <f>S237*H237</f>
        <v>0</v>
      </c>
      <c r="U237" s="33"/>
      <c r="V237" s="33"/>
      <c r="W237" s="33"/>
      <c r="X237" s="33"/>
      <c r="Y237" s="33"/>
      <c r="Z237" s="33"/>
      <c r="AA237" s="33"/>
      <c r="AB237" s="33"/>
      <c r="AC237" s="33"/>
      <c r="AD237" s="33"/>
      <c r="AE237" s="33"/>
      <c r="AR237" s="161" t="s">
        <v>206</v>
      </c>
      <c r="AT237" s="161" t="s">
        <v>201</v>
      </c>
      <c r="AU237" s="161" t="s">
        <v>91</v>
      </c>
      <c r="AY237" s="18" t="s">
        <v>199</v>
      </c>
      <c r="BE237" s="162">
        <f>IF(N237="základní",J237,0)</f>
        <v>0</v>
      </c>
      <c r="BF237" s="162">
        <f>IF(N237="snížená",J237,0)</f>
        <v>0</v>
      </c>
      <c r="BG237" s="162">
        <f>IF(N237="zákl. přenesená",J237,0)</f>
        <v>0</v>
      </c>
      <c r="BH237" s="162">
        <f>IF(N237="sníž. přenesená",J237,0)</f>
        <v>0</v>
      </c>
      <c r="BI237" s="162">
        <f>IF(N237="nulová",J237,0)</f>
        <v>0</v>
      </c>
      <c r="BJ237" s="18" t="s">
        <v>89</v>
      </c>
      <c r="BK237" s="162">
        <f>ROUND(I237*H237,2)</f>
        <v>0</v>
      </c>
      <c r="BL237" s="18" t="s">
        <v>206</v>
      </c>
      <c r="BM237" s="161" t="s">
        <v>3619</v>
      </c>
    </row>
    <row r="238" spans="1:47" s="2" customFormat="1" ht="19.5">
      <c r="A238" s="33"/>
      <c r="B238" s="34"/>
      <c r="C238" s="33"/>
      <c r="D238" s="163" t="s">
        <v>208</v>
      </c>
      <c r="E238" s="33"/>
      <c r="F238" s="164" t="s">
        <v>3620</v>
      </c>
      <c r="G238" s="33"/>
      <c r="H238" s="33"/>
      <c r="I238" s="165"/>
      <c r="J238" s="33"/>
      <c r="K238" s="33"/>
      <c r="L238" s="34"/>
      <c r="M238" s="166"/>
      <c r="N238" s="167"/>
      <c r="O238" s="59"/>
      <c r="P238" s="59"/>
      <c r="Q238" s="59"/>
      <c r="R238" s="59"/>
      <c r="S238" s="59"/>
      <c r="T238" s="60"/>
      <c r="U238" s="33"/>
      <c r="V238" s="33"/>
      <c r="W238" s="33"/>
      <c r="X238" s="33"/>
      <c r="Y238" s="33"/>
      <c r="Z238" s="33"/>
      <c r="AA238" s="33"/>
      <c r="AB238" s="33"/>
      <c r="AC238" s="33"/>
      <c r="AD238" s="33"/>
      <c r="AE238" s="33"/>
      <c r="AT238" s="18" t="s">
        <v>208</v>
      </c>
      <c r="AU238" s="18" t="s">
        <v>91</v>
      </c>
    </row>
    <row r="239" spans="1:47" s="2" customFormat="1" ht="126.75">
      <c r="A239" s="33"/>
      <c r="B239" s="34"/>
      <c r="C239" s="33"/>
      <c r="D239" s="163" t="s">
        <v>210</v>
      </c>
      <c r="E239" s="33"/>
      <c r="F239" s="168" t="s">
        <v>3621</v>
      </c>
      <c r="G239" s="33"/>
      <c r="H239" s="33"/>
      <c r="I239" s="165"/>
      <c r="J239" s="33"/>
      <c r="K239" s="33"/>
      <c r="L239" s="34"/>
      <c r="M239" s="166"/>
      <c r="N239" s="167"/>
      <c r="O239" s="59"/>
      <c r="P239" s="59"/>
      <c r="Q239" s="59"/>
      <c r="R239" s="59"/>
      <c r="S239" s="59"/>
      <c r="T239" s="60"/>
      <c r="U239" s="33"/>
      <c r="V239" s="33"/>
      <c r="W239" s="33"/>
      <c r="X239" s="33"/>
      <c r="Y239" s="33"/>
      <c r="Z239" s="33"/>
      <c r="AA239" s="33"/>
      <c r="AB239" s="33"/>
      <c r="AC239" s="33"/>
      <c r="AD239" s="33"/>
      <c r="AE239" s="33"/>
      <c r="AT239" s="18" t="s">
        <v>210</v>
      </c>
      <c r="AU239" s="18" t="s">
        <v>91</v>
      </c>
    </row>
    <row r="240" spans="1:65" s="2" customFormat="1" ht="24.2" customHeight="1">
      <c r="A240" s="33"/>
      <c r="B240" s="149"/>
      <c r="C240" s="150" t="s">
        <v>423</v>
      </c>
      <c r="D240" s="150" t="s">
        <v>201</v>
      </c>
      <c r="E240" s="151" t="s">
        <v>3622</v>
      </c>
      <c r="F240" s="152" t="s">
        <v>3623</v>
      </c>
      <c r="G240" s="153" t="s">
        <v>400</v>
      </c>
      <c r="H240" s="154">
        <v>100</v>
      </c>
      <c r="I240" s="155"/>
      <c r="J240" s="156">
        <f>ROUND(I240*H240,2)</f>
        <v>0</v>
      </c>
      <c r="K240" s="152" t="s">
        <v>205</v>
      </c>
      <c r="L240" s="34"/>
      <c r="M240" s="157" t="s">
        <v>1</v>
      </c>
      <c r="N240" s="158" t="s">
        <v>46</v>
      </c>
      <c r="O240" s="59"/>
      <c r="P240" s="159">
        <f>O240*H240</f>
        <v>0</v>
      </c>
      <c r="Q240" s="159">
        <v>0</v>
      </c>
      <c r="R240" s="159">
        <f>Q240*H240</f>
        <v>0</v>
      </c>
      <c r="S240" s="159">
        <v>0</v>
      </c>
      <c r="T240" s="160">
        <f>S240*H240</f>
        <v>0</v>
      </c>
      <c r="U240" s="33"/>
      <c r="V240" s="33"/>
      <c r="W240" s="33"/>
      <c r="X240" s="33"/>
      <c r="Y240" s="33"/>
      <c r="Z240" s="33"/>
      <c r="AA240" s="33"/>
      <c r="AB240" s="33"/>
      <c r="AC240" s="33"/>
      <c r="AD240" s="33"/>
      <c r="AE240" s="33"/>
      <c r="AR240" s="161" t="s">
        <v>206</v>
      </c>
      <c r="AT240" s="161" t="s">
        <v>201</v>
      </c>
      <c r="AU240" s="161" t="s">
        <v>91</v>
      </c>
      <c r="AY240" s="18" t="s">
        <v>199</v>
      </c>
      <c r="BE240" s="162">
        <f>IF(N240="základní",J240,0)</f>
        <v>0</v>
      </c>
      <c r="BF240" s="162">
        <f>IF(N240="snížená",J240,0)</f>
        <v>0</v>
      </c>
      <c r="BG240" s="162">
        <f>IF(N240="zákl. přenesená",J240,0)</f>
        <v>0</v>
      </c>
      <c r="BH240" s="162">
        <f>IF(N240="sníž. přenesená",J240,0)</f>
        <v>0</v>
      </c>
      <c r="BI240" s="162">
        <f>IF(N240="nulová",J240,0)</f>
        <v>0</v>
      </c>
      <c r="BJ240" s="18" t="s">
        <v>89</v>
      </c>
      <c r="BK240" s="162">
        <f>ROUND(I240*H240,2)</f>
        <v>0</v>
      </c>
      <c r="BL240" s="18" t="s">
        <v>206</v>
      </c>
      <c r="BM240" s="161" t="s">
        <v>3624</v>
      </c>
    </row>
    <row r="241" spans="1:47" s="2" customFormat="1" ht="19.5">
      <c r="A241" s="33"/>
      <c r="B241" s="34"/>
      <c r="C241" s="33"/>
      <c r="D241" s="163" t="s">
        <v>208</v>
      </c>
      <c r="E241" s="33"/>
      <c r="F241" s="164" t="s">
        <v>3625</v>
      </c>
      <c r="G241" s="33"/>
      <c r="H241" s="33"/>
      <c r="I241" s="165"/>
      <c r="J241" s="33"/>
      <c r="K241" s="33"/>
      <c r="L241" s="34"/>
      <c r="M241" s="166"/>
      <c r="N241" s="167"/>
      <c r="O241" s="59"/>
      <c r="P241" s="59"/>
      <c r="Q241" s="59"/>
      <c r="R241" s="59"/>
      <c r="S241" s="59"/>
      <c r="T241" s="60"/>
      <c r="U241" s="33"/>
      <c r="V241" s="33"/>
      <c r="W241" s="33"/>
      <c r="X241" s="33"/>
      <c r="Y241" s="33"/>
      <c r="Z241" s="33"/>
      <c r="AA241" s="33"/>
      <c r="AB241" s="33"/>
      <c r="AC241" s="33"/>
      <c r="AD241" s="33"/>
      <c r="AE241" s="33"/>
      <c r="AT241" s="18" t="s">
        <v>208</v>
      </c>
      <c r="AU241" s="18" t="s">
        <v>91</v>
      </c>
    </row>
    <row r="242" spans="1:47" s="2" customFormat="1" ht="48.75">
      <c r="A242" s="33"/>
      <c r="B242" s="34"/>
      <c r="C242" s="33"/>
      <c r="D242" s="163" t="s">
        <v>210</v>
      </c>
      <c r="E242" s="33"/>
      <c r="F242" s="168" t="s">
        <v>3626</v>
      </c>
      <c r="G242" s="33"/>
      <c r="H242" s="33"/>
      <c r="I242" s="165"/>
      <c r="J242" s="33"/>
      <c r="K242" s="33"/>
      <c r="L242" s="34"/>
      <c r="M242" s="166"/>
      <c r="N242" s="167"/>
      <c r="O242" s="59"/>
      <c r="P242" s="59"/>
      <c r="Q242" s="59"/>
      <c r="R242" s="59"/>
      <c r="S242" s="59"/>
      <c r="T242" s="60"/>
      <c r="U242" s="33"/>
      <c r="V242" s="33"/>
      <c r="W242" s="33"/>
      <c r="X242" s="33"/>
      <c r="Y242" s="33"/>
      <c r="Z242" s="33"/>
      <c r="AA242" s="33"/>
      <c r="AB242" s="33"/>
      <c r="AC242" s="33"/>
      <c r="AD242" s="33"/>
      <c r="AE242" s="33"/>
      <c r="AT242" s="18" t="s">
        <v>210</v>
      </c>
      <c r="AU242" s="18" t="s">
        <v>91</v>
      </c>
    </row>
    <row r="243" spans="2:51" s="14" customFormat="1" ht="11.25">
      <c r="B243" s="177"/>
      <c r="D243" s="163" t="s">
        <v>212</v>
      </c>
      <c r="E243" s="178" t="s">
        <v>1</v>
      </c>
      <c r="F243" s="179" t="s">
        <v>3627</v>
      </c>
      <c r="H243" s="178" t="s">
        <v>1</v>
      </c>
      <c r="I243" s="180"/>
      <c r="L243" s="177"/>
      <c r="M243" s="181"/>
      <c r="N243" s="182"/>
      <c r="O243" s="182"/>
      <c r="P243" s="182"/>
      <c r="Q243" s="182"/>
      <c r="R243" s="182"/>
      <c r="S243" s="182"/>
      <c r="T243" s="183"/>
      <c r="AT243" s="178" t="s">
        <v>212</v>
      </c>
      <c r="AU243" s="178" t="s">
        <v>91</v>
      </c>
      <c r="AV243" s="14" t="s">
        <v>89</v>
      </c>
      <c r="AW243" s="14" t="s">
        <v>36</v>
      </c>
      <c r="AX243" s="14" t="s">
        <v>81</v>
      </c>
      <c r="AY243" s="178" t="s">
        <v>199</v>
      </c>
    </row>
    <row r="244" spans="2:51" s="13" customFormat="1" ht="11.25">
      <c r="B244" s="169"/>
      <c r="D244" s="163" t="s">
        <v>212</v>
      </c>
      <c r="E244" s="170" t="s">
        <v>1</v>
      </c>
      <c r="F244" s="171" t="s">
        <v>3628</v>
      </c>
      <c r="H244" s="172">
        <v>20</v>
      </c>
      <c r="I244" s="173"/>
      <c r="L244" s="169"/>
      <c r="M244" s="174"/>
      <c r="N244" s="175"/>
      <c r="O244" s="175"/>
      <c r="P244" s="175"/>
      <c r="Q244" s="175"/>
      <c r="R244" s="175"/>
      <c r="S244" s="175"/>
      <c r="T244" s="176"/>
      <c r="AT244" s="170" t="s">
        <v>212</v>
      </c>
      <c r="AU244" s="170" t="s">
        <v>91</v>
      </c>
      <c r="AV244" s="13" t="s">
        <v>91</v>
      </c>
      <c r="AW244" s="13" t="s">
        <v>36</v>
      </c>
      <c r="AX244" s="13" t="s">
        <v>81</v>
      </c>
      <c r="AY244" s="170" t="s">
        <v>199</v>
      </c>
    </row>
    <row r="245" spans="2:51" s="13" customFormat="1" ht="11.25">
      <c r="B245" s="169"/>
      <c r="D245" s="163" t="s">
        <v>212</v>
      </c>
      <c r="E245" s="170" t="s">
        <v>1</v>
      </c>
      <c r="F245" s="171" t="s">
        <v>3629</v>
      </c>
      <c r="H245" s="172">
        <v>80</v>
      </c>
      <c r="I245" s="173"/>
      <c r="L245" s="169"/>
      <c r="M245" s="174"/>
      <c r="N245" s="175"/>
      <c r="O245" s="175"/>
      <c r="P245" s="175"/>
      <c r="Q245" s="175"/>
      <c r="R245" s="175"/>
      <c r="S245" s="175"/>
      <c r="T245" s="176"/>
      <c r="AT245" s="170" t="s">
        <v>212</v>
      </c>
      <c r="AU245" s="170" t="s">
        <v>91</v>
      </c>
      <c r="AV245" s="13" t="s">
        <v>91</v>
      </c>
      <c r="AW245" s="13" t="s">
        <v>36</v>
      </c>
      <c r="AX245" s="13" t="s">
        <v>81</v>
      </c>
      <c r="AY245" s="170" t="s">
        <v>199</v>
      </c>
    </row>
    <row r="246" spans="2:51" s="15" customFormat="1" ht="11.25">
      <c r="B246" s="184"/>
      <c r="D246" s="163" t="s">
        <v>212</v>
      </c>
      <c r="E246" s="185" t="s">
        <v>1</v>
      </c>
      <c r="F246" s="186" t="s">
        <v>234</v>
      </c>
      <c r="H246" s="187">
        <v>100</v>
      </c>
      <c r="I246" s="188"/>
      <c r="L246" s="184"/>
      <c r="M246" s="189"/>
      <c r="N246" s="190"/>
      <c r="O246" s="190"/>
      <c r="P246" s="190"/>
      <c r="Q246" s="190"/>
      <c r="R246" s="190"/>
      <c r="S246" s="190"/>
      <c r="T246" s="191"/>
      <c r="AT246" s="185" t="s">
        <v>212</v>
      </c>
      <c r="AU246" s="185" t="s">
        <v>91</v>
      </c>
      <c r="AV246" s="15" t="s">
        <v>206</v>
      </c>
      <c r="AW246" s="15" t="s">
        <v>36</v>
      </c>
      <c r="AX246" s="15" t="s">
        <v>89</v>
      </c>
      <c r="AY246" s="185" t="s">
        <v>199</v>
      </c>
    </row>
    <row r="247" spans="1:65" s="2" customFormat="1" ht="14.45" customHeight="1">
      <c r="A247" s="33"/>
      <c r="B247" s="149"/>
      <c r="C247" s="192" t="s">
        <v>431</v>
      </c>
      <c r="D247" s="192" t="s">
        <v>272</v>
      </c>
      <c r="E247" s="193" t="s">
        <v>3630</v>
      </c>
      <c r="F247" s="194" t="s">
        <v>3631</v>
      </c>
      <c r="G247" s="195" t="s">
        <v>309</v>
      </c>
      <c r="H247" s="196">
        <v>25</v>
      </c>
      <c r="I247" s="197"/>
      <c r="J247" s="198">
        <f>ROUND(I247*H247,2)</f>
        <v>0</v>
      </c>
      <c r="K247" s="194" t="s">
        <v>1893</v>
      </c>
      <c r="L247" s="199"/>
      <c r="M247" s="200" t="s">
        <v>1</v>
      </c>
      <c r="N247" s="201" t="s">
        <v>46</v>
      </c>
      <c r="O247" s="59"/>
      <c r="P247" s="159">
        <f>O247*H247</f>
        <v>0</v>
      </c>
      <c r="Q247" s="159">
        <v>0.001</v>
      </c>
      <c r="R247" s="159">
        <f>Q247*H247</f>
        <v>0.025</v>
      </c>
      <c r="S247" s="159">
        <v>0</v>
      </c>
      <c r="T247" s="160">
        <f>S247*H247</f>
        <v>0</v>
      </c>
      <c r="U247" s="33"/>
      <c r="V247" s="33"/>
      <c r="W247" s="33"/>
      <c r="X247" s="33"/>
      <c r="Y247" s="33"/>
      <c r="Z247" s="33"/>
      <c r="AA247" s="33"/>
      <c r="AB247" s="33"/>
      <c r="AC247" s="33"/>
      <c r="AD247" s="33"/>
      <c r="AE247" s="33"/>
      <c r="AR247" s="161" t="s">
        <v>259</v>
      </c>
      <c r="AT247" s="161" t="s">
        <v>272</v>
      </c>
      <c r="AU247" s="161" t="s">
        <v>91</v>
      </c>
      <c r="AY247" s="18" t="s">
        <v>199</v>
      </c>
      <c r="BE247" s="162">
        <f>IF(N247="základní",J247,0)</f>
        <v>0</v>
      </c>
      <c r="BF247" s="162">
        <f>IF(N247="snížená",J247,0)</f>
        <v>0</v>
      </c>
      <c r="BG247" s="162">
        <f>IF(N247="zákl. přenesená",J247,0)</f>
        <v>0</v>
      </c>
      <c r="BH247" s="162">
        <f>IF(N247="sníž. přenesená",J247,0)</f>
        <v>0</v>
      </c>
      <c r="BI247" s="162">
        <f>IF(N247="nulová",J247,0)</f>
        <v>0</v>
      </c>
      <c r="BJ247" s="18" t="s">
        <v>89</v>
      </c>
      <c r="BK247" s="162">
        <f>ROUND(I247*H247,2)</f>
        <v>0</v>
      </c>
      <c r="BL247" s="18" t="s">
        <v>206</v>
      </c>
      <c r="BM247" s="161" t="s">
        <v>3632</v>
      </c>
    </row>
    <row r="248" spans="2:51" s="13" customFormat="1" ht="11.25">
      <c r="B248" s="169"/>
      <c r="D248" s="163" t="s">
        <v>212</v>
      </c>
      <c r="F248" s="171" t="s">
        <v>3633</v>
      </c>
      <c r="H248" s="172">
        <v>25</v>
      </c>
      <c r="I248" s="173"/>
      <c r="L248" s="169"/>
      <c r="M248" s="174"/>
      <c r="N248" s="175"/>
      <c r="O248" s="175"/>
      <c r="P248" s="175"/>
      <c r="Q248" s="175"/>
      <c r="R248" s="175"/>
      <c r="S248" s="175"/>
      <c r="T248" s="176"/>
      <c r="AT248" s="170" t="s">
        <v>212</v>
      </c>
      <c r="AU248" s="170" t="s">
        <v>91</v>
      </c>
      <c r="AV248" s="13" t="s">
        <v>91</v>
      </c>
      <c r="AW248" s="13" t="s">
        <v>3</v>
      </c>
      <c r="AX248" s="13" t="s">
        <v>89</v>
      </c>
      <c r="AY248" s="170" t="s">
        <v>199</v>
      </c>
    </row>
    <row r="249" spans="1:65" s="2" customFormat="1" ht="14.45" customHeight="1">
      <c r="A249" s="33"/>
      <c r="B249" s="149"/>
      <c r="C249" s="150" t="s">
        <v>440</v>
      </c>
      <c r="D249" s="150" t="s">
        <v>201</v>
      </c>
      <c r="E249" s="151" t="s">
        <v>3634</v>
      </c>
      <c r="F249" s="152" t="s">
        <v>3635</v>
      </c>
      <c r="G249" s="153" t="s">
        <v>400</v>
      </c>
      <c r="H249" s="154">
        <v>80</v>
      </c>
      <c r="I249" s="155"/>
      <c r="J249" s="156">
        <f>ROUND(I249*H249,2)</f>
        <v>0</v>
      </c>
      <c r="K249" s="152" t="s">
        <v>246</v>
      </c>
      <c r="L249" s="34"/>
      <c r="M249" s="157" t="s">
        <v>1</v>
      </c>
      <c r="N249" s="158" t="s">
        <v>46</v>
      </c>
      <c r="O249" s="59"/>
      <c r="P249" s="159">
        <f>O249*H249</f>
        <v>0</v>
      </c>
      <c r="Q249" s="159">
        <v>1.8E-05</v>
      </c>
      <c r="R249" s="159">
        <f>Q249*H249</f>
        <v>0.00144</v>
      </c>
      <c r="S249" s="159">
        <v>0</v>
      </c>
      <c r="T249" s="160">
        <f>S249*H249</f>
        <v>0</v>
      </c>
      <c r="U249" s="33"/>
      <c r="V249" s="33"/>
      <c r="W249" s="33"/>
      <c r="X249" s="33"/>
      <c r="Y249" s="33"/>
      <c r="Z249" s="33"/>
      <c r="AA249" s="33"/>
      <c r="AB249" s="33"/>
      <c r="AC249" s="33"/>
      <c r="AD249" s="33"/>
      <c r="AE249" s="33"/>
      <c r="AR249" s="161" t="s">
        <v>206</v>
      </c>
      <c r="AT249" s="161" t="s">
        <v>201</v>
      </c>
      <c r="AU249" s="161" t="s">
        <v>91</v>
      </c>
      <c r="AY249" s="18" t="s">
        <v>199</v>
      </c>
      <c r="BE249" s="162">
        <f>IF(N249="základní",J249,0)</f>
        <v>0</v>
      </c>
      <c r="BF249" s="162">
        <f>IF(N249="snížená",J249,0)</f>
        <v>0</v>
      </c>
      <c r="BG249" s="162">
        <f>IF(N249="zákl. přenesená",J249,0)</f>
        <v>0</v>
      </c>
      <c r="BH249" s="162">
        <f>IF(N249="sníž. přenesená",J249,0)</f>
        <v>0</v>
      </c>
      <c r="BI249" s="162">
        <f>IF(N249="nulová",J249,0)</f>
        <v>0</v>
      </c>
      <c r="BJ249" s="18" t="s">
        <v>89</v>
      </c>
      <c r="BK249" s="162">
        <f>ROUND(I249*H249,2)</f>
        <v>0</v>
      </c>
      <c r="BL249" s="18" t="s">
        <v>206</v>
      </c>
      <c r="BM249" s="161" t="s">
        <v>3636</v>
      </c>
    </row>
    <row r="250" spans="1:65" s="2" customFormat="1" ht="24.2" customHeight="1">
      <c r="A250" s="33"/>
      <c r="B250" s="149"/>
      <c r="C250" s="150" t="s">
        <v>448</v>
      </c>
      <c r="D250" s="150" t="s">
        <v>201</v>
      </c>
      <c r="E250" s="151" t="s">
        <v>3637</v>
      </c>
      <c r="F250" s="152" t="s">
        <v>3638</v>
      </c>
      <c r="G250" s="153" t="s">
        <v>204</v>
      </c>
      <c r="H250" s="154">
        <v>64.213</v>
      </c>
      <c r="I250" s="155"/>
      <c r="J250" s="156">
        <f>ROUND(I250*H250,2)</f>
        <v>0</v>
      </c>
      <c r="K250" s="152" t="s">
        <v>205</v>
      </c>
      <c r="L250" s="34"/>
      <c r="M250" s="157" t="s">
        <v>1</v>
      </c>
      <c r="N250" s="158" t="s">
        <v>46</v>
      </c>
      <c r="O250" s="59"/>
      <c r="P250" s="159">
        <f>O250*H250</f>
        <v>0</v>
      </c>
      <c r="Q250" s="159">
        <v>0</v>
      </c>
      <c r="R250" s="159">
        <f>Q250*H250</f>
        <v>0</v>
      </c>
      <c r="S250" s="159">
        <v>0</v>
      </c>
      <c r="T250" s="160">
        <f>S250*H250</f>
        <v>0</v>
      </c>
      <c r="U250" s="33"/>
      <c r="V250" s="33"/>
      <c r="W250" s="33"/>
      <c r="X250" s="33"/>
      <c r="Y250" s="33"/>
      <c r="Z250" s="33"/>
      <c r="AA250" s="33"/>
      <c r="AB250" s="33"/>
      <c r="AC250" s="33"/>
      <c r="AD250" s="33"/>
      <c r="AE250" s="33"/>
      <c r="AR250" s="161" t="s">
        <v>206</v>
      </c>
      <c r="AT250" s="161" t="s">
        <v>201</v>
      </c>
      <c r="AU250" s="161" t="s">
        <v>91</v>
      </c>
      <c r="AY250" s="18" t="s">
        <v>199</v>
      </c>
      <c r="BE250" s="162">
        <f>IF(N250="základní",J250,0)</f>
        <v>0</v>
      </c>
      <c r="BF250" s="162">
        <f>IF(N250="snížená",J250,0)</f>
        <v>0</v>
      </c>
      <c r="BG250" s="162">
        <f>IF(N250="zákl. přenesená",J250,0)</f>
        <v>0</v>
      </c>
      <c r="BH250" s="162">
        <f>IF(N250="sníž. přenesená",J250,0)</f>
        <v>0</v>
      </c>
      <c r="BI250" s="162">
        <f>IF(N250="nulová",J250,0)</f>
        <v>0</v>
      </c>
      <c r="BJ250" s="18" t="s">
        <v>89</v>
      </c>
      <c r="BK250" s="162">
        <f>ROUND(I250*H250,2)</f>
        <v>0</v>
      </c>
      <c r="BL250" s="18" t="s">
        <v>206</v>
      </c>
      <c r="BM250" s="161" t="s">
        <v>3639</v>
      </c>
    </row>
    <row r="251" spans="1:47" s="2" customFormat="1" ht="19.5">
      <c r="A251" s="33"/>
      <c r="B251" s="34"/>
      <c r="C251" s="33"/>
      <c r="D251" s="163" t="s">
        <v>208</v>
      </c>
      <c r="E251" s="33"/>
      <c r="F251" s="164" t="s">
        <v>3640</v>
      </c>
      <c r="G251" s="33"/>
      <c r="H251" s="33"/>
      <c r="I251" s="165"/>
      <c r="J251" s="33"/>
      <c r="K251" s="33"/>
      <c r="L251" s="34"/>
      <c r="M251" s="166"/>
      <c r="N251" s="167"/>
      <c r="O251" s="59"/>
      <c r="P251" s="59"/>
      <c r="Q251" s="59"/>
      <c r="R251" s="59"/>
      <c r="S251" s="59"/>
      <c r="T251" s="60"/>
      <c r="U251" s="33"/>
      <c r="V251" s="33"/>
      <c r="W251" s="33"/>
      <c r="X251" s="33"/>
      <c r="Y251" s="33"/>
      <c r="Z251" s="33"/>
      <c r="AA251" s="33"/>
      <c r="AB251" s="33"/>
      <c r="AC251" s="33"/>
      <c r="AD251" s="33"/>
      <c r="AE251" s="33"/>
      <c r="AT251" s="18" t="s">
        <v>208</v>
      </c>
      <c r="AU251" s="18" t="s">
        <v>91</v>
      </c>
    </row>
    <row r="252" spans="1:47" s="2" customFormat="1" ht="68.25">
      <c r="A252" s="33"/>
      <c r="B252" s="34"/>
      <c r="C252" s="33"/>
      <c r="D252" s="163" t="s">
        <v>210</v>
      </c>
      <c r="E252" s="33"/>
      <c r="F252" s="168" t="s">
        <v>3641</v>
      </c>
      <c r="G252" s="33"/>
      <c r="H252" s="33"/>
      <c r="I252" s="165"/>
      <c r="J252" s="33"/>
      <c r="K252" s="33"/>
      <c r="L252" s="34"/>
      <c r="M252" s="166"/>
      <c r="N252" s="167"/>
      <c r="O252" s="59"/>
      <c r="P252" s="59"/>
      <c r="Q252" s="59"/>
      <c r="R252" s="59"/>
      <c r="S252" s="59"/>
      <c r="T252" s="60"/>
      <c r="U252" s="33"/>
      <c r="V252" s="33"/>
      <c r="W252" s="33"/>
      <c r="X252" s="33"/>
      <c r="Y252" s="33"/>
      <c r="Z252" s="33"/>
      <c r="AA252" s="33"/>
      <c r="AB252" s="33"/>
      <c r="AC252" s="33"/>
      <c r="AD252" s="33"/>
      <c r="AE252" s="33"/>
      <c r="AT252" s="18" t="s">
        <v>210</v>
      </c>
      <c r="AU252" s="18" t="s">
        <v>91</v>
      </c>
    </row>
    <row r="253" spans="2:51" s="14" customFormat="1" ht="11.25">
      <c r="B253" s="177"/>
      <c r="D253" s="163" t="s">
        <v>212</v>
      </c>
      <c r="E253" s="178" t="s">
        <v>1</v>
      </c>
      <c r="F253" s="179" t="s">
        <v>3642</v>
      </c>
      <c r="H253" s="178" t="s">
        <v>1</v>
      </c>
      <c r="I253" s="180"/>
      <c r="L253" s="177"/>
      <c r="M253" s="181"/>
      <c r="N253" s="182"/>
      <c r="O253" s="182"/>
      <c r="P253" s="182"/>
      <c r="Q253" s="182"/>
      <c r="R253" s="182"/>
      <c r="S253" s="182"/>
      <c r="T253" s="183"/>
      <c r="AT253" s="178" t="s">
        <v>212</v>
      </c>
      <c r="AU253" s="178" t="s">
        <v>91</v>
      </c>
      <c r="AV253" s="14" t="s">
        <v>89</v>
      </c>
      <c r="AW253" s="14" t="s">
        <v>36</v>
      </c>
      <c r="AX253" s="14" t="s">
        <v>81</v>
      </c>
      <c r="AY253" s="178" t="s">
        <v>199</v>
      </c>
    </row>
    <row r="254" spans="2:51" s="13" customFormat="1" ht="11.25">
      <c r="B254" s="169"/>
      <c r="D254" s="163" t="s">
        <v>212</v>
      </c>
      <c r="E254" s="170" t="s">
        <v>1</v>
      </c>
      <c r="F254" s="171" t="s">
        <v>3643</v>
      </c>
      <c r="H254" s="172">
        <v>62.8</v>
      </c>
      <c r="I254" s="173"/>
      <c r="L254" s="169"/>
      <c r="M254" s="174"/>
      <c r="N254" s="175"/>
      <c r="O254" s="175"/>
      <c r="P254" s="175"/>
      <c r="Q254" s="175"/>
      <c r="R254" s="175"/>
      <c r="S254" s="175"/>
      <c r="T254" s="176"/>
      <c r="AT254" s="170" t="s">
        <v>212</v>
      </c>
      <c r="AU254" s="170" t="s">
        <v>91</v>
      </c>
      <c r="AV254" s="13" t="s">
        <v>91</v>
      </c>
      <c r="AW254" s="13" t="s">
        <v>36</v>
      </c>
      <c r="AX254" s="13" t="s">
        <v>81</v>
      </c>
      <c r="AY254" s="170" t="s">
        <v>199</v>
      </c>
    </row>
    <row r="255" spans="2:51" s="13" customFormat="1" ht="11.25">
      <c r="B255" s="169"/>
      <c r="D255" s="163" t="s">
        <v>212</v>
      </c>
      <c r="E255" s="170" t="s">
        <v>1</v>
      </c>
      <c r="F255" s="171" t="s">
        <v>3644</v>
      </c>
      <c r="H255" s="172">
        <v>1.413</v>
      </c>
      <c r="I255" s="173"/>
      <c r="L255" s="169"/>
      <c r="M255" s="174"/>
      <c r="N255" s="175"/>
      <c r="O255" s="175"/>
      <c r="P255" s="175"/>
      <c r="Q255" s="175"/>
      <c r="R255" s="175"/>
      <c r="S255" s="175"/>
      <c r="T255" s="176"/>
      <c r="AT255" s="170" t="s">
        <v>212</v>
      </c>
      <c r="AU255" s="170" t="s">
        <v>91</v>
      </c>
      <c r="AV255" s="13" t="s">
        <v>91</v>
      </c>
      <c r="AW255" s="13" t="s">
        <v>36</v>
      </c>
      <c r="AX255" s="13" t="s">
        <v>81</v>
      </c>
      <c r="AY255" s="170" t="s">
        <v>199</v>
      </c>
    </row>
    <row r="256" spans="2:51" s="15" customFormat="1" ht="11.25">
      <c r="B256" s="184"/>
      <c r="D256" s="163" t="s">
        <v>212</v>
      </c>
      <c r="E256" s="185" t="s">
        <v>1</v>
      </c>
      <c r="F256" s="186" t="s">
        <v>234</v>
      </c>
      <c r="H256" s="187">
        <v>64.213</v>
      </c>
      <c r="I256" s="188"/>
      <c r="L256" s="184"/>
      <c r="M256" s="189"/>
      <c r="N256" s="190"/>
      <c r="O256" s="190"/>
      <c r="P256" s="190"/>
      <c r="Q256" s="190"/>
      <c r="R256" s="190"/>
      <c r="S256" s="190"/>
      <c r="T256" s="191"/>
      <c r="AT256" s="185" t="s">
        <v>212</v>
      </c>
      <c r="AU256" s="185" t="s">
        <v>91</v>
      </c>
      <c r="AV256" s="15" t="s">
        <v>206</v>
      </c>
      <c r="AW256" s="15" t="s">
        <v>36</v>
      </c>
      <c r="AX256" s="15" t="s">
        <v>89</v>
      </c>
      <c r="AY256" s="185" t="s">
        <v>199</v>
      </c>
    </row>
    <row r="257" spans="1:65" s="2" customFormat="1" ht="14.45" customHeight="1">
      <c r="A257" s="33"/>
      <c r="B257" s="149"/>
      <c r="C257" s="150" t="s">
        <v>456</v>
      </c>
      <c r="D257" s="150" t="s">
        <v>201</v>
      </c>
      <c r="E257" s="151" t="s">
        <v>3645</v>
      </c>
      <c r="F257" s="152" t="s">
        <v>3646</v>
      </c>
      <c r="G257" s="153" t="s">
        <v>228</v>
      </c>
      <c r="H257" s="154">
        <v>3.03</v>
      </c>
      <c r="I257" s="155"/>
      <c r="J257" s="156">
        <f>ROUND(I257*H257,2)</f>
        <v>0</v>
      </c>
      <c r="K257" s="152" t="s">
        <v>205</v>
      </c>
      <c r="L257" s="34"/>
      <c r="M257" s="157" t="s">
        <v>1</v>
      </c>
      <c r="N257" s="158" t="s">
        <v>46</v>
      </c>
      <c r="O257" s="59"/>
      <c r="P257" s="159">
        <f>O257*H257</f>
        <v>0</v>
      </c>
      <c r="Q257" s="159">
        <v>0</v>
      </c>
      <c r="R257" s="159">
        <f>Q257*H257</f>
        <v>0</v>
      </c>
      <c r="S257" s="159">
        <v>0</v>
      </c>
      <c r="T257" s="160">
        <f>S257*H257</f>
        <v>0</v>
      </c>
      <c r="U257" s="33"/>
      <c r="V257" s="33"/>
      <c r="W257" s="33"/>
      <c r="X257" s="33"/>
      <c r="Y257" s="33"/>
      <c r="Z257" s="33"/>
      <c r="AA257" s="33"/>
      <c r="AB257" s="33"/>
      <c r="AC257" s="33"/>
      <c r="AD257" s="33"/>
      <c r="AE257" s="33"/>
      <c r="AR257" s="161" t="s">
        <v>206</v>
      </c>
      <c r="AT257" s="161" t="s">
        <v>201</v>
      </c>
      <c r="AU257" s="161" t="s">
        <v>91</v>
      </c>
      <c r="AY257" s="18" t="s">
        <v>199</v>
      </c>
      <c r="BE257" s="162">
        <f>IF(N257="základní",J257,0)</f>
        <v>0</v>
      </c>
      <c r="BF257" s="162">
        <f>IF(N257="snížená",J257,0)</f>
        <v>0</v>
      </c>
      <c r="BG257" s="162">
        <f>IF(N257="zákl. přenesená",J257,0)</f>
        <v>0</v>
      </c>
      <c r="BH257" s="162">
        <f>IF(N257="sníž. přenesená",J257,0)</f>
        <v>0</v>
      </c>
      <c r="BI257" s="162">
        <f>IF(N257="nulová",J257,0)</f>
        <v>0</v>
      </c>
      <c r="BJ257" s="18" t="s">
        <v>89</v>
      </c>
      <c r="BK257" s="162">
        <f>ROUND(I257*H257,2)</f>
        <v>0</v>
      </c>
      <c r="BL257" s="18" t="s">
        <v>206</v>
      </c>
      <c r="BM257" s="161" t="s">
        <v>3647</v>
      </c>
    </row>
    <row r="258" spans="1:47" s="2" customFormat="1" ht="11.25">
      <c r="A258" s="33"/>
      <c r="B258" s="34"/>
      <c r="C258" s="33"/>
      <c r="D258" s="163" t="s">
        <v>208</v>
      </c>
      <c r="E258" s="33"/>
      <c r="F258" s="164" t="s">
        <v>3648</v>
      </c>
      <c r="G258" s="33"/>
      <c r="H258" s="33"/>
      <c r="I258" s="165"/>
      <c r="J258" s="33"/>
      <c r="K258" s="33"/>
      <c r="L258" s="34"/>
      <c r="M258" s="166"/>
      <c r="N258" s="167"/>
      <c r="O258" s="59"/>
      <c r="P258" s="59"/>
      <c r="Q258" s="59"/>
      <c r="R258" s="59"/>
      <c r="S258" s="59"/>
      <c r="T258" s="60"/>
      <c r="U258" s="33"/>
      <c r="V258" s="33"/>
      <c r="W258" s="33"/>
      <c r="X258" s="33"/>
      <c r="Y258" s="33"/>
      <c r="Z258" s="33"/>
      <c r="AA258" s="33"/>
      <c r="AB258" s="33"/>
      <c r="AC258" s="33"/>
      <c r="AD258" s="33"/>
      <c r="AE258" s="33"/>
      <c r="AT258" s="18" t="s">
        <v>208</v>
      </c>
      <c r="AU258" s="18" t="s">
        <v>91</v>
      </c>
    </row>
    <row r="259" spans="2:51" s="13" customFormat="1" ht="11.25">
      <c r="B259" s="169"/>
      <c r="D259" s="163" t="s">
        <v>212</v>
      </c>
      <c r="E259" s="170" t="s">
        <v>1</v>
      </c>
      <c r="F259" s="171" t="s">
        <v>3649</v>
      </c>
      <c r="H259" s="172">
        <v>2.4</v>
      </c>
      <c r="I259" s="173"/>
      <c r="L259" s="169"/>
      <c r="M259" s="174"/>
      <c r="N259" s="175"/>
      <c r="O259" s="175"/>
      <c r="P259" s="175"/>
      <c r="Q259" s="175"/>
      <c r="R259" s="175"/>
      <c r="S259" s="175"/>
      <c r="T259" s="176"/>
      <c r="AT259" s="170" t="s">
        <v>212</v>
      </c>
      <c r="AU259" s="170" t="s">
        <v>91</v>
      </c>
      <c r="AV259" s="13" t="s">
        <v>91</v>
      </c>
      <c r="AW259" s="13" t="s">
        <v>36</v>
      </c>
      <c r="AX259" s="13" t="s">
        <v>81</v>
      </c>
      <c r="AY259" s="170" t="s">
        <v>199</v>
      </c>
    </row>
    <row r="260" spans="2:51" s="13" customFormat="1" ht="11.25">
      <c r="B260" s="169"/>
      <c r="D260" s="163" t="s">
        <v>212</v>
      </c>
      <c r="E260" s="170" t="s">
        <v>1</v>
      </c>
      <c r="F260" s="171" t="s">
        <v>3650</v>
      </c>
      <c r="H260" s="172">
        <v>0.63</v>
      </c>
      <c r="I260" s="173"/>
      <c r="L260" s="169"/>
      <c r="M260" s="174"/>
      <c r="N260" s="175"/>
      <c r="O260" s="175"/>
      <c r="P260" s="175"/>
      <c r="Q260" s="175"/>
      <c r="R260" s="175"/>
      <c r="S260" s="175"/>
      <c r="T260" s="176"/>
      <c r="AT260" s="170" t="s">
        <v>212</v>
      </c>
      <c r="AU260" s="170" t="s">
        <v>91</v>
      </c>
      <c r="AV260" s="13" t="s">
        <v>91</v>
      </c>
      <c r="AW260" s="13" t="s">
        <v>36</v>
      </c>
      <c r="AX260" s="13" t="s">
        <v>81</v>
      </c>
      <c r="AY260" s="170" t="s">
        <v>199</v>
      </c>
    </row>
    <row r="261" spans="2:51" s="15" customFormat="1" ht="11.25">
      <c r="B261" s="184"/>
      <c r="D261" s="163" t="s">
        <v>212</v>
      </c>
      <c r="E261" s="185" t="s">
        <v>1</v>
      </c>
      <c r="F261" s="186" t="s">
        <v>234</v>
      </c>
      <c r="H261" s="187">
        <v>3.03</v>
      </c>
      <c r="I261" s="188"/>
      <c r="L261" s="184"/>
      <c r="M261" s="189"/>
      <c r="N261" s="190"/>
      <c r="O261" s="190"/>
      <c r="P261" s="190"/>
      <c r="Q261" s="190"/>
      <c r="R261" s="190"/>
      <c r="S261" s="190"/>
      <c r="T261" s="191"/>
      <c r="AT261" s="185" t="s">
        <v>212</v>
      </c>
      <c r="AU261" s="185" t="s">
        <v>91</v>
      </c>
      <c r="AV261" s="15" t="s">
        <v>206</v>
      </c>
      <c r="AW261" s="15" t="s">
        <v>36</v>
      </c>
      <c r="AX261" s="15" t="s">
        <v>89</v>
      </c>
      <c r="AY261" s="185" t="s">
        <v>199</v>
      </c>
    </row>
    <row r="262" spans="2:63" s="12" customFormat="1" ht="22.9" customHeight="1">
      <c r="B262" s="136"/>
      <c r="D262" s="137" t="s">
        <v>80</v>
      </c>
      <c r="E262" s="147" t="s">
        <v>609</v>
      </c>
      <c r="F262" s="147" t="s">
        <v>610</v>
      </c>
      <c r="I262" s="139"/>
      <c r="J262" s="148">
        <f>BK262</f>
        <v>0</v>
      </c>
      <c r="L262" s="136"/>
      <c r="M262" s="141"/>
      <c r="N262" s="142"/>
      <c r="O262" s="142"/>
      <c r="P262" s="143">
        <f>SUM(P263:P273)</f>
        <v>0</v>
      </c>
      <c r="Q262" s="142"/>
      <c r="R262" s="143">
        <f>SUM(R263:R273)</f>
        <v>0</v>
      </c>
      <c r="S262" s="142"/>
      <c r="T262" s="144">
        <f>SUM(T263:T273)</f>
        <v>0</v>
      </c>
      <c r="AR262" s="137" t="s">
        <v>89</v>
      </c>
      <c r="AT262" s="145" t="s">
        <v>80</v>
      </c>
      <c r="AU262" s="145" t="s">
        <v>89</v>
      </c>
      <c r="AY262" s="137" t="s">
        <v>199</v>
      </c>
      <c r="BK262" s="146">
        <f>SUM(BK263:BK273)</f>
        <v>0</v>
      </c>
    </row>
    <row r="263" spans="1:65" s="2" customFormat="1" ht="24.2" customHeight="1">
      <c r="A263" s="33"/>
      <c r="B263" s="149"/>
      <c r="C263" s="150" t="s">
        <v>464</v>
      </c>
      <c r="D263" s="150" t="s">
        <v>201</v>
      </c>
      <c r="E263" s="151" t="s">
        <v>3651</v>
      </c>
      <c r="F263" s="152" t="s">
        <v>3652</v>
      </c>
      <c r="G263" s="153" t="s">
        <v>275</v>
      </c>
      <c r="H263" s="154">
        <v>159.37</v>
      </c>
      <c r="I263" s="155"/>
      <c r="J263" s="156">
        <f>ROUND(I263*H263,2)</f>
        <v>0</v>
      </c>
      <c r="K263" s="152" t="s">
        <v>205</v>
      </c>
      <c r="L263" s="34"/>
      <c r="M263" s="157" t="s">
        <v>1</v>
      </c>
      <c r="N263" s="158" t="s">
        <v>46</v>
      </c>
      <c r="O263" s="59"/>
      <c r="P263" s="159">
        <f>O263*H263</f>
        <v>0</v>
      </c>
      <c r="Q263" s="159">
        <v>0</v>
      </c>
      <c r="R263" s="159">
        <f>Q263*H263</f>
        <v>0</v>
      </c>
      <c r="S263" s="159">
        <v>0</v>
      </c>
      <c r="T263" s="160">
        <f>S263*H263</f>
        <v>0</v>
      </c>
      <c r="U263" s="33"/>
      <c r="V263" s="33"/>
      <c r="W263" s="33"/>
      <c r="X263" s="33"/>
      <c r="Y263" s="33"/>
      <c r="Z263" s="33"/>
      <c r="AA263" s="33"/>
      <c r="AB263" s="33"/>
      <c r="AC263" s="33"/>
      <c r="AD263" s="33"/>
      <c r="AE263" s="33"/>
      <c r="AR263" s="161" t="s">
        <v>206</v>
      </c>
      <c r="AT263" s="161" t="s">
        <v>201</v>
      </c>
      <c r="AU263" s="161" t="s">
        <v>91</v>
      </c>
      <c r="AY263" s="18" t="s">
        <v>199</v>
      </c>
      <c r="BE263" s="162">
        <f>IF(N263="základní",J263,0)</f>
        <v>0</v>
      </c>
      <c r="BF263" s="162">
        <f>IF(N263="snížená",J263,0)</f>
        <v>0</v>
      </c>
      <c r="BG263" s="162">
        <f>IF(N263="zákl. přenesená",J263,0)</f>
        <v>0</v>
      </c>
      <c r="BH263" s="162">
        <f>IF(N263="sníž. přenesená",J263,0)</f>
        <v>0</v>
      </c>
      <c r="BI263" s="162">
        <f>IF(N263="nulová",J263,0)</f>
        <v>0</v>
      </c>
      <c r="BJ263" s="18" t="s">
        <v>89</v>
      </c>
      <c r="BK263" s="162">
        <f>ROUND(I263*H263,2)</f>
        <v>0</v>
      </c>
      <c r="BL263" s="18" t="s">
        <v>206</v>
      </c>
      <c r="BM263" s="161" t="s">
        <v>3653</v>
      </c>
    </row>
    <row r="264" spans="1:47" s="2" customFormat="1" ht="19.5">
      <c r="A264" s="33"/>
      <c r="B264" s="34"/>
      <c r="C264" s="33"/>
      <c r="D264" s="163" t="s">
        <v>208</v>
      </c>
      <c r="E264" s="33"/>
      <c r="F264" s="164" t="s">
        <v>3654</v>
      </c>
      <c r="G264" s="33"/>
      <c r="H264" s="33"/>
      <c r="I264" s="165"/>
      <c r="J264" s="33"/>
      <c r="K264" s="33"/>
      <c r="L264" s="34"/>
      <c r="M264" s="166"/>
      <c r="N264" s="167"/>
      <c r="O264" s="59"/>
      <c r="P264" s="59"/>
      <c r="Q264" s="59"/>
      <c r="R264" s="59"/>
      <c r="S264" s="59"/>
      <c r="T264" s="60"/>
      <c r="U264" s="33"/>
      <c r="V264" s="33"/>
      <c r="W264" s="33"/>
      <c r="X264" s="33"/>
      <c r="Y264" s="33"/>
      <c r="Z264" s="33"/>
      <c r="AA264" s="33"/>
      <c r="AB264" s="33"/>
      <c r="AC264" s="33"/>
      <c r="AD264" s="33"/>
      <c r="AE264" s="33"/>
      <c r="AT264" s="18" t="s">
        <v>208</v>
      </c>
      <c r="AU264" s="18" t="s">
        <v>91</v>
      </c>
    </row>
    <row r="265" spans="1:47" s="2" customFormat="1" ht="68.25">
      <c r="A265" s="33"/>
      <c r="B265" s="34"/>
      <c r="C265" s="33"/>
      <c r="D265" s="163" t="s">
        <v>210</v>
      </c>
      <c r="E265" s="33"/>
      <c r="F265" s="168" t="s">
        <v>3655</v>
      </c>
      <c r="G265" s="33"/>
      <c r="H265" s="33"/>
      <c r="I265" s="165"/>
      <c r="J265" s="33"/>
      <c r="K265" s="33"/>
      <c r="L265" s="34"/>
      <c r="M265" s="166"/>
      <c r="N265" s="167"/>
      <c r="O265" s="59"/>
      <c r="P265" s="59"/>
      <c r="Q265" s="59"/>
      <c r="R265" s="59"/>
      <c r="S265" s="59"/>
      <c r="T265" s="60"/>
      <c r="U265" s="33"/>
      <c r="V265" s="33"/>
      <c r="W265" s="33"/>
      <c r="X265" s="33"/>
      <c r="Y265" s="33"/>
      <c r="Z265" s="33"/>
      <c r="AA265" s="33"/>
      <c r="AB265" s="33"/>
      <c r="AC265" s="33"/>
      <c r="AD265" s="33"/>
      <c r="AE265" s="33"/>
      <c r="AT265" s="18" t="s">
        <v>210</v>
      </c>
      <c r="AU265" s="18" t="s">
        <v>91</v>
      </c>
    </row>
    <row r="266" spans="2:51" s="14" customFormat="1" ht="11.25">
      <c r="B266" s="177"/>
      <c r="D266" s="163" t="s">
        <v>212</v>
      </c>
      <c r="E266" s="178" t="s">
        <v>1</v>
      </c>
      <c r="F266" s="179" t="s">
        <v>3656</v>
      </c>
      <c r="H266" s="178" t="s">
        <v>1</v>
      </c>
      <c r="I266" s="180"/>
      <c r="L266" s="177"/>
      <c r="M266" s="181"/>
      <c r="N266" s="182"/>
      <c r="O266" s="182"/>
      <c r="P266" s="182"/>
      <c r="Q266" s="182"/>
      <c r="R266" s="182"/>
      <c r="S266" s="182"/>
      <c r="T266" s="183"/>
      <c r="AT266" s="178" t="s">
        <v>212</v>
      </c>
      <c r="AU266" s="178" t="s">
        <v>91</v>
      </c>
      <c r="AV266" s="14" t="s">
        <v>89</v>
      </c>
      <c r="AW266" s="14" t="s">
        <v>36</v>
      </c>
      <c r="AX266" s="14" t="s">
        <v>81</v>
      </c>
      <c r="AY266" s="178" t="s">
        <v>199</v>
      </c>
    </row>
    <row r="267" spans="2:51" s="13" customFormat="1" ht="11.25">
      <c r="B267" s="169"/>
      <c r="D267" s="163" t="s">
        <v>212</v>
      </c>
      <c r="E267" s="170" t="s">
        <v>1</v>
      </c>
      <c r="F267" s="171" t="s">
        <v>3657</v>
      </c>
      <c r="H267" s="172">
        <v>67.77</v>
      </c>
      <c r="I267" s="173"/>
      <c r="L267" s="169"/>
      <c r="M267" s="174"/>
      <c r="N267" s="175"/>
      <c r="O267" s="175"/>
      <c r="P267" s="175"/>
      <c r="Q267" s="175"/>
      <c r="R267" s="175"/>
      <c r="S267" s="175"/>
      <c r="T267" s="176"/>
      <c r="AT267" s="170" t="s">
        <v>212</v>
      </c>
      <c r="AU267" s="170" t="s">
        <v>91</v>
      </c>
      <c r="AV267" s="13" t="s">
        <v>91</v>
      </c>
      <c r="AW267" s="13" t="s">
        <v>36</v>
      </c>
      <c r="AX267" s="13" t="s">
        <v>81</v>
      </c>
      <c r="AY267" s="170" t="s">
        <v>199</v>
      </c>
    </row>
    <row r="268" spans="2:51" s="13" customFormat="1" ht="11.25">
      <c r="B268" s="169"/>
      <c r="D268" s="163" t="s">
        <v>212</v>
      </c>
      <c r="E268" s="170" t="s">
        <v>1</v>
      </c>
      <c r="F268" s="171" t="s">
        <v>3658</v>
      </c>
      <c r="H268" s="172">
        <v>54</v>
      </c>
      <c r="I268" s="173"/>
      <c r="L268" s="169"/>
      <c r="M268" s="174"/>
      <c r="N268" s="175"/>
      <c r="O268" s="175"/>
      <c r="P268" s="175"/>
      <c r="Q268" s="175"/>
      <c r="R268" s="175"/>
      <c r="S268" s="175"/>
      <c r="T268" s="176"/>
      <c r="AT268" s="170" t="s">
        <v>212</v>
      </c>
      <c r="AU268" s="170" t="s">
        <v>91</v>
      </c>
      <c r="AV268" s="13" t="s">
        <v>91</v>
      </c>
      <c r="AW268" s="13" t="s">
        <v>36</v>
      </c>
      <c r="AX268" s="13" t="s">
        <v>81</v>
      </c>
      <c r="AY268" s="170" t="s">
        <v>199</v>
      </c>
    </row>
    <row r="269" spans="2:51" s="14" customFormat="1" ht="11.25">
      <c r="B269" s="177"/>
      <c r="D269" s="163" t="s">
        <v>212</v>
      </c>
      <c r="E269" s="178" t="s">
        <v>1</v>
      </c>
      <c r="F269" s="179" t="s">
        <v>3659</v>
      </c>
      <c r="H269" s="178" t="s">
        <v>1</v>
      </c>
      <c r="I269" s="180"/>
      <c r="L269" s="177"/>
      <c r="M269" s="181"/>
      <c r="N269" s="182"/>
      <c r="O269" s="182"/>
      <c r="P269" s="182"/>
      <c r="Q269" s="182"/>
      <c r="R269" s="182"/>
      <c r="S269" s="182"/>
      <c r="T269" s="183"/>
      <c r="AT269" s="178" t="s">
        <v>212</v>
      </c>
      <c r="AU269" s="178" t="s">
        <v>91</v>
      </c>
      <c r="AV269" s="14" t="s">
        <v>89</v>
      </c>
      <c r="AW269" s="14" t="s">
        <v>36</v>
      </c>
      <c r="AX269" s="14" t="s">
        <v>81</v>
      </c>
      <c r="AY269" s="178" t="s">
        <v>199</v>
      </c>
    </row>
    <row r="270" spans="2:51" s="13" customFormat="1" ht="11.25">
      <c r="B270" s="169"/>
      <c r="D270" s="163" t="s">
        <v>212</v>
      </c>
      <c r="E270" s="170" t="s">
        <v>1</v>
      </c>
      <c r="F270" s="171" t="s">
        <v>3660</v>
      </c>
      <c r="H270" s="172">
        <v>24.6</v>
      </c>
      <c r="I270" s="173"/>
      <c r="L270" s="169"/>
      <c r="M270" s="174"/>
      <c r="N270" s="175"/>
      <c r="O270" s="175"/>
      <c r="P270" s="175"/>
      <c r="Q270" s="175"/>
      <c r="R270" s="175"/>
      <c r="S270" s="175"/>
      <c r="T270" s="176"/>
      <c r="AT270" s="170" t="s">
        <v>212</v>
      </c>
      <c r="AU270" s="170" t="s">
        <v>91</v>
      </c>
      <c r="AV270" s="13" t="s">
        <v>91</v>
      </c>
      <c r="AW270" s="13" t="s">
        <v>36</v>
      </c>
      <c r="AX270" s="13" t="s">
        <v>81</v>
      </c>
      <c r="AY270" s="170" t="s">
        <v>199</v>
      </c>
    </row>
    <row r="271" spans="2:51" s="14" customFormat="1" ht="22.5">
      <c r="B271" s="177"/>
      <c r="D271" s="163" t="s">
        <v>212</v>
      </c>
      <c r="E271" s="178" t="s">
        <v>1</v>
      </c>
      <c r="F271" s="179" t="s">
        <v>3661</v>
      </c>
      <c r="H271" s="178" t="s">
        <v>1</v>
      </c>
      <c r="I271" s="180"/>
      <c r="L271" s="177"/>
      <c r="M271" s="181"/>
      <c r="N271" s="182"/>
      <c r="O271" s="182"/>
      <c r="P271" s="182"/>
      <c r="Q271" s="182"/>
      <c r="R271" s="182"/>
      <c r="S271" s="182"/>
      <c r="T271" s="183"/>
      <c r="AT271" s="178" t="s">
        <v>212</v>
      </c>
      <c r="AU271" s="178" t="s">
        <v>91</v>
      </c>
      <c r="AV271" s="14" t="s">
        <v>89</v>
      </c>
      <c r="AW271" s="14" t="s">
        <v>36</v>
      </c>
      <c r="AX271" s="14" t="s">
        <v>81</v>
      </c>
      <c r="AY271" s="178" t="s">
        <v>199</v>
      </c>
    </row>
    <row r="272" spans="2:51" s="13" customFormat="1" ht="11.25">
      <c r="B272" s="169"/>
      <c r="D272" s="163" t="s">
        <v>212</v>
      </c>
      <c r="E272" s="170" t="s">
        <v>1</v>
      </c>
      <c r="F272" s="171" t="s">
        <v>298</v>
      </c>
      <c r="H272" s="172">
        <v>13</v>
      </c>
      <c r="I272" s="173"/>
      <c r="L272" s="169"/>
      <c r="M272" s="174"/>
      <c r="N272" s="175"/>
      <c r="O272" s="175"/>
      <c r="P272" s="175"/>
      <c r="Q272" s="175"/>
      <c r="R272" s="175"/>
      <c r="S272" s="175"/>
      <c r="T272" s="176"/>
      <c r="AT272" s="170" t="s">
        <v>212</v>
      </c>
      <c r="AU272" s="170" t="s">
        <v>91</v>
      </c>
      <c r="AV272" s="13" t="s">
        <v>91</v>
      </c>
      <c r="AW272" s="13" t="s">
        <v>36</v>
      </c>
      <c r="AX272" s="13" t="s">
        <v>81</v>
      </c>
      <c r="AY272" s="170" t="s">
        <v>199</v>
      </c>
    </row>
    <row r="273" spans="2:51" s="15" customFormat="1" ht="11.25">
      <c r="B273" s="184"/>
      <c r="D273" s="163" t="s">
        <v>212</v>
      </c>
      <c r="E273" s="185" t="s">
        <v>1</v>
      </c>
      <c r="F273" s="186" t="s">
        <v>234</v>
      </c>
      <c r="H273" s="187">
        <v>159.37</v>
      </c>
      <c r="I273" s="188"/>
      <c r="L273" s="184"/>
      <c r="M273" s="189"/>
      <c r="N273" s="190"/>
      <c r="O273" s="190"/>
      <c r="P273" s="190"/>
      <c r="Q273" s="190"/>
      <c r="R273" s="190"/>
      <c r="S273" s="190"/>
      <c r="T273" s="191"/>
      <c r="AT273" s="185" t="s">
        <v>212</v>
      </c>
      <c r="AU273" s="185" t="s">
        <v>91</v>
      </c>
      <c r="AV273" s="15" t="s">
        <v>206</v>
      </c>
      <c r="AW273" s="15" t="s">
        <v>36</v>
      </c>
      <c r="AX273" s="15" t="s">
        <v>89</v>
      </c>
      <c r="AY273" s="185" t="s">
        <v>199</v>
      </c>
    </row>
    <row r="274" spans="2:63" s="12" customFormat="1" ht="22.9" customHeight="1">
      <c r="B274" s="136"/>
      <c r="D274" s="137" t="s">
        <v>80</v>
      </c>
      <c r="E274" s="147" t="s">
        <v>623</v>
      </c>
      <c r="F274" s="147" t="s">
        <v>624</v>
      </c>
      <c r="I274" s="139"/>
      <c r="J274" s="148">
        <f>BK274</f>
        <v>0</v>
      </c>
      <c r="L274" s="136"/>
      <c r="M274" s="141"/>
      <c r="N274" s="142"/>
      <c r="O274" s="142"/>
      <c r="P274" s="143">
        <f>SUM(P275:P278)</f>
        <v>0</v>
      </c>
      <c r="Q274" s="142"/>
      <c r="R274" s="143">
        <f>SUM(R275:R278)</f>
        <v>0</v>
      </c>
      <c r="S274" s="142"/>
      <c r="T274" s="144">
        <f>SUM(T275:T278)</f>
        <v>0</v>
      </c>
      <c r="AR274" s="137" t="s">
        <v>89</v>
      </c>
      <c r="AT274" s="145" t="s">
        <v>80</v>
      </c>
      <c r="AU274" s="145" t="s">
        <v>89</v>
      </c>
      <c r="AY274" s="137" t="s">
        <v>199</v>
      </c>
      <c r="BK274" s="146">
        <f>SUM(BK275:BK278)</f>
        <v>0</v>
      </c>
    </row>
    <row r="275" spans="1:65" s="2" customFormat="1" ht="14.45" customHeight="1">
      <c r="A275" s="33"/>
      <c r="B275" s="149"/>
      <c r="C275" s="150" t="s">
        <v>471</v>
      </c>
      <c r="D275" s="150" t="s">
        <v>201</v>
      </c>
      <c r="E275" s="151" t="s">
        <v>626</v>
      </c>
      <c r="F275" s="152" t="s">
        <v>627</v>
      </c>
      <c r="G275" s="153" t="s">
        <v>275</v>
      </c>
      <c r="H275" s="154">
        <v>5.239</v>
      </c>
      <c r="I275" s="155"/>
      <c r="J275" s="156">
        <f>ROUND(I275*H275,2)</f>
        <v>0</v>
      </c>
      <c r="K275" s="152" t="s">
        <v>205</v>
      </c>
      <c r="L275" s="34"/>
      <c r="M275" s="157" t="s">
        <v>1</v>
      </c>
      <c r="N275" s="158" t="s">
        <v>46</v>
      </c>
      <c r="O275" s="59"/>
      <c r="P275" s="159">
        <f>O275*H275</f>
        <v>0</v>
      </c>
      <c r="Q275" s="159">
        <v>0</v>
      </c>
      <c r="R275" s="159">
        <f>Q275*H275</f>
        <v>0</v>
      </c>
      <c r="S275" s="159">
        <v>0</v>
      </c>
      <c r="T275" s="160">
        <f>S275*H275</f>
        <v>0</v>
      </c>
      <c r="U275" s="33"/>
      <c r="V275" s="33"/>
      <c r="W275" s="33"/>
      <c r="X275" s="33"/>
      <c r="Y275" s="33"/>
      <c r="Z275" s="33"/>
      <c r="AA275" s="33"/>
      <c r="AB275" s="33"/>
      <c r="AC275" s="33"/>
      <c r="AD275" s="33"/>
      <c r="AE275" s="33"/>
      <c r="AR275" s="161" t="s">
        <v>206</v>
      </c>
      <c r="AT275" s="161" t="s">
        <v>201</v>
      </c>
      <c r="AU275" s="161" t="s">
        <v>91</v>
      </c>
      <c r="AY275" s="18" t="s">
        <v>199</v>
      </c>
      <c r="BE275" s="162">
        <f>IF(N275="základní",J275,0)</f>
        <v>0</v>
      </c>
      <c r="BF275" s="162">
        <f>IF(N275="snížená",J275,0)</f>
        <v>0</v>
      </c>
      <c r="BG275" s="162">
        <f>IF(N275="zákl. přenesená",J275,0)</f>
        <v>0</v>
      </c>
      <c r="BH275" s="162">
        <f>IF(N275="sníž. přenesená",J275,0)</f>
        <v>0</v>
      </c>
      <c r="BI275" s="162">
        <f>IF(N275="nulová",J275,0)</f>
        <v>0</v>
      </c>
      <c r="BJ275" s="18" t="s">
        <v>89</v>
      </c>
      <c r="BK275" s="162">
        <f>ROUND(I275*H275,2)</f>
        <v>0</v>
      </c>
      <c r="BL275" s="18" t="s">
        <v>206</v>
      </c>
      <c r="BM275" s="161" t="s">
        <v>3662</v>
      </c>
    </row>
    <row r="276" spans="1:47" s="2" customFormat="1" ht="19.5">
      <c r="A276" s="33"/>
      <c r="B276" s="34"/>
      <c r="C276" s="33"/>
      <c r="D276" s="163" t="s">
        <v>208</v>
      </c>
      <c r="E276" s="33"/>
      <c r="F276" s="164" t="s">
        <v>629</v>
      </c>
      <c r="G276" s="33"/>
      <c r="H276" s="33"/>
      <c r="I276" s="165"/>
      <c r="J276" s="33"/>
      <c r="K276" s="33"/>
      <c r="L276" s="34"/>
      <c r="M276" s="166"/>
      <c r="N276" s="167"/>
      <c r="O276" s="59"/>
      <c r="P276" s="59"/>
      <c r="Q276" s="59"/>
      <c r="R276" s="59"/>
      <c r="S276" s="59"/>
      <c r="T276" s="60"/>
      <c r="U276" s="33"/>
      <c r="V276" s="33"/>
      <c r="W276" s="33"/>
      <c r="X276" s="33"/>
      <c r="Y276" s="33"/>
      <c r="Z276" s="33"/>
      <c r="AA276" s="33"/>
      <c r="AB276" s="33"/>
      <c r="AC276" s="33"/>
      <c r="AD276" s="33"/>
      <c r="AE276" s="33"/>
      <c r="AT276" s="18" t="s">
        <v>208</v>
      </c>
      <c r="AU276" s="18" t="s">
        <v>91</v>
      </c>
    </row>
    <row r="277" spans="1:65" s="2" customFormat="1" ht="24.2" customHeight="1">
      <c r="A277" s="33"/>
      <c r="B277" s="149"/>
      <c r="C277" s="150" t="s">
        <v>477</v>
      </c>
      <c r="D277" s="150" t="s">
        <v>201</v>
      </c>
      <c r="E277" s="151" t="s">
        <v>631</v>
      </c>
      <c r="F277" s="152" t="s">
        <v>632</v>
      </c>
      <c r="G277" s="153" t="s">
        <v>275</v>
      </c>
      <c r="H277" s="154">
        <v>5.239</v>
      </c>
      <c r="I277" s="155"/>
      <c r="J277" s="156">
        <f>ROUND(I277*H277,2)</f>
        <v>0</v>
      </c>
      <c r="K277" s="152" t="s">
        <v>205</v>
      </c>
      <c r="L277" s="34"/>
      <c r="M277" s="157" t="s">
        <v>1</v>
      </c>
      <c r="N277" s="158" t="s">
        <v>46</v>
      </c>
      <c r="O277" s="59"/>
      <c r="P277" s="159">
        <f>O277*H277</f>
        <v>0</v>
      </c>
      <c r="Q277" s="159">
        <v>0</v>
      </c>
      <c r="R277" s="159">
        <f>Q277*H277</f>
        <v>0</v>
      </c>
      <c r="S277" s="159">
        <v>0</v>
      </c>
      <c r="T277" s="160">
        <f>S277*H277</f>
        <v>0</v>
      </c>
      <c r="U277" s="33"/>
      <c r="V277" s="33"/>
      <c r="W277" s="33"/>
      <c r="X277" s="33"/>
      <c r="Y277" s="33"/>
      <c r="Z277" s="33"/>
      <c r="AA277" s="33"/>
      <c r="AB277" s="33"/>
      <c r="AC277" s="33"/>
      <c r="AD277" s="33"/>
      <c r="AE277" s="33"/>
      <c r="AR277" s="161" t="s">
        <v>206</v>
      </c>
      <c r="AT277" s="161" t="s">
        <v>201</v>
      </c>
      <c r="AU277" s="161" t="s">
        <v>91</v>
      </c>
      <c r="AY277" s="18" t="s">
        <v>199</v>
      </c>
      <c r="BE277" s="162">
        <f>IF(N277="základní",J277,0)</f>
        <v>0</v>
      </c>
      <c r="BF277" s="162">
        <f>IF(N277="snížená",J277,0)</f>
        <v>0</v>
      </c>
      <c r="BG277" s="162">
        <f>IF(N277="zákl. přenesená",J277,0)</f>
        <v>0</v>
      </c>
      <c r="BH277" s="162">
        <f>IF(N277="sníž. přenesená",J277,0)</f>
        <v>0</v>
      </c>
      <c r="BI277" s="162">
        <f>IF(N277="nulová",J277,0)</f>
        <v>0</v>
      </c>
      <c r="BJ277" s="18" t="s">
        <v>89</v>
      </c>
      <c r="BK277" s="162">
        <f>ROUND(I277*H277,2)</f>
        <v>0</v>
      </c>
      <c r="BL277" s="18" t="s">
        <v>206</v>
      </c>
      <c r="BM277" s="161" t="s">
        <v>3663</v>
      </c>
    </row>
    <row r="278" spans="1:47" s="2" customFormat="1" ht="29.25">
      <c r="A278" s="33"/>
      <c r="B278" s="34"/>
      <c r="C278" s="33"/>
      <c r="D278" s="163" t="s">
        <v>208</v>
      </c>
      <c r="E278" s="33"/>
      <c r="F278" s="164" t="s">
        <v>634</v>
      </c>
      <c r="G278" s="33"/>
      <c r="H278" s="33"/>
      <c r="I278" s="165"/>
      <c r="J278" s="33"/>
      <c r="K278" s="33"/>
      <c r="L278" s="34"/>
      <c r="M278" s="202"/>
      <c r="N278" s="203"/>
      <c r="O278" s="204"/>
      <c r="P278" s="204"/>
      <c r="Q278" s="204"/>
      <c r="R278" s="204"/>
      <c r="S278" s="204"/>
      <c r="T278" s="205"/>
      <c r="U278" s="33"/>
      <c r="V278" s="33"/>
      <c r="W278" s="33"/>
      <c r="X278" s="33"/>
      <c r="Y278" s="33"/>
      <c r="Z278" s="33"/>
      <c r="AA278" s="33"/>
      <c r="AB278" s="33"/>
      <c r="AC278" s="33"/>
      <c r="AD278" s="33"/>
      <c r="AE278" s="33"/>
      <c r="AT278" s="18" t="s">
        <v>208</v>
      </c>
      <c r="AU278" s="18" t="s">
        <v>91</v>
      </c>
    </row>
    <row r="279" spans="1:31" s="2" customFormat="1" ht="6.95" customHeight="1">
      <c r="A279" s="33"/>
      <c r="B279" s="48"/>
      <c r="C279" s="49"/>
      <c r="D279" s="49"/>
      <c r="E279" s="49"/>
      <c r="F279" s="49"/>
      <c r="G279" s="49"/>
      <c r="H279" s="49"/>
      <c r="I279" s="49"/>
      <c r="J279" s="49"/>
      <c r="K279" s="49"/>
      <c r="L279" s="34"/>
      <c r="M279" s="33"/>
      <c r="O279" s="33"/>
      <c r="P279" s="33"/>
      <c r="Q279" s="33"/>
      <c r="R279" s="33"/>
      <c r="S279" s="33"/>
      <c r="T279" s="33"/>
      <c r="U279" s="33"/>
      <c r="V279" s="33"/>
      <c r="W279" s="33"/>
      <c r="X279" s="33"/>
      <c r="Y279" s="33"/>
      <c r="Z279" s="33"/>
      <c r="AA279" s="33"/>
      <c r="AB279" s="33"/>
      <c r="AC279" s="33"/>
      <c r="AD279" s="33"/>
      <c r="AE279" s="33"/>
    </row>
  </sheetData>
  <autoFilter ref="C123:K278"/>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59"/>
  <sheetViews>
    <sheetView showGridLines="0" zoomScale="115" zoomScaleNormal="115" workbookViewId="0" topLeftCell="A227">
      <selection activeCell="F252" sqref="F25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90</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160</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14. 1. 2021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23.25" customHeight="1">
      <c r="A27" s="100"/>
      <c r="B27" s="101"/>
      <c r="C27" s="100"/>
      <c r="D27" s="100"/>
      <c r="E27" s="255" t="s">
        <v>161</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ROUND(J133,2)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ROUND((SUM(BE133:BE458)),2)</f>
        <v>0</v>
      </c>
      <c r="G33" s="33"/>
      <c r="H33" s="33"/>
      <c r="I33" s="106">
        <v>0.21</v>
      </c>
      <c r="J33" s="105">
        <f>ROUND(((SUM(BE133:BE458))*I33),2)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ROUND((SUM(BF133:BF458)),2)</f>
        <v>0</v>
      </c>
      <c r="G34" s="33"/>
      <c r="H34" s="33"/>
      <c r="I34" s="106">
        <v>0.15</v>
      </c>
      <c r="J34" s="105">
        <f>ROUND(((SUM(BF133:BF458))*I34),2)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ROUND((SUM(BG133:BG458)),2)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ROUND((SUM(BH133:BH458)),2)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ROUND((SUM(BI133:BI458)),2)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01 - Hráz</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14. 1. 2021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J133</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J134</f>
        <v>0</v>
      </c>
      <c r="L97" s="118"/>
    </row>
    <row r="98" spans="2:12" s="10" customFormat="1" ht="19.9" customHeight="1">
      <c r="B98" s="122"/>
      <c r="D98" s="123" t="s">
        <v>168</v>
      </c>
      <c r="E98" s="124"/>
      <c r="F98" s="124"/>
      <c r="G98" s="124"/>
      <c r="H98" s="124"/>
      <c r="I98" s="124"/>
      <c r="J98" s="125">
        <f>J135</f>
        <v>0</v>
      </c>
      <c r="L98" s="122"/>
    </row>
    <row r="99" spans="2:12" s="10" customFormat="1" ht="19.9" customHeight="1">
      <c r="B99" s="122"/>
      <c r="D99" s="123" t="s">
        <v>169</v>
      </c>
      <c r="E99" s="124"/>
      <c r="F99" s="124"/>
      <c r="G99" s="124"/>
      <c r="H99" s="124"/>
      <c r="I99" s="124"/>
      <c r="J99" s="125">
        <f>J229</f>
        <v>0</v>
      </c>
      <c r="L99" s="122"/>
    </row>
    <row r="100" spans="2:12" s="10" customFormat="1" ht="19.9" customHeight="1">
      <c r="B100" s="122"/>
      <c r="D100" s="123" t="s">
        <v>170</v>
      </c>
      <c r="E100" s="124"/>
      <c r="F100" s="124"/>
      <c r="G100" s="124"/>
      <c r="H100" s="124"/>
      <c r="I100" s="124"/>
      <c r="J100" s="125">
        <f>J262</f>
        <v>0</v>
      </c>
      <c r="L100" s="122"/>
    </row>
    <row r="101" spans="2:12" s="10" customFormat="1" ht="19.9" customHeight="1">
      <c r="B101" s="122"/>
      <c r="D101" s="123" t="s">
        <v>171</v>
      </c>
      <c r="E101" s="124"/>
      <c r="F101" s="124"/>
      <c r="G101" s="124"/>
      <c r="H101" s="124"/>
      <c r="I101" s="124"/>
      <c r="J101" s="125">
        <f>J315</f>
        <v>0</v>
      </c>
      <c r="L101" s="122"/>
    </row>
    <row r="102" spans="2:12" s="10" customFormat="1" ht="19.9" customHeight="1">
      <c r="B102" s="122"/>
      <c r="D102" s="123" t="s">
        <v>172</v>
      </c>
      <c r="E102" s="124"/>
      <c r="F102" s="124"/>
      <c r="G102" s="124"/>
      <c r="H102" s="124"/>
      <c r="I102" s="124"/>
      <c r="J102" s="125">
        <f>J337</f>
        <v>0</v>
      </c>
      <c r="L102" s="122"/>
    </row>
    <row r="103" spans="2:12" s="10" customFormat="1" ht="19.9" customHeight="1">
      <c r="B103" s="122"/>
      <c r="D103" s="123" t="s">
        <v>173</v>
      </c>
      <c r="E103" s="124"/>
      <c r="F103" s="124"/>
      <c r="G103" s="124"/>
      <c r="H103" s="124"/>
      <c r="I103" s="124"/>
      <c r="J103" s="125">
        <f>J372</f>
        <v>0</v>
      </c>
      <c r="L103" s="122"/>
    </row>
    <row r="104" spans="2:12" s="10" customFormat="1" ht="19.9" customHeight="1">
      <c r="B104" s="122"/>
      <c r="D104" s="123" t="s">
        <v>174</v>
      </c>
      <c r="E104" s="124"/>
      <c r="F104" s="124"/>
      <c r="G104" s="124"/>
      <c r="H104" s="124"/>
      <c r="I104" s="124"/>
      <c r="J104" s="125">
        <f>J378</f>
        <v>0</v>
      </c>
      <c r="L104" s="122"/>
    </row>
    <row r="105" spans="2:12" s="10" customFormat="1" ht="19.9" customHeight="1">
      <c r="B105" s="122"/>
      <c r="D105" s="123" t="s">
        <v>175</v>
      </c>
      <c r="E105" s="124"/>
      <c r="F105" s="124"/>
      <c r="G105" s="124"/>
      <c r="H105" s="124"/>
      <c r="I105" s="124"/>
      <c r="J105" s="125">
        <f>J381</f>
        <v>0</v>
      </c>
      <c r="L105" s="122"/>
    </row>
    <row r="106" spans="2:12" s="10" customFormat="1" ht="14.85" customHeight="1">
      <c r="B106" s="122"/>
      <c r="D106" s="123" t="s">
        <v>176</v>
      </c>
      <c r="E106" s="124"/>
      <c r="F106" s="124"/>
      <c r="G106" s="124"/>
      <c r="H106" s="124"/>
      <c r="I106" s="124"/>
      <c r="J106" s="125">
        <f>J382</f>
        <v>0</v>
      </c>
      <c r="L106" s="122"/>
    </row>
    <row r="107" spans="2:12" s="10" customFormat="1" ht="14.85" customHeight="1">
      <c r="B107" s="122"/>
      <c r="D107" s="123" t="s">
        <v>177</v>
      </c>
      <c r="E107" s="124"/>
      <c r="F107" s="124"/>
      <c r="G107" s="124"/>
      <c r="H107" s="124"/>
      <c r="I107" s="124"/>
      <c r="J107" s="125">
        <f>J392</f>
        <v>0</v>
      </c>
      <c r="L107" s="122"/>
    </row>
    <row r="108" spans="2:12" s="10" customFormat="1" ht="14.85" customHeight="1">
      <c r="B108" s="122"/>
      <c r="D108" s="123" t="s">
        <v>178</v>
      </c>
      <c r="E108" s="124"/>
      <c r="F108" s="124"/>
      <c r="G108" s="124"/>
      <c r="H108" s="124"/>
      <c r="I108" s="124"/>
      <c r="J108" s="125">
        <f>J413</f>
        <v>0</v>
      </c>
      <c r="L108" s="122"/>
    </row>
    <row r="109" spans="2:12" s="10" customFormat="1" ht="14.85" customHeight="1">
      <c r="B109" s="122"/>
      <c r="D109" s="123" t="s">
        <v>179</v>
      </c>
      <c r="E109" s="124"/>
      <c r="F109" s="124"/>
      <c r="G109" s="124"/>
      <c r="H109" s="124"/>
      <c r="I109" s="124"/>
      <c r="J109" s="125">
        <f>J418</f>
        <v>0</v>
      </c>
      <c r="L109" s="122"/>
    </row>
    <row r="110" spans="2:12" s="10" customFormat="1" ht="19.9" customHeight="1">
      <c r="B110" s="122"/>
      <c r="D110" s="123" t="s">
        <v>180</v>
      </c>
      <c r="E110" s="124"/>
      <c r="F110" s="124"/>
      <c r="G110" s="124"/>
      <c r="H110" s="124"/>
      <c r="I110" s="124"/>
      <c r="J110" s="125">
        <f>J424</f>
        <v>0</v>
      </c>
      <c r="L110" s="122"/>
    </row>
    <row r="111" spans="2:12" s="10" customFormat="1" ht="19.9" customHeight="1">
      <c r="B111" s="122"/>
      <c r="D111" s="123" t="s">
        <v>181</v>
      </c>
      <c r="E111" s="124"/>
      <c r="F111" s="124"/>
      <c r="G111" s="124"/>
      <c r="H111" s="124"/>
      <c r="I111" s="124"/>
      <c r="J111" s="125">
        <f>J433</f>
        <v>0</v>
      </c>
      <c r="L111" s="122"/>
    </row>
    <row r="112" spans="2:12" s="9" customFormat="1" ht="24.95" customHeight="1">
      <c r="B112" s="118"/>
      <c r="D112" s="119" t="s">
        <v>182</v>
      </c>
      <c r="E112" s="120"/>
      <c r="F112" s="120"/>
      <c r="G112" s="120"/>
      <c r="H112" s="120"/>
      <c r="I112" s="120"/>
      <c r="J112" s="121">
        <f>J438</f>
        <v>0</v>
      </c>
      <c r="L112" s="118"/>
    </row>
    <row r="113" spans="2:12" s="10" customFormat="1" ht="19.9" customHeight="1">
      <c r="B113" s="122"/>
      <c r="D113" s="123" t="s">
        <v>183</v>
      </c>
      <c r="E113" s="124"/>
      <c r="F113" s="124"/>
      <c r="G113" s="124"/>
      <c r="H113" s="124"/>
      <c r="I113" s="124"/>
      <c r="J113" s="125">
        <f>J439</f>
        <v>0</v>
      </c>
      <c r="L113" s="122"/>
    </row>
    <row r="114" spans="1:31" s="2" customFormat="1" ht="21.75" customHeight="1">
      <c r="A114" s="33"/>
      <c r="B114" s="34"/>
      <c r="C114" s="33"/>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6.95" customHeight="1">
      <c r="A115" s="33"/>
      <c r="B115" s="48"/>
      <c r="C115" s="49"/>
      <c r="D115" s="49"/>
      <c r="E115" s="49"/>
      <c r="F115" s="49"/>
      <c r="G115" s="49"/>
      <c r="H115" s="49"/>
      <c r="I115" s="49"/>
      <c r="J115" s="49"/>
      <c r="K115" s="49"/>
      <c r="L115" s="43"/>
      <c r="S115" s="33"/>
      <c r="T115" s="33"/>
      <c r="U115" s="33"/>
      <c r="V115" s="33"/>
      <c r="W115" s="33"/>
      <c r="X115" s="33"/>
      <c r="Y115" s="33"/>
      <c r="Z115" s="33"/>
      <c r="AA115" s="33"/>
      <c r="AB115" s="33"/>
      <c r="AC115" s="33"/>
      <c r="AD115" s="33"/>
      <c r="AE115" s="33"/>
    </row>
    <row r="119" spans="1:31" s="2" customFormat="1" ht="6.95" customHeight="1">
      <c r="A119" s="33"/>
      <c r="B119" s="50"/>
      <c r="C119" s="51"/>
      <c r="D119" s="51"/>
      <c r="E119" s="51"/>
      <c r="F119" s="51"/>
      <c r="G119" s="51"/>
      <c r="H119" s="51"/>
      <c r="I119" s="51"/>
      <c r="J119" s="51"/>
      <c r="K119" s="51"/>
      <c r="L119" s="43"/>
      <c r="S119" s="33"/>
      <c r="T119" s="33"/>
      <c r="U119" s="33"/>
      <c r="V119" s="33"/>
      <c r="W119" s="33"/>
      <c r="X119" s="33"/>
      <c r="Y119" s="33"/>
      <c r="Z119" s="33"/>
      <c r="AA119" s="33"/>
      <c r="AB119" s="33"/>
      <c r="AC119" s="33"/>
      <c r="AD119" s="33"/>
      <c r="AE119" s="33"/>
    </row>
    <row r="120" spans="1:31" s="2" customFormat="1" ht="24.95" customHeight="1">
      <c r="A120" s="33"/>
      <c r="B120" s="34"/>
      <c r="C120" s="22" t="s">
        <v>184</v>
      </c>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16</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67" t="str">
        <f>E7</f>
        <v>VD Letovice, rekonstrukce VD</v>
      </c>
      <c r="F123" s="268"/>
      <c r="G123" s="268"/>
      <c r="H123" s="268"/>
      <c r="I123" s="3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159</v>
      </c>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6.5" customHeight="1">
      <c r="A125" s="33"/>
      <c r="B125" s="34"/>
      <c r="C125" s="33"/>
      <c r="D125" s="33"/>
      <c r="E125" s="224" t="str">
        <f>E9</f>
        <v>SO 01 - Hráz</v>
      </c>
      <c r="F125" s="269"/>
      <c r="G125" s="269"/>
      <c r="H125" s="269"/>
      <c r="I125" s="33"/>
      <c r="J125" s="33"/>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F12</f>
        <v>VD Letovice</v>
      </c>
      <c r="G127" s="33"/>
      <c r="H127" s="33"/>
      <c r="I127" s="28" t="s">
        <v>22</v>
      </c>
      <c r="J127" s="56" t="str">
        <f>IF(J12="","",J12)</f>
        <v>14. 1. 2021</v>
      </c>
      <c r="K127" s="33"/>
      <c r="L127" s="43"/>
      <c r="S127" s="33"/>
      <c r="T127" s="33"/>
      <c r="U127" s="33"/>
      <c r="V127" s="33"/>
      <c r="W127" s="33"/>
      <c r="X127" s="33"/>
      <c r="Y127" s="33"/>
      <c r="Z127" s="33"/>
      <c r="AA127" s="33"/>
      <c r="AB127" s="33"/>
      <c r="AC127" s="33"/>
      <c r="AD127" s="33"/>
      <c r="AE127" s="33"/>
    </row>
    <row r="128" spans="1:31" s="2" customFormat="1" ht="6.95"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2" customFormat="1" ht="25.7" customHeight="1">
      <c r="A129" s="33"/>
      <c r="B129" s="34"/>
      <c r="C129" s="28" t="s">
        <v>24</v>
      </c>
      <c r="D129" s="33"/>
      <c r="E129" s="33"/>
      <c r="F129" s="26" t="str">
        <f>E15</f>
        <v>Povodí Moravy, s.p., Dřevařská 11, 60175 Brno</v>
      </c>
      <c r="G129" s="33"/>
      <c r="H129" s="33"/>
      <c r="I129" s="28" t="s">
        <v>32</v>
      </c>
      <c r="J129" s="31" t="str">
        <f>E21</f>
        <v>Sweco Hydroprojekt a.s.</v>
      </c>
      <c r="K129" s="33"/>
      <c r="L129" s="43"/>
      <c r="S129" s="33"/>
      <c r="T129" s="33"/>
      <c r="U129" s="33"/>
      <c r="V129" s="33"/>
      <c r="W129" s="33"/>
      <c r="X129" s="33"/>
      <c r="Y129" s="33"/>
      <c r="Z129" s="33"/>
      <c r="AA129" s="33"/>
      <c r="AB129" s="33"/>
      <c r="AC129" s="33"/>
      <c r="AD129" s="33"/>
      <c r="AE129" s="33"/>
    </row>
    <row r="130" spans="1:31" s="2" customFormat="1" ht="15.2" customHeight="1">
      <c r="A130" s="33"/>
      <c r="B130" s="34"/>
      <c r="C130" s="28" t="s">
        <v>30</v>
      </c>
      <c r="D130" s="33"/>
      <c r="E130" s="33"/>
      <c r="F130" s="26" t="str">
        <f>IF(E18="","",E18)</f>
        <v>Vyplň údaj</v>
      </c>
      <c r="G130" s="33"/>
      <c r="H130" s="33"/>
      <c r="I130" s="28" t="s">
        <v>37</v>
      </c>
      <c r="J130" s="31" t="str">
        <f>E24</f>
        <v xml:space="preserve"> </v>
      </c>
      <c r="K130" s="33"/>
      <c r="L130" s="43"/>
      <c r="S130" s="33"/>
      <c r="T130" s="33"/>
      <c r="U130" s="33"/>
      <c r="V130" s="33"/>
      <c r="W130" s="33"/>
      <c r="X130" s="33"/>
      <c r="Y130" s="33"/>
      <c r="Z130" s="33"/>
      <c r="AA130" s="33"/>
      <c r="AB130" s="33"/>
      <c r="AC130" s="33"/>
      <c r="AD130" s="33"/>
      <c r="AE130" s="33"/>
    </row>
    <row r="131" spans="1:31" s="2" customFormat="1" ht="10.35" customHeight="1">
      <c r="A131" s="33"/>
      <c r="B131" s="34"/>
      <c r="C131" s="33"/>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11" customFormat="1" ht="29.25" customHeight="1">
      <c r="A132" s="126"/>
      <c r="B132" s="127"/>
      <c r="C132" s="128" t="s">
        <v>185</v>
      </c>
      <c r="D132" s="129" t="s">
        <v>66</v>
      </c>
      <c r="E132" s="129" t="s">
        <v>62</v>
      </c>
      <c r="F132" s="129" t="s">
        <v>63</v>
      </c>
      <c r="G132" s="129" t="s">
        <v>186</v>
      </c>
      <c r="H132" s="129" t="s">
        <v>187</v>
      </c>
      <c r="I132" s="129" t="s">
        <v>188</v>
      </c>
      <c r="J132" s="129" t="s">
        <v>164</v>
      </c>
      <c r="K132" s="130" t="s">
        <v>189</v>
      </c>
      <c r="L132" s="131"/>
      <c r="M132" s="63" t="s">
        <v>1</v>
      </c>
      <c r="N132" s="64" t="s">
        <v>45</v>
      </c>
      <c r="O132" s="64" t="s">
        <v>190</v>
      </c>
      <c r="P132" s="64" t="s">
        <v>191</v>
      </c>
      <c r="Q132" s="64" t="s">
        <v>192</v>
      </c>
      <c r="R132" s="64" t="s">
        <v>193</v>
      </c>
      <c r="S132" s="64" t="s">
        <v>194</v>
      </c>
      <c r="T132" s="65" t="s">
        <v>195</v>
      </c>
      <c r="U132" s="126"/>
      <c r="V132" s="126"/>
      <c r="W132" s="126"/>
      <c r="X132" s="126"/>
      <c r="Y132" s="126"/>
      <c r="Z132" s="126"/>
      <c r="AA132" s="126"/>
      <c r="AB132" s="126"/>
      <c r="AC132" s="126"/>
      <c r="AD132" s="126"/>
      <c r="AE132" s="126"/>
    </row>
    <row r="133" spans="1:63" s="2" customFormat="1" ht="22.9" customHeight="1">
      <c r="A133" s="33"/>
      <c r="B133" s="34"/>
      <c r="C133" s="70" t="s">
        <v>196</v>
      </c>
      <c r="D133" s="33"/>
      <c r="E133" s="33"/>
      <c r="F133" s="33"/>
      <c r="G133" s="33"/>
      <c r="H133" s="33"/>
      <c r="I133" s="33"/>
      <c r="J133" s="132">
        <f>BK133</f>
        <v>0</v>
      </c>
      <c r="K133" s="33"/>
      <c r="L133" s="34"/>
      <c r="M133" s="66"/>
      <c r="N133" s="57"/>
      <c r="O133" s="67"/>
      <c r="P133" s="133">
        <f>P134+P438</f>
        <v>0</v>
      </c>
      <c r="Q133" s="67"/>
      <c r="R133" s="133">
        <f>R134+R438</f>
        <v>1416.18153204</v>
      </c>
      <c r="S133" s="67"/>
      <c r="T133" s="134">
        <f>T134+T438</f>
        <v>651.8529</v>
      </c>
      <c r="U133" s="33"/>
      <c r="V133" s="33"/>
      <c r="W133" s="33"/>
      <c r="X133" s="33"/>
      <c r="Y133" s="33"/>
      <c r="Z133" s="33"/>
      <c r="AA133" s="33"/>
      <c r="AB133" s="33"/>
      <c r="AC133" s="33"/>
      <c r="AD133" s="33"/>
      <c r="AE133" s="33"/>
      <c r="AT133" s="18" t="s">
        <v>80</v>
      </c>
      <c r="AU133" s="18" t="s">
        <v>166</v>
      </c>
      <c r="BK133" s="135">
        <f>BK134+BK438</f>
        <v>0</v>
      </c>
    </row>
    <row r="134" spans="2:63" s="12" customFormat="1" ht="25.9" customHeight="1">
      <c r="B134" s="136"/>
      <c r="D134" s="137" t="s">
        <v>80</v>
      </c>
      <c r="E134" s="138" t="s">
        <v>197</v>
      </c>
      <c r="F134" s="138" t="s">
        <v>198</v>
      </c>
      <c r="I134" s="139"/>
      <c r="J134" s="140">
        <f>BK134</f>
        <v>0</v>
      </c>
      <c r="L134" s="136"/>
      <c r="M134" s="141"/>
      <c r="N134" s="142"/>
      <c r="O134" s="142"/>
      <c r="P134" s="143">
        <f>P135+P229+P262+P315+P337+P372+P378+P381+P424+P433</f>
        <v>0</v>
      </c>
      <c r="Q134" s="142"/>
      <c r="R134" s="143">
        <f>R135+R229+R262+R315+R337+R372+R378+R381+R424+R433</f>
        <v>1415.93830804</v>
      </c>
      <c r="S134" s="142"/>
      <c r="T134" s="144">
        <f>T135+T229+T262+T315+T337+T372+T378+T381+T424+T433</f>
        <v>651.8529</v>
      </c>
      <c r="AR134" s="137" t="s">
        <v>89</v>
      </c>
      <c r="AT134" s="145" t="s">
        <v>80</v>
      </c>
      <c r="AU134" s="145" t="s">
        <v>81</v>
      </c>
      <c r="AY134" s="137" t="s">
        <v>199</v>
      </c>
      <c r="BK134" s="146">
        <f>BK135+BK229+BK262+BK315+BK337+BK372+BK378+BK381+BK424+BK433</f>
        <v>0</v>
      </c>
    </row>
    <row r="135" spans="2:63" s="12" customFormat="1" ht="22.9" customHeight="1">
      <c r="B135" s="136"/>
      <c r="D135" s="137" t="s">
        <v>80</v>
      </c>
      <c r="E135" s="147" t="s">
        <v>89</v>
      </c>
      <c r="F135" s="147" t="s">
        <v>200</v>
      </c>
      <c r="I135" s="139"/>
      <c r="J135" s="148">
        <f>BK135</f>
        <v>0</v>
      </c>
      <c r="L135" s="136"/>
      <c r="M135" s="141"/>
      <c r="N135" s="142"/>
      <c r="O135" s="142"/>
      <c r="P135" s="143">
        <f>SUM(P136:P228)</f>
        <v>0</v>
      </c>
      <c r="Q135" s="142"/>
      <c r="R135" s="143">
        <f>SUM(R136:R228)</f>
        <v>114.59167599999999</v>
      </c>
      <c r="S135" s="142"/>
      <c r="T135" s="144">
        <f>SUM(T136:T228)</f>
        <v>148.9329</v>
      </c>
      <c r="AR135" s="137" t="s">
        <v>89</v>
      </c>
      <c r="AT135" s="145" t="s">
        <v>80</v>
      </c>
      <c r="AU135" s="145" t="s">
        <v>89</v>
      </c>
      <c r="AY135" s="137" t="s">
        <v>199</v>
      </c>
      <c r="BK135" s="146">
        <f>SUM(BK136:BK228)</f>
        <v>0</v>
      </c>
    </row>
    <row r="136" spans="1:65" s="2" customFormat="1" ht="24.2" customHeight="1">
      <c r="A136" s="33"/>
      <c r="B136" s="149"/>
      <c r="C136" s="150" t="s">
        <v>89</v>
      </c>
      <c r="D136" s="150" t="s">
        <v>201</v>
      </c>
      <c r="E136" s="151" t="s">
        <v>202</v>
      </c>
      <c r="F136" s="152" t="s">
        <v>203</v>
      </c>
      <c r="G136" s="153" t="s">
        <v>204</v>
      </c>
      <c r="H136" s="154">
        <v>38.1</v>
      </c>
      <c r="I136" s="155"/>
      <c r="J136" s="156">
        <f>ROUND(I136*H136,2)</f>
        <v>0</v>
      </c>
      <c r="K136" s="152" t="s">
        <v>205</v>
      </c>
      <c r="L136" s="34"/>
      <c r="M136" s="157" t="s">
        <v>1</v>
      </c>
      <c r="N136" s="158" t="s">
        <v>46</v>
      </c>
      <c r="O136" s="59"/>
      <c r="P136" s="159">
        <f>O136*H136</f>
        <v>0</v>
      </c>
      <c r="Q136" s="159">
        <v>0</v>
      </c>
      <c r="R136" s="159">
        <f>Q136*H136</f>
        <v>0</v>
      </c>
      <c r="S136" s="159">
        <v>0.417</v>
      </c>
      <c r="T136" s="160">
        <f>S136*H136</f>
        <v>15.8877</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207</v>
      </c>
    </row>
    <row r="137" spans="1:47" s="2" customFormat="1" ht="39">
      <c r="A137" s="33"/>
      <c r="B137" s="34"/>
      <c r="C137" s="33"/>
      <c r="D137" s="163" t="s">
        <v>208</v>
      </c>
      <c r="E137" s="33"/>
      <c r="F137" s="164" t="s">
        <v>209</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208</v>
      </c>
      <c r="AU137" s="18" t="s">
        <v>91</v>
      </c>
    </row>
    <row r="138" spans="1:47" s="2" customFormat="1" ht="146.25">
      <c r="A138" s="33"/>
      <c r="B138" s="34"/>
      <c r="C138" s="33"/>
      <c r="D138" s="163" t="s">
        <v>210</v>
      </c>
      <c r="E138" s="33"/>
      <c r="F138" s="168" t="s">
        <v>211</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210</v>
      </c>
      <c r="AU138" s="18" t="s">
        <v>91</v>
      </c>
    </row>
    <row r="139" spans="2:51" s="13" customFormat="1" ht="11.25">
      <c r="B139" s="169"/>
      <c r="D139" s="163" t="s">
        <v>212</v>
      </c>
      <c r="E139" s="170" t="s">
        <v>1</v>
      </c>
      <c r="F139" s="171" t="s">
        <v>213</v>
      </c>
      <c r="H139" s="172">
        <v>38.1</v>
      </c>
      <c r="I139" s="173"/>
      <c r="L139" s="169"/>
      <c r="M139" s="174"/>
      <c r="N139" s="175"/>
      <c r="O139" s="175"/>
      <c r="P139" s="175"/>
      <c r="Q139" s="175"/>
      <c r="R139" s="175"/>
      <c r="S139" s="175"/>
      <c r="T139" s="176"/>
      <c r="AT139" s="170" t="s">
        <v>212</v>
      </c>
      <c r="AU139" s="170" t="s">
        <v>91</v>
      </c>
      <c r="AV139" s="13" t="s">
        <v>91</v>
      </c>
      <c r="AW139" s="13" t="s">
        <v>36</v>
      </c>
      <c r="AX139" s="13" t="s">
        <v>89</v>
      </c>
      <c r="AY139" s="170" t="s">
        <v>199</v>
      </c>
    </row>
    <row r="140" spans="1:65" s="2" customFormat="1" ht="24.2" customHeight="1">
      <c r="A140" s="33"/>
      <c r="B140" s="149"/>
      <c r="C140" s="150" t="s">
        <v>91</v>
      </c>
      <c r="D140" s="150" t="s">
        <v>201</v>
      </c>
      <c r="E140" s="151" t="s">
        <v>214</v>
      </c>
      <c r="F140" s="152" t="s">
        <v>215</v>
      </c>
      <c r="G140" s="153" t="s">
        <v>204</v>
      </c>
      <c r="H140" s="154">
        <v>342.9</v>
      </c>
      <c r="I140" s="155"/>
      <c r="J140" s="156">
        <f>ROUND(I140*H140,2)</f>
        <v>0</v>
      </c>
      <c r="K140" s="152" t="s">
        <v>205</v>
      </c>
      <c r="L140" s="34"/>
      <c r="M140" s="157" t="s">
        <v>1</v>
      </c>
      <c r="N140" s="158" t="s">
        <v>46</v>
      </c>
      <c r="O140" s="59"/>
      <c r="P140" s="159">
        <f>O140*H140</f>
        <v>0</v>
      </c>
      <c r="Q140" s="159">
        <v>0</v>
      </c>
      <c r="R140" s="159">
        <f>Q140*H140</f>
        <v>0</v>
      </c>
      <c r="S140" s="159">
        <v>0.29</v>
      </c>
      <c r="T140" s="160">
        <f>S140*H140</f>
        <v>99.44099999999999</v>
      </c>
      <c r="U140" s="33"/>
      <c r="V140" s="33"/>
      <c r="W140" s="33"/>
      <c r="X140" s="33"/>
      <c r="Y140" s="33"/>
      <c r="Z140" s="33"/>
      <c r="AA140" s="33"/>
      <c r="AB140" s="33"/>
      <c r="AC140" s="33"/>
      <c r="AD140" s="33"/>
      <c r="AE140" s="33"/>
      <c r="AR140" s="161" t="s">
        <v>206</v>
      </c>
      <c r="AT140" s="161" t="s">
        <v>201</v>
      </c>
      <c r="AU140" s="161" t="s">
        <v>91</v>
      </c>
      <c r="AY140" s="18" t="s">
        <v>199</v>
      </c>
      <c r="BE140" s="162">
        <f>IF(N140="základní",J140,0)</f>
        <v>0</v>
      </c>
      <c r="BF140" s="162">
        <f>IF(N140="snížená",J140,0)</f>
        <v>0</v>
      </c>
      <c r="BG140" s="162">
        <f>IF(N140="zákl. přenesená",J140,0)</f>
        <v>0</v>
      </c>
      <c r="BH140" s="162">
        <f>IF(N140="sníž. přenesená",J140,0)</f>
        <v>0</v>
      </c>
      <c r="BI140" s="162">
        <f>IF(N140="nulová",J140,0)</f>
        <v>0</v>
      </c>
      <c r="BJ140" s="18" t="s">
        <v>89</v>
      </c>
      <c r="BK140" s="162">
        <f>ROUND(I140*H140,2)</f>
        <v>0</v>
      </c>
      <c r="BL140" s="18" t="s">
        <v>206</v>
      </c>
      <c r="BM140" s="161" t="s">
        <v>216</v>
      </c>
    </row>
    <row r="141" spans="1:47" s="2" customFormat="1" ht="39">
      <c r="A141" s="33"/>
      <c r="B141" s="34"/>
      <c r="C141" s="33"/>
      <c r="D141" s="163" t="s">
        <v>208</v>
      </c>
      <c r="E141" s="33"/>
      <c r="F141" s="164" t="s">
        <v>217</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208</v>
      </c>
      <c r="AU141" s="18" t="s">
        <v>91</v>
      </c>
    </row>
    <row r="142" spans="1:47" s="2" customFormat="1" ht="253.5">
      <c r="A142" s="33"/>
      <c r="B142" s="34"/>
      <c r="C142" s="33"/>
      <c r="D142" s="163" t="s">
        <v>210</v>
      </c>
      <c r="E142" s="33"/>
      <c r="F142" s="168" t="s">
        <v>218</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210</v>
      </c>
      <c r="AU142" s="18" t="s">
        <v>91</v>
      </c>
    </row>
    <row r="143" spans="2:51" s="14" customFormat="1" ht="11.25">
      <c r="B143" s="177"/>
      <c r="D143" s="163" t="s">
        <v>212</v>
      </c>
      <c r="E143" s="178" t="s">
        <v>1</v>
      </c>
      <c r="F143" s="179" t="s">
        <v>219</v>
      </c>
      <c r="H143" s="178" t="s">
        <v>1</v>
      </c>
      <c r="I143" s="180"/>
      <c r="L143" s="177"/>
      <c r="M143" s="181"/>
      <c r="N143" s="182"/>
      <c r="O143" s="182"/>
      <c r="P143" s="182"/>
      <c r="Q143" s="182"/>
      <c r="R143" s="182"/>
      <c r="S143" s="182"/>
      <c r="T143" s="183"/>
      <c r="AT143" s="178" t="s">
        <v>212</v>
      </c>
      <c r="AU143" s="178" t="s">
        <v>91</v>
      </c>
      <c r="AV143" s="14" t="s">
        <v>89</v>
      </c>
      <c r="AW143" s="14" t="s">
        <v>36</v>
      </c>
      <c r="AX143" s="14" t="s">
        <v>81</v>
      </c>
      <c r="AY143" s="178" t="s">
        <v>199</v>
      </c>
    </row>
    <row r="144" spans="2:51" s="13" customFormat="1" ht="11.25">
      <c r="B144" s="169"/>
      <c r="D144" s="163" t="s">
        <v>212</v>
      </c>
      <c r="E144" s="170" t="s">
        <v>1</v>
      </c>
      <c r="F144" s="171" t="s">
        <v>220</v>
      </c>
      <c r="H144" s="172">
        <v>342.9</v>
      </c>
      <c r="I144" s="173"/>
      <c r="L144" s="169"/>
      <c r="M144" s="174"/>
      <c r="N144" s="175"/>
      <c r="O144" s="175"/>
      <c r="P144" s="175"/>
      <c r="Q144" s="175"/>
      <c r="R144" s="175"/>
      <c r="S144" s="175"/>
      <c r="T144" s="176"/>
      <c r="AT144" s="170" t="s">
        <v>212</v>
      </c>
      <c r="AU144" s="170" t="s">
        <v>91</v>
      </c>
      <c r="AV144" s="13" t="s">
        <v>91</v>
      </c>
      <c r="AW144" s="13" t="s">
        <v>36</v>
      </c>
      <c r="AX144" s="13" t="s">
        <v>89</v>
      </c>
      <c r="AY144" s="170" t="s">
        <v>199</v>
      </c>
    </row>
    <row r="145" spans="1:65" s="2" customFormat="1" ht="24.2" customHeight="1">
      <c r="A145" s="33"/>
      <c r="B145" s="149"/>
      <c r="C145" s="150" t="s">
        <v>221</v>
      </c>
      <c r="D145" s="150" t="s">
        <v>201</v>
      </c>
      <c r="E145" s="151" t="s">
        <v>222</v>
      </c>
      <c r="F145" s="152" t="s">
        <v>223</v>
      </c>
      <c r="G145" s="153" t="s">
        <v>204</v>
      </c>
      <c r="H145" s="154">
        <v>342.9</v>
      </c>
      <c r="I145" s="155"/>
      <c r="J145" s="156">
        <f>ROUND(I145*H145,2)</f>
        <v>0</v>
      </c>
      <c r="K145" s="152" t="s">
        <v>205</v>
      </c>
      <c r="L145" s="34"/>
      <c r="M145" s="157" t="s">
        <v>1</v>
      </c>
      <c r="N145" s="158" t="s">
        <v>46</v>
      </c>
      <c r="O145" s="59"/>
      <c r="P145" s="159">
        <f>O145*H145</f>
        <v>0</v>
      </c>
      <c r="Q145" s="159">
        <v>0</v>
      </c>
      <c r="R145" s="159">
        <f>Q145*H145</f>
        <v>0</v>
      </c>
      <c r="S145" s="159">
        <v>0.098</v>
      </c>
      <c r="T145" s="160">
        <f>S145*H145</f>
        <v>33.6042</v>
      </c>
      <c r="U145" s="33"/>
      <c r="V145" s="33"/>
      <c r="W145" s="33"/>
      <c r="X145" s="33"/>
      <c r="Y145" s="33"/>
      <c r="Z145" s="33"/>
      <c r="AA145" s="33"/>
      <c r="AB145" s="33"/>
      <c r="AC145" s="33"/>
      <c r="AD145" s="33"/>
      <c r="AE145" s="33"/>
      <c r="AR145" s="161" t="s">
        <v>206</v>
      </c>
      <c r="AT145" s="161" t="s">
        <v>201</v>
      </c>
      <c r="AU145" s="161" t="s">
        <v>91</v>
      </c>
      <c r="AY145" s="18" t="s">
        <v>199</v>
      </c>
      <c r="BE145" s="162">
        <f>IF(N145="základní",J145,0)</f>
        <v>0</v>
      </c>
      <c r="BF145" s="162">
        <f>IF(N145="snížená",J145,0)</f>
        <v>0</v>
      </c>
      <c r="BG145" s="162">
        <f>IF(N145="zákl. přenesená",J145,0)</f>
        <v>0</v>
      </c>
      <c r="BH145" s="162">
        <f>IF(N145="sníž. přenesená",J145,0)</f>
        <v>0</v>
      </c>
      <c r="BI145" s="162">
        <f>IF(N145="nulová",J145,0)</f>
        <v>0</v>
      </c>
      <c r="BJ145" s="18" t="s">
        <v>89</v>
      </c>
      <c r="BK145" s="162">
        <f>ROUND(I145*H145,2)</f>
        <v>0</v>
      </c>
      <c r="BL145" s="18" t="s">
        <v>206</v>
      </c>
      <c r="BM145" s="161" t="s">
        <v>224</v>
      </c>
    </row>
    <row r="146" spans="1:47" s="2" customFormat="1" ht="29.25">
      <c r="A146" s="33"/>
      <c r="B146" s="34"/>
      <c r="C146" s="33"/>
      <c r="D146" s="163" t="s">
        <v>208</v>
      </c>
      <c r="E146" s="33"/>
      <c r="F146" s="164" t="s">
        <v>225</v>
      </c>
      <c r="G146" s="33"/>
      <c r="H146" s="33"/>
      <c r="I146" s="165"/>
      <c r="J146" s="33"/>
      <c r="K146" s="33"/>
      <c r="L146" s="34"/>
      <c r="M146" s="166"/>
      <c r="N146" s="167"/>
      <c r="O146" s="59"/>
      <c r="P146" s="59"/>
      <c r="Q146" s="59"/>
      <c r="R146" s="59"/>
      <c r="S146" s="59"/>
      <c r="T146" s="60"/>
      <c r="U146" s="33"/>
      <c r="V146" s="33"/>
      <c r="W146" s="33"/>
      <c r="X146" s="33"/>
      <c r="Y146" s="33"/>
      <c r="Z146" s="33"/>
      <c r="AA146" s="33"/>
      <c r="AB146" s="33"/>
      <c r="AC146" s="33"/>
      <c r="AD146" s="33"/>
      <c r="AE146" s="33"/>
      <c r="AT146" s="18" t="s">
        <v>208</v>
      </c>
      <c r="AU146" s="18" t="s">
        <v>91</v>
      </c>
    </row>
    <row r="147" spans="1:47" s="2" customFormat="1" ht="253.5">
      <c r="A147" s="33"/>
      <c r="B147" s="34"/>
      <c r="C147" s="33"/>
      <c r="D147" s="163" t="s">
        <v>210</v>
      </c>
      <c r="E147" s="33"/>
      <c r="F147" s="168" t="s">
        <v>218</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210</v>
      </c>
      <c r="AU147" s="18" t="s">
        <v>91</v>
      </c>
    </row>
    <row r="148" spans="2:51" s="14" customFormat="1" ht="11.25">
      <c r="B148" s="177"/>
      <c r="D148" s="163" t="s">
        <v>212</v>
      </c>
      <c r="E148" s="178" t="s">
        <v>1</v>
      </c>
      <c r="F148" s="179" t="s">
        <v>219</v>
      </c>
      <c r="H148" s="178" t="s">
        <v>1</v>
      </c>
      <c r="I148" s="180"/>
      <c r="L148" s="177"/>
      <c r="M148" s="181"/>
      <c r="N148" s="182"/>
      <c r="O148" s="182"/>
      <c r="P148" s="182"/>
      <c r="Q148" s="182"/>
      <c r="R148" s="182"/>
      <c r="S148" s="182"/>
      <c r="T148" s="183"/>
      <c r="AT148" s="178" t="s">
        <v>212</v>
      </c>
      <c r="AU148" s="178" t="s">
        <v>91</v>
      </c>
      <c r="AV148" s="14" t="s">
        <v>89</v>
      </c>
      <c r="AW148" s="14" t="s">
        <v>36</v>
      </c>
      <c r="AX148" s="14" t="s">
        <v>81</v>
      </c>
      <c r="AY148" s="178" t="s">
        <v>199</v>
      </c>
    </row>
    <row r="149" spans="2:51" s="13" customFormat="1" ht="11.25">
      <c r="B149" s="169"/>
      <c r="D149" s="163" t="s">
        <v>212</v>
      </c>
      <c r="E149" s="170" t="s">
        <v>1</v>
      </c>
      <c r="F149" s="171" t="s">
        <v>220</v>
      </c>
      <c r="H149" s="172">
        <v>342.9</v>
      </c>
      <c r="I149" s="173"/>
      <c r="L149" s="169"/>
      <c r="M149" s="174"/>
      <c r="N149" s="175"/>
      <c r="O149" s="175"/>
      <c r="P149" s="175"/>
      <c r="Q149" s="175"/>
      <c r="R149" s="175"/>
      <c r="S149" s="175"/>
      <c r="T149" s="176"/>
      <c r="AT149" s="170" t="s">
        <v>212</v>
      </c>
      <c r="AU149" s="170" t="s">
        <v>91</v>
      </c>
      <c r="AV149" s="13" t="s">
        <v>91</v>
      </c>
      <c r="AW149" s="13" t="s">
        <v>36</v>
      </c>
      <c r="AX149" s="13" t="s">
        <v>89</v>
      </c>
      <c r="AY149" s="170" t="s">
        <v>199</v>
      </c>
    </row>
    <row r="150" spans="1:65" s="2" customFormat="1" ht="24.2" customHeight="1">
      <c r="A150" s="33"/>
      <c r="B150" s="149"/>
      <c r="C150" s="150" t="s">
        <v>206</v>
      </c>
      <c r="D150" s="150" t="s">
        <v>201</v>
      </c>
      <c r="E150" s="151" t="s">
        <v>226</v>
      </c>
      <c r="F150" s="152" t="s">
        <v>227</v>
      </c>
      <c r="G150" s="153" t="s">
        <v>228</v>
      </c>
      <c r="H150" s="154">
        <v>1570.86</v>
      </c>
      <c r="I150" s="155"/>
      <c r="J150" s="156">
        <f>ROUND(I150*H150,2)</f>
        <v>0</v>
      </c>
      <c r="K150" s="152" t="s">
        <v>205</v>
      </c>
      <c r="L150" s="34"/>
      <c r="M150" s="157" t="s">
        <v>1</v>
      </c>
      <c r="N150" s="158"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206</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206</v>
      </c>
      <c r="BM150" s="161" t="s">
        <v>229</v>
      </c>
    </row>
    <row r="151" spans="1:47" s="2" customFormat="1" ht="19.5">
      <c r="A151" s="33"/>
      <c r="B151" s="34"/>
      <c r="C151" s="33"/>
      <c r="D151" s="163" t="s">
        <v>208</v>
      </c>
      <c r="E151" s="33"/>
      <c r="F151" s="164" t="s">
        <v>230</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208</v>
      </c>
      <c r="AU151" s="18" t="s">
        <v>91</v>
      </c>
    </row>
    <row r="152" spans="1:47" s="2" customFormat="1" ht="29.25">
      <c r="A152" s="33"/>
      <c r="B152" s="34"/>
      <c r="C152" s="33"/>
      <c r="D152" s="163" t="s">
        <v>210</v>
      </c>
      <c r="E152" s="33"/>
      <c r="F152" s="168" t="s">
        <v>231</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210</v>
      </c>
      <c r="AU152" s="18" t="s">
        <v>91</v>
      </c>
    </row>
    <row r="153" spans="2:51" s="14" customFormat="1" ht="11.25">
      <c r="B153" s="177"/>
      <c r="D153" s="163" t="s">
        <v>212</v>
      </c>
      <c r="E153" s="178" t="s">
        <v>1</v>
      </c>
      <c r="F153" s="179" t="s">
        <v>232</v>
      </c>
      <c r="H153" s="178" t="s">
        <v>1</v>
      </c>
      <c r="I153" s="180"/>
      <c r="L153" s="177"/>
      <c r="M153" s="181"/>
      <c r="N153" s="182"/>
      <c r="O153" s="182"/>
      <c r="P153" s="182"/>
      <c r="Q153" s="182"/>
      <c r="R153" s="182"/>
      <c r="S153" s="182"/>
      <c r="T153" s="183"/>
      <c r="AT153" s="178" t="s">
        <v>212</v>
      </c>
      <c r="AU153" s="178" t="s">
        <v>91</v>
      </c>
      <c r="AV153" s="14" t="s">
        <v>89</v>
      </c>
      <c r="AW153" s="14" t="s">
        <v>36</v>
      </c>
      <c r="AX153" s="14" t="s">
        <v>81</v>
      </c>
      <c r="AY153" s="178" t="s">
        <v>199</v>
      </c>
    </row>
    <row r="154" spans="2:51" s="13" customFormat="1" ht="11.25">
      <c r="B154" s="169"/>
      <c r="D154" s="163" t="s">
        <v>212</v>
      </c>
      <c r="E154" s="170" t="s">
        <v>1</v>
      </c>
      <c r="F154" s="171" t="s">
        <v>233</v>
      </c>
      <c r="H154" s="172">
        <v>1570.86</v>
      </c>
      <c r="I154" s="173"/>
      <c r="L154" s="169"/>
      <c r="M154" s="174"/>
      <c r="N154" s="175"/>
      <c r="O154" s="175"/>
      <c r="P154" s="175"/>
      <c r="Q154" s="175"/>
      <c r="R154" s="175"/>
      <c r="S154" s="175"/>
      <c r="T154" s="176"/>
      <c r="AT154" s="170" t="s">
        <v>212</v>
      </c>
      <c r="AU154" s="170" t="s">
        <v>91</v>
      </c>
      <c r="AV154" s="13" t="s">
        <v>91</v>
      </c>
      <c r="AW154" s="13" t="s">
        <v>36</v>
      </c>
      <c r="AX154" s="13" t="s">
        <v>81</v>
      </c>
      <c r="AY154" s="170" t="s">
        <v>199</v>
      </c>
    </row>
    <row r="155" spans="2:51" s="15" customFormat="1" ht="11.25">
      <c r="B155" s="184"/>
      <c r="D155" s="163" t="s">
        <v>212</v>
      </c>
      <c r="E155" s="185" t="s">
        <v>1</v>
      </c>
      <c r="F155" s="186" t="s">
        <v>234</v>
      </c>
      <c r="H155" s="187">
        <v>1570.86</v>
      </c>
      <c r="I155" s="188"/>
      <c r="L155" s="184"/>
      <c r="M155" s="189"/>
      <c r="N155" s="190"/>
      <c r="O155" s="190"/>
      <c r="P155" s="190"/>
      <c r="Q155" s="190"/>
      <c r="R155" s="190"/>
      <c r="S155" s="190"/>
      <c r="T155" s="191"/>
      <c r="AT155" s="185" t="s">
        <v>212</v>
      </c>
      <c r="AU155" s="185" t="s">
        <v>91</v>
      </c>
      <c r="AV155" s="15" t="s">
        <v>206</v>
      </c>
      <c r="AW155" s="15" t="s">
        <v>36</v>
      </c>
      <c r="AX155" s="15" t="s">
        <v>89</v>
      </c>
      <c r="AY155" s="185" t="s">
        <v>199</v>
      </c>
    </row>
    <row r="156" spans="1:65" s="2" customFormat="1" ht="24.2" customHeight="1">
      <c r="A156" s="33"/>
      <c r="B156" s="149"/>
      <c r="C156" s="150" t="s">
        <v>235</v>
      </c>
      <c r="D156" s="150" t="s">
        <v>201</v>
      </c>
      <c r="E156" s="151" t="s">
        <v>236</v>
      </c>
      <c r="F156" s="152" t="s">
        <v>237</v>
      </c>
      <c r="G156" s="153" t="s">
        <v>228</v>
      </c>
      <c r="H156" s="154">
        <v>136.5</v>
      </c>
      <c r="I156" s="155"/>
      <c r="J156" s="156">
        <f>ROUND(I156*H156,2)</f>
        <v>0</v>
      </c>
      <c r="K156" s="152" t="s">
        <v>205</v>
      </c>
      <c r="L156" s="34"/>
      <c r="M156" s="157" t="s">
        <v>1</v>
      </c>
      <c r="N156" s="158" t="s">
        <v>46</v>
      </c>
      <c r="O156" s="59"/>
      <c r="P156" s="159">
        <f>O156*H156</f>
        <v>0</v>
      </c>
      <c r="Q156" s="159">
        <v>0</v>
      </c>
      <c r="R156" s="159">
        <f>Q156*H156</f>
        <v>0</v>
      </c>
      <c r="S156" s="159">
        <v>0</v>
      </c>
      <c r="T156" s="160">
        <f>S156*H156</f>
        <v>0</v>
      </c>
      <c r="U156" s="33"/>
      <c r="V156" s="33"/>
      <c r="W156" s="33"/>
      <c r="X156" s="33"/>
      <c r="Y156" s="33"/>
      <c r="Z156" s="33"/>
      <c r="AA156" s="33"/>
      <c r="AB156" s="33"/>
      <c r="AC156" s="33"/>
      <c r="AD156" s="33"/>
      <c r="AE156" s="33"/>
      <c r="AR156" s="161" t="s">
        <v>206</v>
      </c>
      <c r="AT156" s="161" t="s">
        <v>201</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206</v>
      </c>
      <c r="BM156" s="161" t="s">
        <v>238</v>
      </c>
    </row>
    <row r="157" spans="1:47" s="2" customFormat="1" ht="29.25">
      <c r="A157" s="33"/>
      <c r="B157" s="34"/>
      <c r="C157" s="33"/>
      <c r="D157" s="163" t="s">
        <v>208</v>
      </c>
      <c r="E157" s="33"/>
      <c r="F157" s="164" t="s">
        <v>239</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208</v>
      </c>
      <c r="AU157" s="18" t="s">
        <v>91</v>
      </c>
    </row>
    <row r="158" spans="1:47" s="2" customFormat="1" ht="48.75">
      <c r="A158" s="33"/>
      <c r="B158" s="34"/>
      <c r="C158" s="33"/>
      <c r="D158" s="163" t="s">
        <v>210</v>
      </c>
      <c r="E158" s="33"/>
      <c r="F158" s="168" t="s">
        <v>240</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210</v>
      </c>
      <c r="AU158" s="18" t="s">
        <v>91</v>
      </c>
    </row>
    <row r="159" spans="2:51" s="14" customFormat="1" ht="11.25">
      <c r="B159" s="177"/>
      <c r="D159" s="163" t="s">
        <v>212</v>
      </c>
      <c r="E159" s="178" t="s">
        <v>1</v>
      </c>
      <c r="F159" s="179" t="s">
        <v>241</v>
      </c>
      <c r="H159" s="178" t="s">
        <v>1</v>
      </c>
      <c r="I159" s="180"/>
      <c r="L159" s="177"/>
      <c r="M159" s="181"/>
      <c r="N159" s="182"/>
      <c r="O159" s="182"/>
      <c r="P159" s="182"/>
      <c r="Q159" s="182"/>
      <c r="R159" s="182"/>
      <c r="S159" s="182"/>
      <c r="T159" s="183"/>
      <c r="AT159" s="178" t="s">
        <v>212</v>
      </c>
      <c r="AU159" s="178" t="s">
        <v>91</v>
      </c>
      <c r="AV159" s="14" t="s">
        <v>89</v>
      </c>
      <c r="AW159" s="14" t="s">
        <v>36</v>
      </c>
      <c r="AX159" s="14" t="s">
        <v>81</v>
      </c>
      <c r="AY159" s="178" t="s">
        <v>199</v>
      </c>
    </row>
    <row r="160" spans="2:51" s="13" customFormat="1" ht="11.25">
      <c r="B160" s="169"/>
      <c r="D160" s="163" t="s">
        <v>212</v>
      </c>
      <c r="E160" s="170" t="s">
        <v>1</v>
      </c>
      <c r="F160" s="171" t="s">
        <v>242</v>
      </c>
      <c r="H160" s="172">
        <v>136.5</v>
      </c>
      <c r="I160" s="173"/>
      <c r="L160" s="169"/>
      <c r="M160" s="174"/>
      <c r="N160" s="175"/>
      <c r="O160" s="175"/>
      <c r="P160" s="175"/>
      <c r="Q160" s="175"/>
      <c r="R160" s="175"/>
      <c r="S160" s="175"/>
      <c r="T160" s="176"/>
      <c r="AT160" s="170" t="s">
        <v>212</v>
      </c>
      <c r="AU160" s="170" t="s">
        <v>91</v>
      </c>
      <c r="AV160" s="13" t="s">
        <v>91</v>
      </c>
      <c r="AW160" s="13" t="s">
        <v>36</v>
      </c>
      <c r="AX160" s="13" t="s">
        <v>81</v>
      </c>
      <c r="AY160" s="170" t="s">
        <v>199</v>
      </c>
    </row>
    <row r="161" spans="2:51" s="15" customFormat="1" ht="11.25">
      <c r="B161" s="184"/>
      <c r="D161" s="163" t="s">
        <v>212</v>
      </c>
      <c r="E161" s="185" t="s">
        <v>1</v>
      </c>
      <c r="F161" s="186" t="s">
        <v>234</v>
      </c>
      <c r="H161" s="187">
        <v>136.5</v>
      </c>
      <c r="I161" s="188"/>
      <c r="L161" s="184"/>
      <c r="M161" s="189"/>
      <c r="N161" s="190"/>
      <c r="O161" s="190"/>
      <c r="P161" s="190"/>
      <c r="Q161" s="190"/>
      <c r="R161" s="190"/>
      <c r="S161" s="190"/>
      <c r="T161" s="191"/>
      <c r="AT161" s="185" t="s">
        <v>212</v>
      </c>
      <c r="AU161" s="185" t="s">
        <v>91</v>
      </c>
      <c r="AV161" s="15" t="s">
        <v>206</v>
      </c>
      <c r="AW161" s="15" t="s">
        <v>36</v>
      </c>
      <c r="AX161" s="15" t="s">
        <v>89</v>
      </c>
      <c r="AY161" s="185" t="s">
        <v>199</v>
      </c>
    </row>
    <row r="162" spans="1:65" s="2" customFormat="1" ht="24.2" customHeight="1">
      <c r="A162" s="33"/>
      <c r="B162" s="149"/>
      <c r="C162" s="150" t="s">
        <v>243</v>
      </c>
      <c r="D162" s="150" t="s">
        <v>201</v>
      </c>
      <c r="E162" s="151" t="s">
        <v>244</v>
      </c>
      <c r="F162" s="152" t="s">
        <v>245</v>
      </c>
      <c r="G162" s="153" t="s">
        <v>204</v>
      </c>
      <c r="H162" s="154">
        <v>10.5</v>
      </c>
      <c r="I162" s="155"/>
      <c r="J162" s="156">
        <f>ROUND(I162*H162,2)</f>
        <v>0</v>
      </c>
      <c r="K162" s="152" t="s">
        <v>246</v>
      </c>
      <c r="L162" s="34"/>
      <c r="M162" s="157" t="s">
        <v>1</v>
      </c>
      <c r="N162" s="158" t="s">
        <v>46</v>
      </c>
      <c r="O162" s="59"/>
      <c r="P162" s="159">
        <f>O162*H162</f>
        <v>0</v>
      </c>
      <c r="Q162" s="159">
        <v>0.575</v>
      </c>
      <c r="R162" s="159">
        <f>Q162*H162</f>
        <v>6.0375</v>
      </c>
      <c r="S162" s="159">
        <v>0</v>
      </c>
      <c r="T162" s="160">
        <f>S162*H162</f>
        <v>0</v>
      </c>
      <c r="U162" s="33"/>
      <c r="V162" s="33"/>
      <c r="W162" s="33"/>
      <c r="X162" s="33"/>
      <c r="Y162" s="33"/>
      <c r="Z162" s="33"/>
      <c r="AA162" s="33"/>
      <c r="AB162" s="33"/>
      <c r="AC162" s="33"/>
      <c r="AD162" s="33"/>
      <c r="AE162" s="33"/>
      <c r="AR162" s="161" t="s">
        <v>206</v>
      </c>
      <c r="AT162" s="161" t="s">
        <v>201</v>
      </c>
      <c r="AU162" s="161" t="s">
        <v>91</v>
      </c>
      <c r="AY162" s="18" t="s">
        <v>199</v>
      </c>
      <c r="BE162" s="162">
        <f>IF(N162="základní",J162,0)</f>
        <v>0</v>
      </c>
      <c r="BF162" s="162">
        <f>IF(N162="snížená",J162,0)</f>
        <v>0</v>
      </c>
      <c r="BG162" s="162">
        <f>IF(N162="zákl. přenesená",J162,0)</f>
        <v>0</v>
      </c>
      <c r="BH162" s="162">
        <f>IF(N162="sníž. přenesená",J162,0)</f>
        <v>0</v>
      </c>
      <c r="BI162" s="162">
        <f>IF(N162="nulová",J162,0)</f>
        <v>0</v>
      </c>
      <c r="BJ162" s="18" t="s">
        <v>89</v>
      </c>
      <c r="BK162" s="162">
        <f>ROUND(I162*H162,2)</f>
        <v>0</v>
      </c>
      <c r="BL162" s="18" t="s">
        <v>206</v>
      </c>
      <c r="BM162" s="161" t="s">
        <v>247</v>
      </c>
    </row>
    <row r="163" spans="1:47" s="2" customFormat="1" ht="97.5">
      <c r="A163" s="33"/>
      <c r="B163" s="34"/>
      <c r="C163" s="33"/>
      <c r="D163" s="163" t="s">
        <v>248</v>
      </c>
      <c r="E163" s="33"/>
      <c r="F163" s="168" t="s">
        <v>249</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248</v>
      </c>
      <c r="AU163" s="18" t="s">
        <v>91</v>
      </c>
    </row>
    <row r="164" spans="2:51" s="14" customFormat="1" ht="11.25">
      <c r="B164" s="177"/>
      <c r="D164" s="163" t="s">
        <v>212</v>
      </c>
      <c r="E164" s="178" t="s">
        <v>1</v>
      </c>
      <c r="F164" s="179" t="s">
        <v>250</v>
      </c>
      <c r="H164" s="178" t="s">
        <v>1</v>
      </c>
      <c r="I164" s="180"/>
      <c r="L164" s="177"/>
      <c r="M164" s="181"/>
      <c r="N164" s="182"/>
      <c r="O164" s="182"/>
      <c r="P164" s="182"/>
      <c r="Q164" s="182"/>
      <c r="R164" s="182"/>
      <c r="S164" s="182"/>
      <c r="T164" s="183"/>
      <c r="AT164" s="178" t="s">
        <v>212</v>
      </c>
      <c r="AU164" s="178" t="s">
        <v>91</v>
      </c>
      <c r="AV164" s="14" t="s">
        <v>89</v>
      </c>
      <c r="AW164" s="14" t="s">
        <v>36</v>
      </c>
      <c r="AX164" s="14" t="s">
        <v>81</v>
      </c>
      <c r="AY164" s="178" t="s">
        <v>199</v>
      </c>
    </row>
    <row r="165" spans="2:51" s="13" customFormat="1" ht="11.25">
      <c r="B165" s="169"/>
      <c r="D165" s="163" t="s">
        <v>212</v>
      </c>
      <c r="E165" s="170" t="s">
        <v>1</v>
      </c>
      <c r="F165" s="171" t="s">
        <v>251</v>
      </c>
      <c r="H165" s="172">
        <v>10.5</v>
      </c>
      <c r="I165" s="173"/>
      <c r="L165" s="169"/>
      <c r="M165" s="174"/>
      <c r="N165" s="175"/>
      <c r="O165" s="175"/>
      <c r="P165" s="175"/>
      <c r="Q165" s="175"/>
      <c r="R165" s="175"/>
      <c r="S165" s="175"/>
      <c r="T165" s="176"/>
      <c r="AT165" s="170" t="s">
        <v>212</v>
      </c>
      <c r="AU165" s="170" t="s">
        <v>91</v>
      </c>
      <c r="AV165" s="13" t="s">
        <v>91</v>
      </c>
      <c r="AW165" s="13" t="s">
        <v>36</v>
      </c>
      <c r="AX165" s="13" t="s">
        <v>81</v>
      </c>
      <c r="AY165" s="170" t="s">
        <v>199</v>
      </c>
    </row>
    <row r="166" spans="2:51" s="15" customFormat="1" ht="11.25">
      <c r="B166" s="184"/>
      <c r="D166" s="163" t="s">
        <v>212</v>
      </c>
      <c r="E166" s="185" t="s">
        <v>1</v>
      </c>
      <c r="F166" s="186" t="s">
        <v>234</v>
      </c>
      <c r="H166" s="187">
        <v>10.5</v>
      </c>
      <c r="I166" s="188"/>
      <c r="L166" s="184"/>
      <c r="M166" s="189"/>
      <c r="N166" s="190"/>
      <c r="O166" s="190"/>
      <c r="P166" s="190"/>
      <c r="Q166" s="190"/>
      <c r="R166" s="190"/>
      <c r="S166" s="190"/>
      <c r="T166" s="191"/>
      <c r="AT166" s="185" t="s">
        <v>212</v>
      </c>
      <c r="AU166" s="185" t="s">
        <v>91</v>
      </c>
      <c r="AV166" s="15" t="s">
        <v>206</v>
      </c>
      <c r="AW166" s="15" t="s">
        <v>36</v>
      </c>
      <c r="AX166" s="15" t="s">
        <v>89</v>
      </c>
      <c r="AY166" s="185" t="s">
        <v>199</v>
      </c>
    </row>
    <row r="167" spans="1:65" s="2" customFormat="1" ht="14.45" customHeight="1">
      <c r="A167" s="33"/>
      <c r="B167" s="149"/>
      <c r="C167" s="150" t="s">
        <v>252</v>
      </c>
      <c r="D167" s="150" t="s">
        <v>201</v>
      </c>
      <c r="E167" s="151" t="s">
        <v>253</v>
      </c>
      <c r="F167" s="152" t="s">
        <v>254</v>
      </c>
      <c r="G167" s="153" t="s">
        <v>228</v>
      </c>
      <c r="H167" s="154">
        <v>1686.43</v>
      </c>
      <c r="I167" s="155"/>
      <c r="J167" s="156">
        <f>ROUND(I167*H167,2)</f>
        <v>0</v>
      </c>
      <c r="K167" s="152" t="s">
        <v>246</v>
      </c>
      <c r="L167" s="34"/>
      <c r="M167" s="157" t="s">
        <v>1</v>
      </c>
      <c r="N167" s="158" t="s">
        <v>46</v>
      </c>
      <c r="O167" s="59"/>
      <c r="P167" s="159">
        <f>O167*H167</f>
        <v>0</v>
      </c>
      <c r="Q167" s="159">
        <v>0</v>
      </c>
      <c r="R167" s="159">
        <f>Q167*H167</f>
        <v>0</v>
      </c>
      <c r="S167" s="159">
        <v>0</v>
      </c>
      <c r="T167" s="160">
        <f>S167*H167</f>
        <v>0</v>
      </c>
      <c r="U167" s="33"/>
      <c r="V167" s="33"/>
      <c r="W167" s="33"/>
      <c r="X167" s="33"/>
      <c r="Y167" s="33"/>
      <c r="Z167" s="33"/>
      <c r="AA167" s="33"/>
      <c r="AB167" s="33"/>
      <c r="AC167" s="33"/>
      <c r="AD167" s="33"/>
      <c r="AE167" s="33"/>
      <c r="AR167" s="161" t="s">
        <v>206</v>
      </c>
      <c r="AT167" s="161" t="s">
        <v>201</v>
      </c>
      <c r="AU167" s="161" t="s">
        <v>91</v>
      </c>
      <c r="AY167" s="18" t="s">
        <v>199</v>
      </c>
      <c r="BE167" s="162">
        <f>IF(N167="základní",J167,0)</f>
        <v>0</v>
      </c>
      <c r="BF167" s="162">
        <f>IF(N167="snížená",J167,0)</f>
        <v>0</v>
      </c>
      <c r="BG167" s="162">
        <f>IF(N167="zákl. přenesená",J167,0)</f>
        <v>0</v>
      </c>
      <c r="BH167" s="162">
        <f>IF(N167="sníž. přenesená",J167,0)</f>
        <v>0</v>
      </c>
      <c r="BI167" s="162">
        <f>IF(N167="nulová",J167,0)</f>
        <v>0</v>
      </c>
      <c r="BJ167" s="18" t="s">
        <v>89</v>
      </c>
      <c r="BK167" s="162">
        <f>ROUND(I167*H167,2)</f>
        <v>0</v>
      </c>
      <c r="BL167" s="18" t="s">
        <v>206</v>
      </c>
      <c r="BM167" s="161" t="s">
        <v>255</v>
      </c>
    </row>
    <row r="168" spans="2:51" s="13" customFormat="1" ht="11.25">
      <c r="B168" s="169"/>
      <c r="D168" s="163" t="s">
        <v>212</v>
      </c>
      <c r="E168" s="170" t="s">
        <v>1</v>
      </c>
      <c r="F168" s="171" t="s">
        <v>256</v>
      </c>
      <c r="H168" s="172">
        <v>1570.86</v>
      </c>
      <c r="I168" s="173"/>
      <c r="L168" s="169"/>
      <c r="M168" s="174"/>
      <c r="N168" s="175"/>
      <c r="O168" s="175"/>
      <c r="P168" s="175"/>
      <c r="Q168" s="175"/>
      <c r="R168" s="175"/>
      <c r="S168" s="175"/>
      <c r="T168" s="176"/>
      <c r="AT168" s="170" t="s">
        <v>212</v>
      </c>
      <c r="AU168" s="170" t="s">
        <v>91</v>
      </c>
      <c r="AV168" s="13" t="s">
        <v>91</v>
      </c>
      <c r="AW168" s="13" t="s">
        <v>36</v>
      </c>
      <c r="AX168" s="13" t="s">
        <v>81</v>
      </c>
      <c r="AY168" s="170" t="s">
        <v>199</v>
      </c>
    </row>
    <row r="169" spans="2:51" s="13" customFormat="1" ht="11.25">
      <c r="B169" s="169"/>
      <c r="D169" s="163" t="s">
        <v>212</v>
      </c>
      <c r="E169" s="170" t="s">
        <v>1</v>
      </c>
      <c r="F169" s="171" t="s">
        <v>257</v>
      </c>
      <c r="H169" s="172">
        <v>136.5</v>
      </c>
      <c r="I169" s="173"/>
      <c r="L169" s="169"/>
      <c r="M169" s="174"/>
      <c r="N169" s="175"/>
      <c r="O169" s="175"/>
      <c r="P169" s="175"/>
      <c r="Q169" s="175"/>
      <c r="R169" s="175"/>
      <c r="S169" s="175"/>
      <c r="T169" s="176"/>
      <c r="AT169" s="170" t="s">
        <v>212</v>
      </c>
      <c r="AU169" s="170" t="s">
        <v>91</v>
      </c>
      <c r="AV169" s="13" t="s">
        <v>91</v>
      </c>
      <c r="AW169" s="13" t="s">
        <v>36</v>
      </c>
      <c r="AX169" s="13" t="s">
        <v>81</v>
      </c>
      <c r="AY169" s="170" t="s">
        <v>199</v>
      </c>
    </row>
    <row r="170" spans="2:51" s="13" customFormat="1" ht="11.25">
      <c r="B170" s="169"/>
      <c r="D170" s="163" t="s">
        <v>212</v>
      </c>
      <c r="E170" s="170" t="s">
        <v>1</v>
      </c>
      <c r="F170" s="171" t="s">
        <v>258</v>
      </c>
      <c r="H170" s="172">
        <v>-20.93</v>
      </c>
      <c r="I170" s="173"/>
      <c r="L170" s="169"/>
      <c r="M170" s="174"/>
      <c r="N170" s="175"/>
      <c r="O170" s="175"/>
      <c r="P170" s="175"/>
      <c r="Q170" s="175"/>
      <c r="R170" s="175"/>
      <c r="S170" s="175"/>
      <c r="T170" s="176"/>
      <c r="AT170" s="170" t="s">
        <v>212</v>
      </c>
      <c r="AU170" s="170" t="s">
        <v>91</v>
      </c>
      <c r="AV170" s="13" t="s">
        <v>91</v>
      </c>
      <c r="AW170" s="13" t="s">
        <v>36</v>
      </c>
      <c r="AX170" s="13" t="s">
        <v>81</v>
      </c>
      <c r="AY170" s="170" t="s">
        <v>199</v>
      </c>
    </row>
    <row r="171" spans="2:51" s="15" customFormat="1" ht="11.25">
      <c r="B171" s="184"/>
      <c r="D171" s="163" t="s">
        <v>212</v>
      </c>
      <c r="E171" s="185" t="s">
        <v>1</v>
      </c>
      <c r="F171" s="186" t="s">
        <v>234</v>
      </c>
      <c r="H171" s="187">
        <v>1686.43</v>
      </c>
      <c r="I171" s="188"/>
      <c r="L171" s="184"/>
      <c r="M171" s="189"/>
      <c r="N171" s="190"/>
      <c r="O171" s="190"/>
      <c r="P171" s="190"/>
      <c r="Q171" s="190"/>
      <c r="R171" s="190"/>
      <c r="S171" s="190"/>
      <c r="T171" s="191"/>
      <c r="AT171" s="185" t="s">
        <v>212</v>
      </c>
      <c r="AU171" s="185" t="s">
        <v>91</v>
      </c>
      <c r="AV171" s="15" t="s">
        <v>206</v>
      </c>
      <c r="AW171" s="15" t="s">
        <v>36</v>
      </c>
      <c r="AX171" s="15" t="s">
        <v>89</v>
      </c>
      <c r="AY171" s="185" t="s">
        <v>199</v>
      </c>
    </row>
    <row r="172" spans="1:65" s="2" customFormat="1" ht="37.9" customHeight="1">
      <c r="A172" s="33"/>
      <c r="B172" s="149"/>
      <c r="C172" s="150" t="s">
        <v>259</v>
      </c>
      <c r="D172" s="150" t="s">
        <v>201</v>
      </c>
      <c r="E172" s="151" t="s">
        <v>260</v>
      </c>
      <c r="F172" s="152" t="s">
        <v>261</v>
      </c>
      <c r="G172" s="153" t="s">
        <v>228</v>
      </c>
      <c r="H172" s="154">
        <v>1059.91</v>
      </c>
      <c r="I172" s="155"/>
      <c r="J172" s="156">
        <f>ROUND(I172*H172,2)</f>
        <v>0</v>
      </c>
      <c r="K172" s="152" t="s">
        <v>205</v>
      </c>
      <c r="L172" s="34"/>
      <c r="M172" s="157" t="s">
        <v>1</v>
      </c>
      <c r="N172" s="158"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206</v>
      </c>
      <c r="AT172" s="161" t="s">
        <v>201</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262</v>
      </c>
    </row>
    <row r="173" spans="1:47" s="2" customFormat="1" ht="39">
      <c r="A173" s="33"/>
      <c r="B173" s="34"/>
      <c r="C173" s="33"/>
      <c r="D173" s="163" t="s">
        <v>208</v>
      </c>
      <c r="E173" s="33"/>
      <c r="F173" s="164" t="s">
        <v>263</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208</v>
      </c>
      <c r="AU173" s="18" t="s">
        <v>91</v>
      </c>
    </row>
    <row r="174" spans="1:47" s="2" customFormat="1" ht="48.75">
      <c r="A174" s="33"/>
      <c r="B174" s="34"/>
      <c r="C174" s="33"/>
      <c r="D174" s="163" t="s">
        <v>210</v>
      </c>
      <c r="E174" s="33"/>
      <c r="F174" s="168" t="s">
        <v>264</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210</v>
      </c>
      <c r="AU174" s="18" t="s">
        <v>91</v>
      </c>
    </row>
    <row r="175" spans="2:51" s="14" customFormat="1" ht="11.25">
      <c r="B175" s="177"/>
      <c r="D175" s="163" t="s">
        <v>212</v>
      </c>
      <c r="E175" s="178" t="s">
        <v>1</v>
      </c>
      <c r="F175" s="179" t="s">
        <v>265</v>
      </c>
      <c r="H175" s="178" t="s">
        <v>1</v>
      </c>
      <c r="I175" s="180"/>
      <c r="L175" s="177"/>
      <c r="M175" s="181"/>
      <c r="N175" s="182"/>
      <c r="O175" s="182"/>
      <c r="P175" s="182"/>
      <c r="Q175" s="182"/>
      <c r="R175" s="182"/>
      <c r="S175" s="182"/>
      <c r="T175" s="183"/>
      <c r="AT175" s="178" t="s">
        <v>212</v>
      </c>
      <c r="AU175" s="178" t="s">
        <v>91</v>
      </c>
      <c r="AV175" s="14" t="s">
        <v>89</v>
      </c>
      <c r="AW175" s="14" t="s">
        <v>36</v>
      </c>
      <c r="AX175" s="14" t="s">
        <v>81</v>
      </c>
      <c r="AY175" s="178" t="s">
        <v>199</v>
      </c>
    </row>
    <row r="176" spans="2:51" s="13" customFormat="1" ht="11.25">
      <c r="B176" s="169"/>
      <c r="D176" s="163" t="s">
        <v>212</v>
      </c>
      <c r="E176" s="170" t="s">
        <v>1</v>
      </c>
      <c r="F176" s="171" t="s">
        <v>266</v>
      </c>
      <c r="H176" s="172">
        <v>514.93</v>
      </c>
      <c r="I176" s="173"/>
      <c r="L176" s="169"/>
      <c r="M176" s="174"/>
      <c r="N176" s="175"/>
      <c r="O176" s="175"/>
      <c r="P176" s="175"/>
      <c r="Q176" s="175"/>
      <c r="R176" s="175"/>
      <c r="S176" s="175"/>
      <c r="T176" s="176"/>
      <c r="AT176" s="170" t="s">
        <v>212</v>
      </c>
      <c r="AU176" s="170" t="s">
        <v>91</v>
      </c>
      <c r="AV176" s="13" t="s">
        <v>91</v>
      </c>
      <c r="AW176" s="13" t="s">
        <v>36</v>
      </c>
      <c r="AX176" s="13" t="s">
        <v>81</v>
      </c>
      <c r="AY176" s="170" t="s">
        <v>199</v>
      </c>
    </row>
    <row r="177" spans="2:51" s="14" customFormat="1" ht="22.5">
      <c r="B177" s="177"/>
      <c r="D177" s="163" t="s">
        <v>212</v>
      </c>
      <c r="E177" s="178" t="s">
        <v>1</v>
      </c>
      <c r="F177" s="179" t="s">
        <v>267</v>
      </c>
      <c r="H177" s="178" t="s">
        <v>1</v>
      </c>
      <c r="I177" s="180"/>
      <c r="L177" s="177"/>
      <c r="M177" s="181"/>
      <c r="N177" s="182"/>
      <c r="O177" s="182"/>
      <c r="P177" s="182"/>
      <c r="Q177" s="182"/>
      <c r="R177" s="182"/>
      <c r="S177" s="182"/>
      <c r="T177" s="183"/>
      <c r="AT177" s="178" t="s">
        <v>212</v>
      </c>
      <c r="AU177" s="178" t="s">
        <v>91</v>
      </c>
      <c r="AV177" s="14" t="s">
        <v>89</v>
      </c>
      <c r="AW177" s="14" t="s">
        <v>36</v>
      </c>
      <c r="AX177" s="14" t="s">
        <v>81</v>
      </c>
      <c r="AY177" s="178" t="s">
        <v>199</v>
      </c>
    </row>
    <row r="178" spans="2:51" s="13" customFormat="1" ht="11.25">
      <c r="B178" s="169"/>
      <c r="D178" s="163" t="s">
        <v>212</v>
      </c>
      <c r="E178" s="170" t="s">
        <v>1</v>
      </c>
      <c r="F178" s="171" t="s">
        <v>268</v>
      </c>
      <c r="H178" s="172">
        <v>128.61</v>
      </c>
      <c r="I178" s="173"/>
      <c r="L178" s="169"/>
      <c r="M178" s="174"/>
      <c r="N178" s="175"/>
      <c r="O178" s="175"/>
      <c r="P178" s="175"/>
      <c r="Q178" s="175"/>
      <c r="R178" s="175"/>
      <c r="S178" s="175"/>
      <c r="T178" s="176"/>
      <c r="AT178" s="170" t="s">
        <v>212</v>
      </c>
      <c r="AU178" s="170" t="s">
        <v>91</v>
      </c>
      <c r="AV178" s="13" t="s">
        <v>91</v>
      </c>
      <c r="AW178" s="13" t="s">
        <v>36</v>
      </c>
      <c r="AX178" s="13" t="s">
        <v>81</v>
      </c>
      <c r="AY178" s="170" t="s">
        <v>199</v>
      </c>
    </row>
    <row r="179" spans="2:51" s="14" customFormat="1" ht="22.5">
      <c r="B179" s="177"/>
      <c r="D179" s="163" t="s">
        <v>212</v>
      </c>
      <c r="E179" s="178" t="s">
        <v>1</v>
      </c>
      <c r="F179" s="179" t="s">
        <v>269</v>
      </c>
      <c r="H179" s="178" t="s">
        <v>1</v>
      </c>
      <c r="I179" s="180"/>
      <c r="L179" s="177"/>
      <c r="M179" s="181"/>
      <c r="N179" s="182"/>
      <c r="O179" s="182"/>
      <c r="P179" s="182"/>
      <c r="Q179" s="182"/>
      <c r="R179" s="182"/>
      <c r="S179" s="182"/>
      <c r="T179" s="183"/>
      <c r="AT179" s="178" t="s">
        <v>212</v>
      </c>
      <c r="AU179" s="178" t="s">
        <v>91</v>
      </c>
      <c r="AV179" s="14" t="s">
        <v>89</v>
      </c>
      <c r="AW179" s="14" t="s">
        <v>36</v>
      </c>
      <c r="AX179" s="14" t="s">
        <v>81</v>
      </c>
      <c r="AY179" s="178" t="s">
        <v>199</v>
      </c>
    </row>
    <row r="180" spans="2:51" s="13" customFormat="1" ht="11.25">
      <c r="B180" s="169"/>
      <c r="D180" s="163" t="s">
        <v>212</v>
      </c>
      <c r="E180" s="170" t="s">
        <v>1</v>
      </c>
      <c r="F180" s="171" t="s">
        <v>270</v>
      </c>
      <c r="H180" s="172">
        <v>416.37</v>
      </c>
      <c r="I180" s="173"/>
      <c r="L180" s="169"/>
      <c r="M180" s="174"/>
      <c r="N180" s="175"/>
      <c r="O180" s="175"/>
      <c r="P180" s="175"/>
      <c r="Q180" s="175"/>
      <c r="R180" s="175"/>
      <c r="S180" s="175"/>
      <c r="T180" s="176"/>
      <c r="AT180" s="170" t="s">
        <v>212</v>
      </c>
      <c r="AU180" s="170" t="s">
        <v>91</v>
      </c>
      <c r="AV180" s="13" t="s">
        <v>91</v>
      </c>
      <c r="AW180" s="13" t="s">
        <v>36</v>
      </c>
      <c r="AX180" s="13" t="s">
        <v>81</v>
      </c>
      <c r="AY180" s="170" t="s">
        <v>199</v>
      </c>
    </row>
    <row r="181" spans="2:51" s="15" customFormat="1" ht="11.25">
      <c r="B181" s="184"/>
      <c r="D181" s="163" t="s">
        <v>212</v>
      </c>
      <c r="E181" s="185" t="s">
        <v>1</v>
      </c>
      <c r="F181" s="186" t="s">
        <v>234</v>
      </c>
      <c r="H181" s="187">
        <v>1059.91</v>
      </c>
      <c r="I181" s="188"/>
      <c r="L181" s="184"/>
      <c r="M181" s="189"/>
      <c r="N181" s="190"/>
      <c r="O181" s="190"/>
      <c r="P181" s="190"/>
      <c r="Q181" s="190"/>
      <c r="R181" s="190"/>
      <c r="S181" s="190"/>
      <c r="T181" s="191"/>
      <c r="AT181" s="185" t="s">
        <v>212</v>
      </c>
      <c r="AU181" s="185" t="s">
        <v>91</v>
      </c>
      <c r="AV181" s="15" t="s">
        <v>206</v>
      </c>
      <c r="AW181" s="15" t="s">
        <v>36</v>
      </c>
      <c r="AX181" s="15" t="s">
        <v>89</v>
      </c>
      <c r="AY181" s="185" t="s">
        <v>199</v>
      </c>
    </row>
    <row r="182" spans="1:65" s="2" customFormat="1" ht="14.45" customHeight="1">
      <c r="A182" s="33"/>
      <c r="B182" s="149"/>
      <c r="C182" s="192" t="s">
        <v>271</v>
      </c>
      <c r="D182" s="192" t="s">
        <v>272</v>
      </c>
      <c r="E182" s="193" t="s">
        <v>273</v>
      </c>
      <c r="F182" s="194" t="s">
        <v>274</v>
      </c>
      <c r="G182" s="195" t="s">
        <v>275</v>
      </c>
      <c r="H182" s="196">
        <v>926.874</v>
      </c>
      <c r="I182" s="197"/>
      <c r="J182" s="198">
        <f>ROUND(I182*H182,2)</f>
        <v>0</v>
      </c>
      <c r="K182" s="194" t="s">
        <v>205</v>
      </c>
      <c r="L182" s="199"/>
      <c r="M182" s="200" t="s">
        <v>1</v>
      </c>
      <c r="N182" s="201" t="s">
        <v>46</v>
      </c>
      <c r="O182" s="59"/>
      <c r="P182" s="159">
        <f>O182*H182</f>
        <v>0</v>
      </c>
      <c r="Q182" s="159">
        <v>0</v>
      </c>
      <c r="R182" s="159">
        <f>Q182*H182</f>
        <v>0</v>
      </c>
      <c r="S182" s="159">
        <v>0</v>
      </c>
      <c r="T182" s="160">
        <f>S182*H182</f>
        <v>0</v>
      </c>
      <c r="U182" s="33"/>
      <c r="V182" s="33"/>
      <c r="W182" s="33"/>
      <c r="X182" s="33"/>
      <c r="Y182" s="33"/>
      <c r="Z182" s="33"/>
      <c r="AA182" s="33"/>
      <c r="AB182" s="33"/>
      <c r="AC182" s="33"/>
      <c r="AD182" s="33"/>
      <c r="AE182" s="33"/>
      <c r="AR182" s="161" t="s">
        <v>259</v>
      </c>
      <c r="AT182" s="161" t="s">
        <v>272</v>
      </c>
      <c r="AU182" s="161" t="s">
        <v>91</v>
      </c>
      <c r="AY182" s="18" t="s">
        <v>199</v>
      </c>
      <c r="BE182" s="162">
        <f>IF(N182="základní",J182,0)</f>
        <v>0</v>
      </c>
      <c r="BF182" s="162">
        <f>IF(N182="snížená",J182,0)</f>
        <v>0</v>
      </c>
      <c r="BG182" s="162">
        <f>IF(N182="zákl. přenesená",J182,0)</f>
        <v>0</v>
      </c>
      <c r="BH182" s="162">
        <f>IF(N182="sníž. přenesená",J182,0)</f>
        <v>0</v>
      </c>
      <c r="BI182" s="162">
        <f>IF(N182="nulová",J182,0)</f>
        <v>0</v>
      </c>
      <c r="BJ182" s="18" t="s">
        <v>89</v>
      </c>
      <c r="BK182" s="162">
        <f>ROUND(I182*H182,2)</f>
        <v>0</v>
      </c>
      <c r="BL182" s="18" t="s">
        <v>206</v>
      </c>
      <c r="BM182" s="161" t="s">
        <v>276</v>
      </c>
    </row>
    <row r="183" spans="1:47" s="2" customFormat="1" ht="11.25">
      <c r="A183" s="33"/>
      <c r="B183" s="34"/>
      <c r="C183" s="33"/>
      <c r="D183" s="163" t="s">
        <v>208</v>
      </c>
      <c r="E183" s="33"/>
      <c r="F183" s="164" t="s">
        <v>274</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208</v>
      </c>
      <c r="AU183" s="18" t="s">
        <v>91</v>
      </c>
    </row>
    <row r="184" spans="1:47" s="2" customFormat="1" ht="19.5">
      <c r="A184" s="33"/>
      <c r="B184" s="34"/>
      <c r="C184" s="33"/>
      <c r="D184" s="163" t="s">
        <v>248</v>
      </c>
      <c r="E184" s="33"/>
      <c r="F184" s="168" t="s">
        <v>277</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248</v>
      </c>
      <c r="AU184" s="18" t="s">
        <v>91</v>
      </c>
    </row>
    <row r="185" spans="2:51" s="14" customFormat="1" ht="11.25">
      <c r="B185" s="177"/>
      <c r="D185" s="163" t="s">
        <v>212</v>
      </c>
      <c r="E185" s="178" t="s">
        <v>1</v>
      </c>
      <c r="F185" s="179" t="s">
        <v>265</v>
      </c>
      <c r="H185" s="178" t="s">
        <v>1</v>
      </c>
      <c r="I185" s="180"/>
      <c r="L185" s="177"/>
      <c r="M185" s="181"/>
      <c r="N185" s="182"/>
      <c r="O185" s="182"/>
      <c r="P185" s="182"/>
      <c r="Q185" s="182"/>
      <c r="R185" s="182"/>
      <c r="S185" s="182"/>
      <c r="T185" s="183"/>
      <c r="AT185" s="178" t="s">
        <v>212</v>
      </c>
      <c r="AU185" s="178" t="s">
        <v>91</v>
      </c>
      <c r="AV185" s="14" t="s">
        <v>89</v>
      </c>
      <c r="AW185" s="14" t="s">
        <v>36</v>
      </c>
      <c r="AX185" s="14" t="s">
        <v>81</v>
      </c>
      <c r="AY185" s="178" t="s">
        <v>199</v>
      </c>
    </row>
    <row r="186" spans="2:51" s="13" customFormat="1" ht="11.25">
      <c r="B186" s="169"/>
      <c r="D186" s="163" t="s">
        <v>212</v>
      </c>
      <c r="E186" s="170" t="s">
        <v>1</v>
      </c>
      <c r="F186" s="171" t="s">
        <v>278</v>
      </c>
      <c r="H186" s="172">
        <v>926.874</v>
      </c>
      <c r="I186" s="173"/>
      <c r="L186" s="169"/>
      <c r="M186" s="174"/>
      <c r="N186" s="175"/>
      <c r="O186" s="175"/>
      <c r="P186" s="175"/>
      <c r="Q186" s="175"/>
      <c r="R186" s="175"/>
      <c r="S186" s="175"/>
      <c r="T186" s="176"/>
      <c r="AT186" s="170" t="s">
        <v>212</v>
      </c>
      <c r="AU186" s="170" t="s">
        <v>91</v>
      </c>
      <c r="AV186" s="13" t="s">
        <v>91</v>
      </c>
      <c r="AW186" s="13" t="s">
        <v>36</v>
      </c>
      <c r="AX186" s="13" t="s">
        <v>81</v>
      </c>
      <c r="AY186" s="170" t="s">
        <v>199</v>
      </c>
    </row>
    <row r="187" spans="2:51" s="15" customFormat="1" ht="11.25">
      <c r="B187" s="184"/>
      <c r="D187" s="163" t="s">
        <v>212</v>
      </c>
      <c r="E187" s="185" t="s">
        <v>1</v>
      </c>
      <c r="F187" s="186" t="s">
        <v>234</v>
      </c>
      <c r="H187" s="187">
        <v>926.874</v>
      </c>
      <c r="I187" s="188"/>
      <c r="L187" s="184"/>
      <c r="M187" s="189"/>
      <c r="N187" s="190"/>
      <c r="O187" s="190"/>
      <c r="P187" s="190"/>
      <c r="Q187" s="190"/>
      <c r="R187" s="190"/>
      <c r="S187" s="190"/>
      <c r="T187" s="191"/>
      <c r="AT187" s="185" t="s">
        <v>212</v>
      </c>
      <c r="AU187" s="185" t="s">
        <v>91</v>
      </c>
      <c r="AV187" s="15" t="s">
        <v>206</v>
      </c>
      <c r="AW187" s="15" t="s">
        <v>36</v>
      </c>
      <c r="AX187" s="15" t="s">
        <v>89</v>
      </c>
      <c r="AY187" s="185" t="s">
        <v>199</v>
      </c>
    </row>
    <row r="188" spans="1:65" s="2" customFormat="1" ht="14.45" customHeight="1">
      <c r="A188" s="33"/>
      <c r="B188" s="149"/>
      <c r="C188" s="192" t="s">
        <v>279</v>
      </c>
      <c r="D188" s="192" t="s">
        <v>272</v>
      </c>
      <c r="E188" s="193" t="s">
        <v>280</v>
      </c>
      <c r="F188" s="194" t="s">
        <v>281</v>
      </c>
      <c r="G188" s="195" t="s">
        <v>275</v>
      </c>
      <c r="H188" s="196">
        <v>749.466</v>
      </c>
      <c r="I188" s="197"/>
      <c r="J188" s="198">
        <f>ROUND(I188*H188,2)</f>
        <v>0</v>
      </c>
      <c r="K188" s="194" t="s">
        <v>246</v>
      </c>
      <c r="L188" s="199"/>
      <c r="M188" s="200" t="s">
        <v>1</v>
      </c>
      <c r="N188" s="201" t="s">
        <v>46</v>
      </c>
      <c r="O188" s="59"/>
      <c r="P188" s="159">
        <f>O188*H188</f>
        <v>0</v>
      </c>
      <c r="Q188" s="159">
        <v>0</v>
      </c>
      <c r="R188" s="159">
        <f>Q188*H188</f>
        <v>0</v>
      </c>
      <c r="S188" s="159">
        <v>0</v>
      </c>
      <c r="T188" s="160">
        <f>S188*H188</f>
        <v>0</v>
      </c>
      <c r="U188" s="33"/>
      <c r="V188" s="33"/>
      <c r="W188" s="33"/>
      <c r="X188" s="33"/>
      <c r="Y188" s="33"/>
      <c r="Z188" s="33"/>
      <c r="AA188" s="33"/>
      <c r="AB188" s="33"/>
      <c r="AC188" s="33"/>
      <c r="AD188" s="33"/>
      <c r="AE188" s="33"/>
      <c r="AR188" s="161" t="s">
        <v>259</v>
      </c>
      <c r="AT188" s="161" t="s">
        <v>272</v>
      </c>
      <c r="AU188" s="161" t="s">
        <v>91</v>
      </c>
      <c r="AY188" s="18" t="s">
        <v>199</v>
      </c>
      <c r="BE188" s="162">
        <f>IF(N188="základní",J188,0)</f>
        <v>0</v>
      </c>
      <c r="BF188" s="162">
        <f>IF(N188="snížená",J188,0)</f>
        <v>0</v>
      </c>
      <c r="BG188" s="162">
        <f>IF(N188="zákl. přenesená",J188,0)</f>
        <v>0</v>
      </c>
      <c r="BH188" s="162">
        <f>IF(N188="sníž. přenesená",J188,0)</f>
        <v>0</v>
      </c>
      <c r="BI188" s="162">
        <f>IF(N188="nulová",J188,0)</f>
        <v>0</v>
      </c>
      <c r="BJ188" s="18" t="s">
        <v>89</v>
      </c>
      <c r="BK188" s="162">
        <f>ROUND(I188*H188,2)</f>
        <v>0</v>
      </c>
      <c r="BL188" s="18" t="s">
        <v>206</v>
      </c>
      <c r="BM188" s="161" t="s">
        <v>282</v>
      </c>
    </row>
    <row r="189" spans="1:47" s="2" customFormat="1" ht="11.25">
      <c r="A189" s="33"/>
      <c r="B189" s="34"/>
      <c r="C189" s="33"/>
      <c r="D189" s="163" t="s">
        <v>208</v>
      </c>
      <c r="E189" s="33"/>
      <c r="F189" s="164" t="s">
        <v>274</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208</v>
      </c>
      <c r="AU189" s="18" t="s">
        <v>91</v>
      </c>
    </row>
    <row r="190" spans="1:47" s="2" customFormat="1" ht="19.5">
      <c r="A190" s="33"/>
      <c r="B190" s="34"/>
      <c r="C190" s="33"/>
      <c r="D190" s="163" t="s">
        <v>248</v>
      </c>
      <c r="E190" s="33"/>
      <c r="F190" s="168" t="s">
        <v>277</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248</v>
      </c>
      <c r="AU190" s="18" t="s">
        <v>91</v>
      </c>
    </row>
    <row r="191" spans="2:51" s="13" customFormat="1" ht="11.25">
      <c r="B191" s="169"/>
      <c r="D191" s="163" t="s">
        <v>212</v>
      </c>
      <c r="E191" s="170" t="s">
        <v>1</v>
      </c>
      <c r="F191" s="171" t="s">
        <v>283</v>
      </c>
      <c r="H191" s="172">
        <v>749.466</v>
      </c>
      <c r="I191" s="173"/>
      <c r="L191" s="169"/>
      <c r="M191" s="174"/>
      <c r="N191" s="175"/>
      <c r="O191" s="175"/>
      <c r="P191" s="175"/>
      <c r="Q191" s="175"/>
      <c r="R191" s="175"/>
      <c r="S191" s="175"/>
      <c r="T191" s="176"/>
      <c r="AT191" s="170" t="s">
        <v>212</v>
      </c>
      <c r="AU191" s="170" t="s">
        <v>91</v>
      </c>
      <c r="AV191" s="13" t="s">
        <v>91</v>
      </c>
      <c r="AW191" s="13" t="s">
        <v>36</v>
      </c>
      <c r="AX191" s="13" t="s">
        <v>81</v>
      </c>
      <c r="AY191" s="170" t="s">
        <v>199</v>
      </c>
    </row>
    <row r="192" spans="2:51" s="15" customFormat="1" ht="11.25">
      <c r="B192" s="184"/>
      <c r="D192" s="163" t="s">
        <v>212</v>
      </c>
      <c r="E192" s="185" t="s">
        <v>1</v>
      </c>
      <c r="F192" s="186" t="s">
        <v>234</v>
      </c>
      <c r="H192" s="187">
        <v>749.466</v>
      </c>
      <c r="I192" s="188"/>
      <c r="L192" s="184"/>
      <c r="M192" s="189"/>
      <c r="N192" s="190"/>
      <c r="O192" s="190"/>
      <c r="P192" s="190"/>
      <c r="Q192" s="190"/>
      <c r="R192" s="190"/>
      <c r="S192" s="190"/>
      <c r="T192" s="191"/>
      <c r="AT192" s="185" t="s">
        <v>212</v>
      </c>
      <c r="AU192" s="185" t="s">
        <v>91</v>
      </c>
      <c r="AV192" s="15" t="s">
        <v>206</v>
      </c>
      <c r="AW192" s="15" t="s">
        <v>36</v>
      </c>
      <c r="AX192" s="15" t="s">
        <v>89</v>
      </c>
      <c r="AY192" s="185" t="s">
        <v>199</v>
      </c>
    </row>
    <row r="193" spans="1:65" s="2" customFormat="1" ht="14.45" customHeight="1">
      <c r="A193" s="33"/>
      <c r="B193" s="149"/>
      <c r="C193" s="192" t="s">
        <v>284</v>
      </c>
      <c r="D193" s="192" t="s">
        <v>272</v>
      </c>
      <c r="E193" s="193" t="s">
        <v>285</v>
      </c>
      <c r="F193" s="194" t="s">
        <v>286</v>
      </c>
      <c r="G193" s="195" t="s">
        <v>275</v>
      </c>
      <c r="H193" s="196">
        <v>257.22</v>
      </c>
      <c r="I193" s="197"/>
      <c r="J193" s="198">
        <f>ROUND(I193*H193,2)</f>
        <v>0</v>
      </c>
      <c r="K193" s="194" t="s">
        <v>246</v>
      </c>
      <c r="L193" s="199"/>
      <c r="M193" s="200" t="s">
        <v>1</v>
      </c>
      <c r="N193" s="201" t="s">
        <v>46</v>
      </c>
      <c r="O193" s="59"/>
      <c r="P193" s="159">
        <f>O193*H193</f>
        <v>0</v>
      </c>
      <c r="Q193" s="159">
        <v>0</v>
      </c>
      <c r="R193" s="159">
        <f>Q193*H193</f>
        <v>0</v>
      </c>
      <c r="S193" s="159">
        <v>0</v>
      </c>
      <c r="T193" s="160">
        <f>S193*H193</f>
        <v>0</v>
      </c>
      <c r="U193" s="33"/>
      <c r="V193" s="33"/>
      <c r="W193" s="33"/>
      <c r="X193" s="33"/>
      <c r="Y193" s="33"/>
      <c r="Z193" s="33"/>
      <c r="AA193" s="33"/>
      <c r="AB193" s="33"/>
      <c r="AC193" s="33"/>
      <c r="AD193" s="33"/>
      <c r="AE193" s="33"/>
      <c r="AR193" s="161" t="s">
        <v>259</v>
      </c>
      <c r="AT193" s="161" t="s">
        <v>272</v>
      </c>
      <c r="AU193" s="161" t="s">
        <v>91</v>
      </c>
      <c r="AY193" s="18" t="s">
        <v>199</v>
      </c>
      <c r="BE193" s="162">
        <f>IF(N193="základní",J193,0)</f>
        <v>0</v>
      </c>
      <c r="BF193" s="162">
        <f>IF(N193="snížená",J193,0)</f>
        <v>0</v>
      </c>
      <c r="BG193" s="162">
        <f>IF(N193="zákl. přenesená",J193,0)</f>
        <v>0</v>
      </c>
      <c r="BH193" s="162">
        <f>IF(N193="sníž. přenesená",J193,0)</f>
        <v>0</v>
      </c>
      <c r="BI193" s="162">
        <f>IF(N193="nulová",J193,0)</f>
        <v>0</v>
      </c>
      <c r="BJ193" s="18" t="s">
        <v>89</v>
      </c>
      <c r="BK193" s="162">
        <f>ROUND(I193*H193,2)</f>
        <v>0</v>
      </c>
      <c r="BL193" s="18" t="s">
        <v>206</v>
      </c>
      <c r="BM193" s="161" t="s">
        <v>287</v>
      </c>
    </row>
    <row r="194" spans="1:47" s="2" customFormat="1" ht="11.25">
      <c r="A194" s="33"/>
      <c r="B194" s="34"/>
      <c r="C194" s="33"/>
      <c r="D194" s="163" t="s">
        <v>208</v>
      </c>
      <c r="E194" s="33"/>
      <c r="F194" s="164" t="s">
        <v>288</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208</v>
      </c>
      <c r="AU194" s="18" t="s">
        <v>91</v>
      </c>
    </row>
    <row r="195" spans="1:47" s="2" customFormat="1" ht="19.5">
      <c r="A195" s="33"/>
      <c r="B195" s="34"/>
      <c r="C195" s="33"/>
      <c r="D195" s="163" t="s">
        <v>248</v>
      </c>
      <c r="E195" s="33"/>
      <c r="F195" s="168" t="s">
        <v>277</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248</v>
      </c>
      <c r="AU195" s="18" t="s">
        <v>91</v>
      </c>
    </row>
    <row r="196" spans="2:51" s="13" customFormat="1" ht="11.25">
      <c r="B196" s="169"/>
      <c r="D196" s="163" t="s">
        <v>212</v>
      </c>
      <c r="E196" s="170" t="s">
        <v>1</v>
      </c>
      <c r="F196" s="171" t="s">
        <v>289</v>
      </c>
      <c r="H196" s="172">
        <v>257.22</v>
      </c>
      <c r="I196" s="173"/>
      <c r="L196" s="169"/>
      <c r="M196" s="174"/>
      <c r="N196" s="175"/>
      <c r="O196" s="175"/>
      <c r="P196" s="175"/>
      <c r="Q196" s="175"/>
      <c r="R196" s="175"/>
      <c r="S196" s="175"/>
      <c r="T196" s="176"/>
      <c r="AT196" s="170" t="s">
        <v>212</v>
      </c>
      <c r="AU196" s="170" t="s">
        <v>91</v>
      </c>
      <c r="AV196" s="13" t="s">
        <v>91</v>
      </c>
      <c r="AW196" s="13" t="s">
        <v>36</v>
      </c>
      <c r="AX196" s="13" t="s">
        <v>81</v>
      </c>
      <c r="AY196" s="170" t="s">
        <v>199</v>
      </c>
    </row>
    <row r="197" spans="2:51" s="15" customFormat="1" ht="11.25">
      <c r="B197" s="184"/>
      <c r="D197" s="163" t="s">
        <v>212</v>
      </c>
      <c r="E197" s="185" t="s">
        <v>1</v>
      </c>
      <c r="F197" s="186" t="s">
        <v>234</v>
      </c>
      <c r="H197" s="187">
        <v>257.22</v>
      </c>
      <c r="I197" s="188"/>
      <c r="L197" s="184"/>
      <c r="M197" s="189"/>
      <c r="N197" s="190"/>
      <c r="O197" s="190"/>
      <c r="P197" s="190"/>
      <c r="Q197" s="190"/>
      <c r="R197" s="190"/>
      <c r="S197" s="190"/>
      <c r="T197" s="191"/>
      <c r="AT197" s="185" t="s">
        <v>212</v>
      </c>
      <c r="AU197" s="185" t="s">
        <v>91</v>
      </c>
      <c r="AV197" s="15" t="s">
        <v>206</v>
      </c>
      <c r="AW197" s="15" t="s">
        <v>36</v>
      </c>
      <c r="AX197" s="15" t="s">
        <v>89</v>
      </c>
      <c r="AY197" s="185" t="s">
        <v>199</v>
      </c>
    </row>
    <row r="198" spans="1:65" s="2" customFormat="1" ht="24.2" customHeight="1">
      <c r="A198" s="33"/>
      <c r="B198" s="149"/>
      <c r="C198" s="150" t="s">
        <v>290</v>
      </c>
      <c r="D198" s="150" t="s">
        <v>201</v>
      </c>
      <c r="E198" s="151" t="s">
        <v>291</v>
      </c>
      <c r="F198" s="152" t="s">
        <v>292</v>
      </c>
      <c r="G198" s="153" t="s">
        <v>228</v>
      </c>
      <c r="H198" s="154">
        <v>20.93</v>
      </c>
      <c r="I198" s="155"/>
      <c r="J198" s="156">
        <f>ROUND(I198*H198,2)</f>
        <v>0</v>
      </c>
      <c r="K198" s="152" t="s">
        <v>205</v>
      </c>
      <c r="L198" s="34"/>
      <c r="M198" s="157" t="s">
        <v>1</v>
      </c>
      <c r="N198" s="158" t="s">
        <v>46</v>
      </c>
      <c r="O198" s="59"/>
      <c r="P198" s="159">
        <f>O198*H198</f>
        <v>0</v>
      </c>
      <c r="Q198" s="159">
        <v>0</v>
      </c>
      <c r="R198" s="159">
        <f>Q198*H198</f>
        <v>0</v>
      </c>
      <c r="S198" s="159">
        <v>0</v>
      </c>
      <c r="T198" s="160">
        <f>S198*H198</f>
        <v>0</v>
      </c>
      <c r="U198" s="33"/>
      <c r="V198" s="33"/>
      <c r="W198" s="33"/>
      <c r="X198" s="33"/>
      <c r="Y198" s="33"/>
      <c r="Z198" s="33"/>
      <c r="AA198" s="33"/>
      <c r="AB198" s="33"/>
      <c r="AC198" s="33"/>
      <c r="AD198" s="33"/>
      <c r="AE198" s="33"/>
      <c r="AR198" s="161" t="s">
        <v>206</v>
      </c>
      <c r="AT198" s="161" t="s">
        <v>201</v>
      </c>
      <c r="AU198" s="161" t="s">
        <v>91</v>
      </c>
      <c r="AY198" s="18" t="s">
        <v>199</v>
      </c>
      <c r="BE198" s="162">
        <f>IF(N198="základní",J198,0)</f>
        <v>0</v>
      </c>
      <c r="BF198" s="162">
        <f>IF(N198="snížená",J198,0)</f>
        <v>0</v>
      </c>
      <c r="BG198" s="162">
        <f>IF(N198="zákl. přenesená",J198,0)</f>
        <v>0</v>
      </c>
      <c r="BH198" s="162">
        <f>IF(N198="sníž. přenesená",J198,0)</f>
        <v>0</v>
      </c>
      <c r="BI198" s="162">
        <f>IF(N198="nulová",J198,0)</f>
        <v>0</v>
      </c>
      <c r="BJ198" s="18" t="s">
        <v>89</v>
      </c>
      <c r="BK198" s="162">
        <f>ROUND(I198*H198,2)</f>
        <v>0</v>
      </c>
      <c r="BL198" s="18" t="s">
        <v>206</v>
      </c>
      <c r="BM198" s="161" t="s">
        <v>293</v>
      </c>
    </row>
    <row r="199" spans="1:47" s="2" customFormat="1" ht="29.25">
      <c r="A199" s="33"/>
      <c r="B199" s="34"/>
      <c r="C199" s="33"/>
      <c r="D199" s="163" t="s">
        <v>208</v>
      </c>
      <c r="E199" s="33"/>
      <c r="F199" s="164" t="s">
        <v>294</v>
      </c>
      <c r="G199" s="33"/>
      <c r="H199" s="33"/>
      <c r="I199" s="165"/>
      <c r="J199" s="33"/>
      <c r="K199" s="33"/>
      <c r="L199" s="34"/>
      <c r="M199" s="166"/>
      <c r="N199" s="167"/>
      <c r="O199" s="59"/>
      <c r="P199" s="59"/>
      <c r="Q199" s="59"/>
      <c r="R199" s="59"/>
      <c r="S199" s="59"/>
      <c r="T199" s="60"/>
      <c r="U199" s="33"/>
      <c r="V199" s="33"/>
      <c r="W199" s="33"/>
      <c r="X199" s="33"/>
      <c r="Y199" s="33"/>
      <c r="Z199" s="33"/>
      <c r="AA199" s="33"/>
      <c r="AB199" s="33"/>
      <c r="AC199" s="33"/>
      <c r="AD199" s="33"/>
      <c r="AE199" s="33"/>
      <c r="AT199" s="18" t="s">
        <v>208</v>
      </c>
      <c r="AU199" s="18" t="s">
        <v>91</v>
      </c>
    </row>
    <row r="200" spans="1:47" s="2" customFormat="1" ht="409.5">
      <c r="A200" s="33"/>
      <c r="B200" s="34"/>
      <c r="C200" s="33"/>
      <c r="D200" s="163" t="s">
        <v>210</v>
      </c>
      <c r="E200" s="33"/>
      <c r="F200" s="168" t="s">
        <v>295</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210</v>
      </c>
      <c r="AU200" s="18" t="s">
        <v>91</v>
      </c>
    </row>
    <row r="201" spans="2:51" s="14" customFormat="1" ht="11.25">
      <c r="B201" s="177"/>
      <c r="D201" s="163" t="s">
        <v>212</v>
      </c>
      <c r="E201" s="178" t="s">
        <v>1</v>
      </c>
      <c r="F201" s="179" t="s">
        <v>296</v>
      </c>
      <c r="H201" s="178" t="s">
        <v>1</v>
      </c>
      <c r="I201" s="180"/>
      <c r="L201" s="177"/>
      <c r="M201" s="181"/>
      <c r="N201" s="182"/>
      <c r="O201" s="182"/>
      <c r="P201" s="182"/>
      <c r="Q201" s="182"/>
      <c r="R201" s="182"/>
      <c r="S201" s="182"/>
      <c r="T201" s="183"/>
      <c r="AT201" s="178" t="s">
        <v>212</v>
      </c>
      <c r="AU201" s="178" t="s">
        <v>91</v>
      </c>
      <c r="AV201" s="14" t="s">
        <v>89</v>
      </c>
      <c r="AW201" s="14" t="s">
        <v>36</v>
      </c>
      <c r="AX201" s="14" t="s">
        <v>81</v>
      </c>
      <c r="AY201" s="178" t="s">
        <v>199</v>
      </c>
    </row>
    <row r="202" spans="2:51" s="13" customFormat="1" ht="11.25">
      <c r="B202" s="169"/>
      <c r="D202" s="163" t="s">
        <v>212</v>
      </c>
      <c r="E202" s="170" t="s">
        <v>1</v>
      </c>
      <c r="F202" s="171" t="s">
        <v>297</v>
      </c>
      <c r="H202" s="172">
        <v>20.93</v>
      </c>
      <c r="I202" s="173"/>
      <c r="L202" s="169"/>
      <c r="M202" s="174"/>
      <c r="N202" s="175"/>
      <c r="O202" s="175"/>
      <c r="P202" s="175"/>
      <c r="Q202" s="175"/>
      <c r="R202" s="175"/>
      <c r="S202" s="175"/>
      <c r="T202" s="176"/>
      <c r="AT202" s="170" t="s">
        <v>212</v>
      </c>
      <c r="AU202" s="170" t="s">
        <v>91</v>
      </c>
      <c r="AV202" s="13" t="s">
        <v>91</v>
      </c>
      <c r="AW202" s="13" t="s">
        <v>36</v>
      </c>
      <c r="AX202" s="13" t="s">
        <v>89</v>
      </c>
      <c r="AY202" s="170" t="s">
        <v>199</v>
      </c>
    </row>
    <row r="203" spans="1:65" s="2" customFormat="1" ht="24.2" customHeight="1">
      <c r="A203" s="33"/>
      <c r="B203" s="149"/>
      <c r="C203" s="150" t="s">
        <v>298</v>
      </c>
      <c r="D203" s="150" t="s">
        <v>201</v>
      </c>
      <c r="E203" s="151" t="s">
        <v>299</v>
      </c>
      <c r="F203" s="152" t="s">
        <v>300</v>
      </c>
      <c r="G203" s="153" t="s">
        <v>204</v>
      </c>
      <c r="H203" s="154">
        <v>678.4</v>
      </c>
      <c r="I203" s="155"/>
      <c r="J203" s="156">
        <f>ROUND(I203*H203,2)</f>
        <v>0</v>
      </c>
      <c r="K203" s="152" t="s">
        <v>205</v>
      </c>
      <c r="L203" s="34"/>
      <c r="M203" s="157" t="s">
        <v>1</v>
      </c>
      <c r="N203" s="158" t="s">
        <v>46</v>
      </c>
      <c r="O203" s="59"/>
      <c r="P203" s="159">
        <f>O203*H203</f>
        <v>0</v>
      </c>
      <c r="Q203" s="159">
        <v>0</v>
      </c>
      <c r="R203" s="159">
        <f>Q203*H203</f>
        <v>0</v>
      </c>
      <c r="S203" s="159">
        <v>0</v>
      </c>
      <c r="T203" s="160">
        <f>S203*H203</f>
        <v>0</v>
      </c>
      <c r="U203" s="33"/>
      <c r="V203" s="33"/>
      <c r="W203" s="33"/>
      <c r="X203" s="33"/>
      <c r="Y203" s="33"/>
      <c r="Z203" s="33"/>
      <c r="AA203" s="33"/>
      <c r="AB203" s="33"/>
      <c r="AC203" s="33"/>
      <c r="AD203" s="33"/>
      <c r="AE203" s="33"/>
      <c r="AR203" s="161" t="s">
        <v>206</v>
      </c>
      <c r="AT203" s="161" t="s">
        <v>201</v>
      </c>
      <c r="AU203" s="161" t="s">
        <v>91</v>
      </c>
      <c r="AY203" s="18" t="s">
        <v>199</v>
      </c>
      <c r="BE203" s="162">
        <f>IF(N203="základní",J203,0)</f>
        <v>0</v>
      </c>
      <c r="BF203" s="162">
        <f>IF(N203="snížená",J203,0)</f>
        <v>0</v>
      </c>
      <c r="BG203" s="162">
        <f>IF(N203="zákl. přenesená",J203,0)</f>
        <v>0</v>
      </c>
      <c r="BH203" s="162">
        <f>IF(N203="sníž. přenesená",J203,0)</f>
        <v>0</v>
      </c>
      <c r="BI203" s="162">
        <f>IF(N203="nulová",J203,0)</f>
        <v>0</v>
      </c>
      <c r="BJ203" s="18" t="s">
        <v>89</v>
      </c>
      <c r="BK203" s="162">
        <f>ROUND(I203*H203,2)</f>
        <v>0</v>
      </c>
      <c r="BL203" s="18" t="s">
        <v>206</v>
      </c>
      <c r="BM203" s="161" t="s">
        <v>301</v>
      </c>
    </row>
    <row r="204" spans="1:47" s="2" customFormat="1" ht="19.5">
      <c r="A204" s="33"/>
      <c r="B204" s="34"/>
      <c r="C204" s="33"/>
      <c r="D204" s="163" t="s">
        <v>208</v>
      </c>
      <c r="E204" s="33"/>
      <c r="F204" s="164" t="s">
        <v>302</v>
      </c>
      <c r="G204" s="33"/>
      <c r="H204" s="33"/>
      <c r="I204" s="165"/>
      <c r="J204" s="33"/>
      <c r="K204" s="33"/>
      <c r="L204" s="34"/>
      <c r="M204" s="166"/>
      <c r="N204" s="167"/>
      <c r="O204" s="59"/>
      <c r="P204" s="59"/>
      <c r="Q204" s="59"/>
      <c r="R204" s="59"/>
      <c r="S204" s="59"/>
      <c r="T204" s="60"/>
      <c r="U204" s="33"/>
      <c r="V204" s="33"/>
      <c r="W204" s="33"/>
      <c r="X204" s="33"/>
      <c r="Y204" s="33"/>
      <c r="Z204" s="33"/>
      <c r="AA204" s="33"/>
      <c r="AB204" s="33"/>
      <c r="AC204" s="33"/>
      <c r="AD204" s="33"/>
      <c r="AE204" s="33"/>
      <c r="AT204" s="18" t="s">
        <v>208</v>
      </c>
      <c r="AU204" s="18" t="s">
        <v>91</v>
      </c>
    </row>
    <row r="205" spans="1:47" s="2" customFormat="1" ht="117">
      <c r="A205" s="33"/>
      <c r="B205" s="34"/>
      <c r="C205" s="33"/>
      <c r="D205" s="163" t="s">
        <v>210</v>
      </c>
      <c r="E205" s="33"/>
      <c r="F205" s="168" t="s">
        <v>303</v>
      </c>
      <c r="G205" s="33"/>
      <c r="H205" s="33"/>
      <c r="I205" s="165"/>
      <c r="J205" s="33"/>
      <c r="K205" s="33"/>
      <c r="L205" s="34"/>
      <c r="M205" s="166"/>
      <c r="N205" s="167"/>
      <c r="O205" s="59"/>
      <c r="P205" s="59"/>
      <c r="Q205" s="59"/>
      <c r="R205" s="59"/>
      <c r="S205" s="59"/>
      <c r="T205" s="60"/>
      <c r="U205" s="33"/>
      <c r="V205" s="33"/>
      <c r="W205" s="33"/>
      <c r="X205" s="33"/>
      <c r="Y205" s="33"/>
      <c r="Z205" s="33"/>
      <c r="AA205" s="33"/>
      <c r="AB205" s="33"/>
      <c r="AC205" s="33"/>
      <c r="AD205" s="33"/>
      <c r="AE205" s="33"/>
      <c r="AT205" s="18" t="s">
        <v>210</v>
      </c>
      <c r="AU205" s="18" t="s">
        <v>91</v>
      </c>
    </row>
    <row r="206" spans="2:51" s="14" customFormat="1" ht="11.25">
      <c r="B206" s="177"/>
      <c r="D206" s="163" t="s">
        <v>212</v>
      </c>
      <c r="E206" s="178" t="s">
        <v>1</v>
      </c>
      <c r="F206" s="179" t="s">
        <v>304</v>
      </c>
      <c r="H206" s="178" t="s">
        <v>1</v>
      </c>
      <c r="I206" s="180"/>
      <c r="L206" s="177"/>
      <c r="M206" s="181"/>
      <c r="N206" s="182"/>
      <c r="O206" s="182"/>
      <c r="P206" s="182"/>
      <c r="Q206" s="182"/>
      <c r="R206" s="182"/>
      <c r="S206" s="182"/>
      <c r="T206" s="183"/>
      <c r="AT206" s="178" t="s">
        <v>212</v>
      </c>
      <c r="AU206" s="178" t="s">
        <v>91</v>
      </c>
      <c r="AV206" s="14" t="s">
        <v>89</v>
      </c>
      <c r="AW206" s="14" t="s">
        <v>36</v>
      </c>
      <c r="AX206" s="14" t="s">
        <v>81</v>
      </c>
      <c r="AY206" s="178" t="s">
        <v>199</v>
      </c>
    </row>
    <row r="207" spans="2:51" s="13" customFormat="1" ht="11.25">
      <c r="B207" s="169"/>
      <c r="D207" s="163" t="s">
        <v>212</v>
      </c>
      <c r="E207" s="170" t="s">
        <v>1</v>
      </c>
      <c r="F207" s="171" t="s">
        <v>305</v>
      </c>
      <c r="H207" s="172">
        <v>678.4</v>
      </c>
      <c r="I207" s="173"/>
      <c r="L207" s="169"/>
      <c r="M207" s="174"/>
      <c r="N207" s="175"/>
      <c r="O207" s="175"/>
      <c r="P207" s="175"/>
      <c r="Q207" s="175"/>
      <c r="R207" s="175"/>
      <c r="S207" s="175"/>
      <c r="T207" s="176"/>
      <c r="AT207" s="170" t="s">
        <v>212</v>
      </c>
      <c r="AU207" s="170" t="s">
        <v>91</v>
      </c>
      <c r="AV207" s="13" t="s">
        <v>91</v>
      </c>
      <c r="AW207" s="13" t="s">
        <v>36</v>
      </c>
      <c r="AX207" s="13" t="s">
        <v>89</v>
      </c>
      <c r="AY207" s="170" t="s">
        <v>199</v>
      </c>
    </row>
    <row r="208" spans="1:65" s="2" customFormat="1" ht="14.45" customHeight="1">
      <c r="A208" s="33"/>
      <c r="B208" s="149"/>
      <c r="C208" s="192" t="s">
        <v>306</v>
      </c>
      <c r="D208" s="192" t="s">
        <v>272</v>
      </c>
      <c r="E208" s="193" t="s">
        <v>307</v>
      </c>
      <c r="F208" s="194" t="s">
        <v>308</v>
      </c>
      <c r="G208" s="195" t="s">
        <v>309</v>
      </c>
      <c r="H208" s="196">
        <v>10.176</v>
      </c>
      <c r="I208" s="197"/>
      <c r="J208" s="198">
        <f>ROUND(I208*H208,2)</f>
        <v>0</v>
      </c>
      <c r="K208" s="194" t="s">
        <v>205</v>
      </c>
      <c r="L208" s="199"/>
      <c r="M208" s="200" t="s">
        <v>1</v>
      </c>
      <c r="N208" s="201" t="s">
        <v>46</v>
      </c>
      <c r="O208" s="59"/>
      <c r="P208" s="159">
        <f>O208*H208</f>
        <v>0</v>
      </c>
      <c r="Q208" s="159">
        <v>0.001</v>
      </c>
      <c r="R208" s="159">
        <f>Q208*H208</f>
        <v>0.010176000000000001</v>
      </c>
      <c r="S208" s="159">
        <v>0</v>
      </c>
      <c r="T208" s="160">
        <f>S208*H208</f>
        <v>0</v>
      </c>
      <c r="U208" s="33"/>
      <c r="V208" s="33"/>
      <c r="W208" s="33"/>
      <c r="X208" s="33"/>
      <c r="Y208" s="33"/>
      <c r="Z208" s="33"/>
      <c r="AA208" s="33"/>
      <c r="AB208" s="33"/>
      <c r="AC208" s="33"/>
      <c r="AD208" s="33"/>
      <c r="AE208" s="33"/>
      <c r="AR208" s="161" t="s">
        <v>259</v>
      </c>
      <c r="AT208" s="161" t="s">
        <v>272</v>
      </c>
      <c r="AU208" s="161" t="s">
        <v>91</v>
      </c>
      <c r="AY208" s="18" t="s">
        <v>199</v>
      </c>
      <c r="BE208" s="162">
        <f>IF(N208="základní",J208,0)</f>
        <v>0</v>
      </c>
      <c r="BF208" s="162">
        <f>IF(N208="snížená",J208,0)</f>
        <v>0</v>
      </c>
      <c r="BG208" s="162">
        <f>IF(N208="zákl. přenesená",J208,0)</f>
        <v>0</v>
      </c>
      <c r="BH208" s="162">
        <f>IF(N208="sníž. přenesená",J208,0)</f>
        <v>0</v>
      </c>
      <c r="BI208" s="162">
        <f>IF(N208="nulová",J208,0)</f>
        <v>0</v>
      </c>
      <c r="BJ208" s="18" t="s">
        <v>89</v>
      </c>
      <c r="BK208" s="162">
        <f>ROUND(I208*H208,2)</f>
        <v>0</v>
      </c>
      <c r="BL208" s="18" t="s">
        <v>206</v>
      </c>
      <c r="BM208" s="161" t="s">
        <v>310</v>
      </c>
    </row>
    <row r="209" spans="1:47" s="2" customFormat="1" ht="11.25">
      <c r="A209" s="33"/>
      <c r="B209" s="34"/>
      <c r="C209" s="33"/>
      <c r="D209" s="163" t="s">
        <v>208</v>
      </c>
      <c r="E209" s="33"/>
      <c r="F209" s="164" t="s">
        <v>308</v>
      </c>
      <c r="G209" s="33"/>
      <c r="H209" s="33"/>
      <c r="I209" s="165"/>
      <c r="J209" s="33"/>
      <c r="K209" s="33"/>
      <c r="L209" s="34"/>
      <c r="M209" s="166"/>
      <c r="N209" s="167"/>
      <c r="O209" s="59"/>
      <c r="P209" s="59"/>
      <c r="Q209" s="59"/>
      <c r="R209" s="59"/>
      <c r="S209" s="59"/>
      <c r="T209" s="60"/>
      <c r="U209" s="33"/>
      <c r="V209" s="33"/>
      <c r="W209" s="33"/>
      <c r="X209" s="33"/>
      <c r="Y209" s="33"/>
      <c r="Z209" s="33"/>
      <c r="AA209" s="33"/>
      <c r="AB209" s="33"/>
      <c r="AC209" s="33"/>
      <c r="AD209" s="33"/>
      <c r="AE209" s="33"/>
      <c r="AT209" s="18" t="s">
        <v>208</v>
      </c>
      <c r="AU209" s="18" t="s">
        <v>91</v>
      </c>
    </row>
    <row r="210" spans="2:51" s="13" customFormat="1" ht="11.25">
      <c r="B210" s="169"/>
      <c r="D210" s="163" t="s">
        <v>212</v>
      </c>
      <c r="F210" s="171" t="s">
        <v>311</v>
      </c>
      <c r="H210" s="172">
        <v>10.176</v>
      </c>
      <c r="I210" s="173"/>
      <c r="L210" s="169"/>
      <c r="M210" s="174"/>
      <c r="N210" s="175"/>
      <c r="O210" s="175"/>
      <c r="P210" s="175"/>
      <c r="Q210" s="175"/>
      <c r="R210" s="175"/>
      <c r="S210" s="175"/>
      <c r="T210" s="176"/>
      <c r="AT210" s="170" t="s">
        <v>212</v>
      </c>
      <c r="AU210" s="170" t="s">
        <v>91</v>
      </c>
      <c r="AV210" s="13" t="s">
        <v>91</v>
      </c>
      <c r="AW210" s="13" t="s">
        <v>3</v>
      </c>
      <c r="AX210" s="13" t="s">
        <v>89</v>
      </c>
      <c r="AY210" s="170" t="s">
        <v>199</v>
      </c>
    </row>
    <row r="211" spans="1:65" s="2" customFormat="1" ht="24.2" customHeight="1">
      <c r="A211" s="33"/>
      <c r="B211" s="149"/>
      <c r="C211" s="150" t="s">
        <v>8</v>
      </c>
      <c r="D211" s="150" t="s">
        <v>201</v>
      </c>
      <c r="E211" s="151" t="s">
        <v>312</v>
      </c>
      <c r="F211" s="152" t="s">
        <v>313</v>
      </c>
      <c r="G211" s="153" t="s">
        <v>204</v>
      </c>
      <c r="H211" s="154">
        <v>837.2</v>
      </c>
      <c r="I211" s="155"/>
      <c r="J211" s="156">
        <f>ROUND(I211*H211,2)</f>
        <v>0</v>
      </c>
      <c r="K211" s="152" t="s">
        <v>205</v>
      </c>
      <c r="L211" s="34"/>
      <c r="M211" s="157" t="s">
        <v>1</v>
      </c>
      <c r="N211" s="158" t="s">
        <v>46</v>
      </c>
      <c r="O211" s="59"/>
      <c r="P211" s="159">
        <f>O211*H211</f>
        <v>0</v>
      </c>
      <c r="Q211" s="159">
        <v>0</v>
      </c>
      <c r="R211" s="159">
        <f>Q211*H211</f>
        <v>0</v>
      </c>
      <c r="S211" s="159">
        <v>0</v>
      </c>
      <c r="T211" s="160">
        <f>S211*H211</f>
        <v>0</v>
      </c>
      <c r="U211" s="33"/>
      <c r="V211" s="33"/>
      <c r="W211" s="33"/>
      <c r="X211" s="33"/>
      <c r="Y211" s="33"/>
      <c r="Z211" s="33"/>
      <c r="AA211" s="33"/>
      <c r="AB211" s="33"/>
      <c r="AC211" s="33"/>
      <c r="AD211" s="33"/>
      <c r="AE211" s="33"/>
      <c r="AR211" s="161" t="s">
        <v>206</v>
      </c>
      <c r="AT211" s="161" t="s">
        <v>201</v>
      </c>
      <c r="AU211" s="161" t="s">
        <v>91</v>
      </c>
      <c r="AY211" s="18" t="s">
        <v>199</v>
      </c>
      <c r="BE211" s="162">
        <f>IF(N211="základní",J211,0)</f>
        <v>0</v>
      </c>
      <c r="BF211" s="162">
        <f>IF(N211="snížená",J211,0)</f>
        <v>0</v>
      </c>
      <c r="BG211" s="162">
        <f>IF(N211="zákl. přenesená",J211,0)</f>
        <v>0</v>
      </c>
      <c r="BH211" s="162">
        <f>IF(N211="sníž. přenesená",J211,0)</f>
        <v>0</v>
      </c>
      <c r="BI211" s="162">
        <f>IF(N211="nulová",J211,0)</f>
        <v>0</v>
      </c>
      <c r="BJ211" s="18" t="s">
        <v>89</v>
      </c>
      <c r="BK211" s="162">
        <f>ROUND(I211*H211,2)</f>
        <v>0</v>
      </c>
      <c r="BL211" s="18" t="s">
        <v>206</v>
      </c>
      <c r="BM211" s="161" t="s">
        <v>314</v>
      </c>
    </row>
    <row r="212" spans="1:47" s="2" customFormat="1" ht="19.5">
      <c r="A212" s="33"/>
      <c r="B212" s="34"/>
      <c r="C212" s="33"/>
      <c r="D212" s="163" t="s">
        <v>208</v>
      </c>
      <c r="E212" s="33"/>
      <c r="F212" s="164" t="s">
        <v>315</v>
      </c>
      <c r="G212" s="33"/>
      <c r="H212" s="33"/>
      <c r="I212" s="165"/>
      <c r="J212" s="33"/>
      <c r="K212" s="33"/>
      <c r="L212" s="34"/>
      <c r="M212" s="166"/>
      <c r="N212" s="167"/>
      <c r="O212" s="59"/>
      <c r="P212" s="59"/>
      <c r="Q212" s="59"/>
      <c r="R212" s="59"/>
      <c r="S212" s="59"/>
      <c r="T212" s="60"/>
      <c r="U212" s="33"/>
      <c r="V212" s="33"/>
      <c r="W212" s="33"/>
      <c r="X212" s="33"/>
      <c r="Y212" s="33"/>
      <c r="Z212" s="33"/>
      <c r="AA212" s="33"/>
      <c r="AB212" s="33"/>
      <c r="AC212" s="33"/>
      <c r="AD212" s="33"/>
      <c r="AE212" s="33"/>
      <c r="AT212" s="18" t="s">
        <v>208</v>
      </c>
      <c r="AU212" s="18" t="s">
        <v>91</v>
      </c>
    </row>
    <row r="213" spans="1:47" s="2" customFormat="1" ht="117">
      <c r="A213" s="33"/>
      <c r="B213" s="34"/>
      <c r="C213" s="33"/>
      <c r="D213" s="163" t="s">
        <v>210</v>
      </c>
      <c r="E213" s="33"/>
      <c r="F213" s="168" t="s">
        <v>316</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210</v>
      </c>
      <c r="AU213" s="18" t="s">
        <v>91</v>
      </c>
    </row>
    <row r="214" spans="2:51" s="13" customFormat="1" ht="11.25">
      <c r="B214" s="169"/>
      <c r="D214" s="163" t="s">
        <v>212</v>
      </c>
      <c r="E214" s="170" t="s">
        <v>1</v>
      </c>
      <c r="F214" s="171" t="s">
        <v>317</v>
      </c>
      <c r="H214" s="172">
        <v>837.2</v>
      </c>
      <c r="I214" s="173"/>
      <c r="L214" s="169"/>
      <c r="M214" s="174"/>
      <c r="N214" s="175"/>
      <c r="O214" s="175"/>
      <c r="P214" s="175"/>
      <c r="Q214" s="175"/>
      <c r="R214" s="175"/>
      <c r="S214" s="175"/>
      <c r="T214" s="176"/>
      <c r="AT214" s="170" t="s">
        <v>212</v>
      </c>
      <c r="AU214" s="170" t="s">
        <v>91</v>
      </c>
      <c r="AV214" s="13" t="s">
        <v>91</v>
      </c>
      <c r="AW214" s="13" t="s">
        <v>36</v>
      </c>
      <c r="AX214" s="13" t="s">
        <v>81</v>
      </c>
      <c r="AY214" s="170" t="s">
        <v>199</v>
      </c>
    </row>
    <row r="215" spans="2:51" s="15" customFormat="1" ht="11.25">
      <c r="B215" s="184"/>
      <c r="D215" s="163" t="s">
        <v>212</v>
      </c>
      <c r="E215" s="185" t="s">
        <v>1</v>
      </c>
      <c r="F215" s="186" t="s">
        <v>234</v>
      </c>
      <c r="H215" s="187">
        <v>837.2</v>
      </c>
      <c r="I215" s="188"/>
      <c r="L215" s="184"/>
      <c r="M215" s="189"/>
      <c r="N215" s="190"/>
      <c r="O215" s="190"/>
      <c r="P215" s="190"/>
      <c r="Q215" s="190"/>
      <c r="R215" s="190"/>
      <c r="S215" s="190"/>
      <c r="T215" s="191"/>
      <c r="AT215" s="185" t="s">
        <v>212</v>
      </c>
      <c r="AU215" s="185" t="s">
        <v>91</v>
      </c>
      <c r="AV215" s="15" t="s">
        <v>206</v>
      </c>
      <c r="AW215" s="15" t="s">
        <v>36</v>
      </c>
      <c r="AX215" s="15" t="s">
        <v>89</v>
      </c>
      <c r="AY215" s="185" t="s">
        <v>199</v>
      </c>
    </row>
    <row r="216" spans="1:65" s="2" customFormat="1" ht="14.45" customHeight="1">
      <c r="A216" s="33"/>
      <c r="B216" s="149"/>
      <c r="C216" s="150" t="s">
        <v>318</v>
      </c>
      <c r="D216" s="150" t="s">
        <v>201</v>
      </c>
      <c r="E216" s="151" t="s">
        <v>319</v>
      </c>
      <c r="F216" s="152" t="s">
        <v>320</v>
      </c>
      <c r="G216" s="153" t="s">
        <v>204</v>
      </c>
      <c r="H216" s="154">
        <v>678.4</v>
      </c>
      <c r="I216" s="155"/>
      <c r="J216" s="156">
        <f>ROUND(I216*H216,2)</f>
        <v>0</v>
      </c>
      <c r="K216" s="152" t="s">
        <v>205</v>
      </c>
      <c r="L216" s="34"/>
      <c r="M216" s="157" t="s">
        <v>1</v>
      </c>
      <c r="N216" s="158" t="s">
        <v>46</v>
      </c>
      <c r="O216" s="59"/>
      <c r="P216" s="159">
        <f>O216*H216</f>
        <v>0</v>
      </c>
      <c r="Q216" s="159">
        <v>0</v>
      </c>
      <c r="R216" s="159">
        <f>Q216*H216</f>
        <v>0</v>
      </c>
      <c r="S216" s="159">
        <v>0</v>
      </c>
      <c r="T216" s="160">
        <f>S216*H216</f>
        <v>0</v>
      </c>
      <c r="U216" s="33"/>
      <c r="V216" s="33"/>
      <c r="W216" s="33"/>
      <c r="X216" s="33"/>
      <c r="Y216" s="33"/>
      <c r="Z216" s="33"/>
      <c r="AA216" s="33"/>
      <c r="AB216" s="33"/>
      <c r="AC216" s="33"/>
      <c r="AD216" s="33"/>
      <c r="AE216" s="33"/>
      <c r="AR216" s="161" t="s">
        <v>206</v>
      </c>
      <c r="AT216" s="161" t="s">
        <v>201</v>
      </c>
      <c r="AU216" s="161" t="s">
        <v>91</v>
      </c>
      <c r="AY216" s="18" t="s">
        <v>199</v>
      </c>
      <c r="BE216" s="162">
        <f>IF(N216="základní",J216,0)</f>
        <v>0</v>
      </c>
      <c r="BF216" s="162">
        <f>IF(N216="snížená",J216,0)</f>
        <v>0</v>
      </c>
      <c r="BG216" s="162">
        <f>IF(N216="zákl. přenesená",J216,0)</f>
        <v>0</v>
      </c>
      <c r="BH216" s="162">
        <f>IF(N216="sníž. přenesená",J216,0)</f>
        <v>0</v>
      </c>
      <c r="BI216" s="162">
        <f>IF(N216="nulová",J216,0)</f>
        <v>0</v>
      </c>
      <c r="BJ216" s="18" t="s">
        <v>89</v>
      </c>
      <c r="BK216" s="162">
        <f>ROUND(I216*H216,2)</f>
        <v>0</v>
      </c>
      <c r="BL216" s="18" t="s">
        <v>206</v>
      </c>
      <c r="BM216" s="161" t="s">
        <v>321</v>
      </c>
    </row>
    <row r="217" spans="1:47" s="2" customFormat="1" ht="19.5">
      <c r="A217" s="33"/>
      <c r="B217" s="34"/>
      <c r="C217" s="33"/>
      <c r="D217" s="163" t="s">
        <v>208</v>
      </c>
      <c r="E217" s="33"/>
      <c r="F217" s="164" t="s">
        <v>322</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208</v>
      </c>
      <c r="AU217" s="18" t="s">
        <v>91</v>
      </c>
    </row>
    <row r="218" spans="1:47" s="2" customFormat="1" ht="126.75">
      <c r="A218" s="33"/>
      <c r="B218" s="34"/>
      <c r="C218" s="33"/>
      <c r="D218" s="163" t="s">
        <v>210</v>
      </c>
      <c r="E218" s="33"/>
      <c r="F218" s="168" t="s">
        <v>323</v>
      </c>
      <c r="G218" s="33"/>
      <c r="H218" s="33"/>
      <c r="I218" s="165"/>
      <c r="J218" s="33"/>
      <c r="K218" s="33"/>
      <c r="L218" s="34"/>
      <c r="M218" s="166"/>
      <c r="N218" s="167"/>
      <c r="O218" s="59"/>
      <c r="P218" s="59"/>
      <c r="Q218" s="59"/>
      <c r="R218" s="59"/>
      <c r="S218" s="59"/>
      <c r="T218" s="60"/>
      <c r="U218" s="33"/>
      <c r="V218" s="33"/>
      <c r="W218" s="33"/>
      <c r="X218" s="33"/>
      <c r="Y218" s="33"/>
      <c r="Z218" s="33"/>
      <c r="AA218" s="33"/>
      <c r="AB218" s="33"/>
      <c r="AC218" s="33"/>
      <c r="AD218" s="33"/>
      <c r="AE218" s="33"/>
      <c r="AT218" s="18" t="s">
        <v>210</v>
      </c>
      <c r="AU218" s="18" t="s">
        <v>91</v>
      </c>
    </row>
    <row r="219" spans="2:51" s="14" customFormat="1" ht="11.25">
      <c r="B219" s="177"/>
      <c r="D219" s="163" t="s">
        <v>212</v>
      </c>
      <c r="E219" s="178" t="s">
        <v>1</v>
      </c>
      <c r="F219" s="179" t="s">
        <v>324</v>
      </c>
      <c r="H219" s="178" t="s">
        <v>1</v>
      </c>
      <c r="I219" s="180"/>
      <c r="L219" s="177"/>
      <c r="M219" s="181"/>
      <c r="N219" s="182"/>
      <c r="O219" s="182"/>
      <c r="P219" s="182"/>
      <c r="Q219" s="182"/>
      <c r="R219" s="182"/>
      <c r="S219" s="182"/>
      <c r="T219" s="183"/>
      <c r="AT219" s="178" t="s">
        <v>212</v>
      </c>
      <c r="AU219" s="178" t="s">
        <v>91</v>
      </c>
      <c r="AV219" s="14" t="s">
        <v>89</v>
      </c>
      <c r="AW219" s="14" t="s">
        <v>36</v>
      </c>
      <c r="AX219" s="14" t="s">
        <v>81</v>
      </c>
      <c r="AY219" s="178" t="s">
        <v>199</v>
      </c>
    </row>
    <row r="220" spans="2:51" s="13" customFormat="1" ht="11.25">
      <c r="B220" s="169"/>
      <c r="D220" s="163" t="s">
        <v>212</v>
      </c>
      <c r="E220" s="170" t="s">
        <v>1</v>
      </c>
      <c r="F220" s="171" t="s">
        <v>305</v>
      </c>
      <c r="H220" s="172">
        <v>678.4</v>
      </c>
      <c r="I220" s="173"/>
      <c r="L220" s="169"/>
      <c r="M220" s="174"/>
      <c r="N220" s="175"/>
      <c r="O220" s="175"/>
      <c r="P220" s="175"/>
      <c r="Q220" s="175"/>
      <c r="R220" s="175"/>
      <c r="S220" s="175"/>
      <c r="T220" s="176"/>
      <c r="AT220" s="170" t="s">
        <v>212</v>
      </c>
      <c r="AU220" s="170" t="s">
        <v>91</v>
      </c>
      <c r="AV220" s="13" t="s">
        <v>91</v>
      </c>
      <c r="AW220" s="13" t="s">
        <v>36</v>
      </c>
      <c r="AX220" s="13" t="s">
        <v>89</v>
      </c>
      <c r="AY220" s="170" t="s">
        <v>199</v>
      </c>
    </row>
    <row r="221" spans="1:65" s="2" customFormat="1" ht="24.2" customHeight="1">
      <c r="A221" s="33"/>
      <c r="B221" s="149"/>
      <c r="C221" s="150" t="s">
        <v>325</v>
      </c>
      <c r="D221" s="150" t="s">
        <v>201</v>
      </c>
      <c r="E221" s="151" t="s">
        <v>326</v>
      </c>
      <c r="F221" s="152" t="s">
        <v>327</v>
      </c>
      <c r="G221" s="153" t="s">
        <v>204</v>
      </c>
      <c r="H221" s="154">
        <v>678.4</v>
      </c>
      <c r="I221" s="155"/>
      <c r="J221" s="156">
        <f>ROUND(I221*H221,2)</f>
        <v>0</v>
      </c>
      <c r="K221" s="152" t="s">
        <v>205</v>
      </c>
      <c r="L221" s="34"/>
      <c r="M221" s="157" t="s">
        <v>1</v>
      </c>
      <c r="N221" s="158" t="s">
        <v>46</v>
      </c>
      <c r="O221" s="59"/>
      <c r="P221" s="159">
        <f>O221*H221</f>
        <v>0</v>
      </c>
      <c r="Q221" s="159">
        <v>0</v>
      </c>
      <c r="R221" s="159">
        <f>Q221*H221</f>
        <v>0</v>
      </c>
      <c r="S221" s="159">
        <v>0</v>
      </c>
      <c r="T221" s="160">
        <f>S221*H221</f>
        <v>0</v>
      </c>
      <c r="U221" s="33"/>
      <c r="V221" s="33"/>
      <c r="W221" s="33"/>
      <c r="X221" s="33"/>
      <c r="Y221" s="33"/>
      <c r="Z221" s="33"/>
      <c r="AA221" s="33"/>
      <c r="AB221" s="33"/>
      <c r="AC221" s="33"/>
      <c r="AD221" s="33"/>
      <c r="AE221" s="33"/>
      <c r="AR221" s="161" t="s">
        <v>206</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206</v>
      </c>
      <c r="BM221" s="161" t="s">
        <v>328</v>
      </c>
    </row>
    <row r="222" spans="1:47" s="2" customFormat="1" ht="19.5">
      <c r="A222" s="33"/>
      <c r="B222" s="34"/>
      <c r="C222" s="33"/>
      <c r="D222" s="163" t="s">
        <v>208</v>
      </c>
      <c r="E222" s="33"/>
      <c r="F222" s="164" t="s">
        <v>329</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208</v>
      </c>
      <c r="AU222" s="18" t="s">
        <v>91</v>
      </c>
    </row>
    <row r="223" spans="1:47" s="2" customFormat="1" ht="117">
      <c r="A223" s="33"/>
      <c r="B223" s="34"/>
      <c r="C223" s="33"/>
      <c r="D223" s="163" t="s">
        <v>210</v>
      </c>
      <c r="E223" s="33"/>
      <c r="F223" s="168" t="s">
        <v>330</v>
      </c>
      <c r="G223" s="33"/>
      <c r="H223" s="33"/>
      <c r="I223" s="165"/>
      <c r="J223" s="33"/>
      <c r="K223" s="33"/>
      <c r="L223" s="34"/>
      <c r="M223" s="166"/>
      <c r="N223" s="167"/>
      <c r="O223" s="59"/>
      <c r="P223" s="59"/>
      <c r="Q223" s="59"/>
      <c r="R223" s="59"/>
      <c r="S223" s="59"/>
      <c r="T223" s="60"/>
      <c r="U223" s="33"/>
      <c r="V223" s="33"/>
      <c r="W223" s="33"/>
      <c r="X223" s="33"/>
      <c r="Y223" s="33"/>
      <c r="Z223" s="33"/>
      <c r="AA223" s="33"/>
      <c r="AB223" s="33"/>
      <c r="AC223" s="33"/>
      <c r="AD223" s="33"/>
      <c r="AE223" s="33"/>
      <c r="AT223" s="18" t="s">
        <v>210</v>
      </c>
      <c r="AU223" s="18" t="s">
        <v>91</v>
      </c>
    </row>
    <row r="224" spans="2:51" s="14" customFormat="1" ht="11.25">
      <c r="B224" s="177"/>
      <c r="D224" s="163" t="s">
        <v>212</v>
      </c>
      <c r="E224" s="178" t="s">
        <v>1</v>
      </c>
      <c r="F224" s="179" t="s">
        <v>304</v>
      </c>
      <c r="H224" s="178" t="s">
        <v>1</v>
      </c>
      <c r="I224" s="180"/>
      <c r="L224" s="177"/>
      <c r="M224" s="181"/>
      <c r="N224" s="182"/>
      <c r="O224" s="182"/>
      <c r="P224" s="182"/>
      <c r="Q224" s="182"/>
      <c r="R224" s="182"/>
      <c r="S224" s="182"/>
      <c r="T224" s="183"/>
      <c r="AT224" s="178" t="s">
        <v>212</v>
      </c>
      <c r="AU224" s="178" t="s">
        <v>91</v>
      </c>
      <c r="AV224" s="14" t="s">
        <v>89</v>
      </c>
      <c r="AW224" s="14" t="s">
        <v>36</v>
      </c>
      <c r="AX224" s="14" t="s">
        <v>81</v>
      </c>
      <c r="AY224" s="178" t="s">
        <v>199</v>
      </c>
    </row>
    <row r="225" spans="2:51" s="13" customFormat="1" ht="11.25">
      <c r="B225" s="169"/>
      <c r="D225" s="163" t="s">
        <v>212</v>
      </c>
      <c r="E225" s="170" t="s">
        <v>1</v>
      </c>
      <c r="F225" s="171" t="s">
        <v>305</v>
      </c>
      <c r="H225" s="172">
        <v>678.4</v>
      </c>
      <c r="I225" s="173"/>
      <c r="L225" s="169"/>
      <c r="M225" s="174"/>
      <c r="N225" s="175"/>
      <c r="O225" s="175"/>
      <c r="P225" s="175"/>
      <c r="Q225" s="175"/>
      <c r="R225" s="175"/>
      <c r="S225" s="175"/>
      <c r="T225" s="176"/>
      <c r="AT225" s="170" t="s">
        <v>212</v>
      </c>
      <c r="AU225" s="170" t="s">
        <v>91</v>
      </c>
      <c r="AV225" s="13" t="s">
        <v>91</v>
      </c>
      <c r="AW225" s="13" t="s">
        <v>36</v>
      </c>
      <c r="AX225" s="13" t="s">
        <v>89</v>
      </c>
      <c r="AY225" s="170" t="s">
        <v>199</v>
      </c>
    </row>
    <row r="226" spans="1:65" s="2" customFormat="1" ht="14.45" customHeight="1">
      <c r="A226" s="33"/>
      <c r="B226" s="149"/>
      <c r="C226" s="192" t="s">
        <v>331</v>
      </c>
      <c r="D226" s="192" t="s">
        <v>272</v>
      </c>
      <c r="E226" s="193" t="s">
        <v>332</v>
      </c>
      <c r="F226" s="194" t="s">
        <v>333</v>
      </c>
      <c r="G226" s="195" t="s">
        <v>275</v>
      </c>
      <c r="H226" s="196">
        <v>108.544</v>
      </c>
      <c r="I226" s="197"/>
      <c r="J226" s="198">
        <f>ROUND(I226*H226,2)</f>
        <v>0</v>
      </c>
      <c r="K226" s="194" t="s">
        <v>205</v>
      </c>
      <c r="L226" s="199"/>
      <c r="M226" s="200" t="s">
        <v>1</v>
      </c>
      <c r="N226" s="201" t="s">
        <v>46</v>
      </c>
      <c r="O226" s="59"/>
      <c r="P226" s="159">
        <f>O226*H226</f>
        <v>0</v>
      </c>
      <c r="Q226" s="159">
        <v>1</v>
      </c>
      <c r="R226" s="159">
        <f>Q226*H226</f>
        <v>108.544</v>
      </c>
      <c r="S226" s="159">
        <v>0</v>
      </c>
      <c r="T226" s="160">
        <f>S226*H226</f>
        <v>0</v>
      </c>
      <c r="U226" s="33"/>
      <c r="V226" s="33"/>
      <c r="W226" s="33"/>
      <c r="X226" s="33"/>
      <c r="Y226" s="33"/>
      <c r="Z226" s="33"/>
      <c r="AA226" s="33"/>
      <c r="AB226" s="33"/>
      <c r="AC226" s="33"/>
      <c r="AD226" s="33"/>
      <c r="AE226" s="33"/>
      <c r="AR226" s="161" t="s">
        <v>259</v>
      </c>
      <c r="AT226" s="161" t="s">
        <v>272</v>
      </c>
      <c r="AU226" s="161" t="s">
        <v>91</v>
      </c>
      <c r="AY226" s="18" t="s">
        <v>199</v>
      </c>
      <c r="BE226" s="162">
        <f>IF(N226="základní",J226,0)</f>
        <v>0</v>
      </c>
      <c r="BF226" s="162">
        <f>IF(N226="snížená",J226,0)</f>
        <v>0</v>
      </c>
      <c r="BG226" s="162">
        <f>IF(N226="zákl. přenesená",J226,0)</f>
        <v>0</v>
      </c>
      <c r="BH226" s="162">
        <f>IF(N226="sníž. přenesená",J226,0)</f>
        <v>0</v>
      </c>
      <c r="BI226" s="162">
        <f>IF(N226="nulová",J226,0)</f>
        <v>0</v>
      </c>
      <c r="BJ226" s="18" t="s">
        <v>89</v>
      </c>
      <c r="BK226" s="162">
        <f>ROUND(I226*H226,2)</f>
        <v>0</v>
      </c>
      <c r="BL226" s="18" t="s">
        <v>206</v>
      </c>
      <c r="BM226" s="161" t="s">
        <v>334</v>
      </c>
    </row>
    <row r="227" spans="1:47" s="2" customFormat="1" ht="11.25">
      <c r="A227" s="33"/>
      <c r="B227" s="34"/>
      <c r="C227" s="33"/>
      <c r="D227" s="163" t="s">
        <v>208</v>
      </c>
      <c r="E227" s="33"/>
      <c r="F227" s="164" t="s">
        <v>333</v>
      </c>
      <c r="G227" s="33"/>
      <c r="H227" s="33"/>
      <c r="I227" s="165"/>
      <c r="J227" s="33"/>
      <c r="K227" s="33"/>
      <c r="L227" s="34"/>
      <c r="M227" s="166"/>
      <c r="N227" s="167"/>
      <c r="O227" s="59"/>
      <c r="P227" s="59"/>
      <c r="Q227" s="59"/>
      <c r="R227" s="59"/>
      <c r="S227" s="59"/>
      <c r="T227" s="60"/>
      <c r="U227" s="33"/>
      <c r="V227" s="33"/>
      <c r="W227" s="33"/>
      <c r="X227" s="33"/>
      <c r="Y227" s="33"/>
      <c r="Z227" s="33"/>
      <c r="AA227" s="33"/>
      <c r="AB227" s="33"/>
      <c r="AC227" s="33"/>
      <c r="AD227" s="33"/>
      <c r="AE227" s="33"/>
      <c r="AT227" s="18" t="s">
        <v>208</v>
      </c>
      <c r="AU227" s="18" t="s">
        <v>91</v>
      </c>
    </row>
    <row r="228" spans="2:51" s="13" customFormat="1" ht="11.25">
      <c r="B228" s="169"/>
      <c r="D228" s="163" t="s">
        <v>212</v>
      </c>
      <c r="E228" s="170" t="s">
        <v>1</v>
      </c>
      <c r="F228" s="171" t="s">
        <v>335</v>
      </c>
      <c r="H228" s="172">
        <v>108.544</v>
      </c>
      <c r="I228" s="173"/>
      <c r="L228" s="169"/>
      <c r="M228" s="174"/>
      <c r="N228" s="175"/>
      <c r="O228" s="175"/>
      <c r="P228" s="175"/>
      <c r="Q228" s="175"/>
      <c r="R228" s="175"/>
      <c r="S228" s="175"/>
      <c r="T228" s="176"/>
      <c r="AT228" s="170" t="s">
        <v>212</v>
      </c>
      <c r="AU228" s="170" t="s">
        <v>91</v>
      </c>
      <c r="AV228" s="13" t="s">
        <v>91</v>
      </c>
      <c r="AW228" s="13" t="s">
        <v>36</v>
      </c>
      <c r="AX228" s="13" t="s">
        <v>89</v>
      </c>
      <c r="AY228" s="170" t="s">
        <v>199</v>
      </c>
    </row>
    <row r="229" spans="2:63" s="12" customFormat="1" ht="22.9" customHeight="1">
      <c r="B229" s="136"/>
      <c r="D229" s="137" t="s">
        <v>80</v>
      </c>
      <c r="E229" s="147" t="s">
        <v>91</v>
      </c>
      <c r="F229" s="147" t="s">
        <v>336</v>
      </c>
      <c r="I229" s="139"/>
      <c r="J229" s="148">
        <f>BK229</f>
        <v>0</v>
      </c>
      <c r="L229" s="136"/>
      <c r="M229" s="141"/>
      <c r="N229" s="142"/>
      <c r="O229" s="142"/>
      <c r="P229" s="143">
        <f>SUM(P230:P261)</f>
        <v>0</v>
      </c>
      <c r="Q229" s="142"/>
      <c r="R229" s="143">
        <f>SUM(R230:R261)</f>
        <v>123.14632200000001</v>
      </c>
      <c r="S229" s="142"/>
      <c r="T229" s="144">
        <f>SUM(T230:T261)</f>
        <v>0</v>
      </c>
      <c r="AR229" s="137" t="s">
        <v>89</v>
      </c>
      <c r="AT229" s="145" t="s">
        <v>80</v>
      </c>
      <c r="AU229" s="145" t="s">
        <v>89</v>
      </c>
      <c r="AY229" s="137" t="s">
        <v>199</v>
      </c>
      <c r="BK229" s="146">
        <f>SUM(BK230:BK261)</f>
        <v>0</v>
      </c>
    </row>
    <row r="230" spans="1:65" s="2" customFormat="1" ht="14.45" customHeight="1">
      <c r="A230" s="33"/>
      <c r="B230" s="149"/>
      <c r="C230" s="150" t="s">
        <v>337</v>
      </c>
      <c r="D230" s="150" t="s">
        <v>201</v>
      </c>
      <c r="E230" s="151" t="s">
        <v>338</v>
      </c>
      <c r="F230" s="152" t="s">
        <v>339</v>
      </c>
      <c r="G230" s="153" t="s">
        <v>204</v>
      </c>
      <c r="H230" s="154">
        <v>143</v>
      </c>
      <c r="I230" s="155"/>
      <c r="J230" s="156">
        <f>ROUND(I230*H230,2)</f>
        <v>0</v>
      </c>
      <c r="K230" s="152" t="s">
        <v>246</v>
      </c>
      <c r="L230" s="34"/>
      <c r="M230" s="157" t="s">
        <v>1</v>
      </c>
      <c r="N230" s="158" t="s">
        <v>46</v>
      </c>
      <c r="O230" s="59"/>
      <c r="P230" s="159">
        <f>O230*H230</f>
        <v>0</v>
      </c>
      <c r="Q230" s="159">
        <v>0.0663</v>
      </c>
      <c r="R230" s="159">
        <f>Q230*H230</f>
        <v>9.4809</v>
      </c>
      <c r="S230" s="159">
        <v>0</v>
      </c>
      <c r="T230" s="160">
        <f>S230*H230</f>
        <v>0</v>
      </c>
      <c r="U230" s="33"/>
      <c r="V230" s="33"/>
      <c r="W230" s="33"/>
      <c r="X230" s="33"/>
      <c r="Y230" s="33"/>
      <c r="Z230" s="33"/>
      <c r="AA230" s="33"/>
      <c r="AB230" s="33"/>
      <c r="AC230" s="33"/>
      <c r="AD230" s="33"/>
      <c r="AE230" s="33"/>
      <c r="AR230" s="161" t="s">
        <v>206</v>
      </c>
      <c r="AT230" s="161" t="s">
        <v>201</v>
      </c>
      <c r="AU230" s="161" t="s">
        <v>91</v>
      </c>
      <c r="AY230" s="18" t="s">
        <v>199</v>
      </c>
      <c r="BE230" s="162">
        <f>IF(N230="základní",J230,0)</f>
        <v>0</v>
      </c>
      <c r="BF230" s="162">
        <f>IF(N230="snížená",J230,0)</f>
        <v>0</v>
      </c>
      <c r="BG230" s="162">
        <f>IF(N230="zákl. přenesená",J230,0)</f>
        <v>0</v>
      </c>
      <c r="BH230" s="162">
        <f>IF(N230="sníž. přenesená",J230,0)</f>
        <v>0</v>
      </c>
      <c r="BI230" s="162">
        <f>IF(N230="nulová",J230,0)</f>
        <v>0</v>
      </c>
      <c r="BJ230" s="18" t="s">
        <v>89</v>
      </c>
      <c r="BK230" s="162">
        <f>ROUND(I230*H230,2)</f>
        <v>0</v>
      </c>
      <c r="BL230" s="18" t="s">
        <v>206</v>
      </c>
      <c r="BM230" s="161" t="s">
        <v>340</v>
      </c>
    </row>
    <row r="231" spans="2:51" s="13" customFormat="1" ht="11.25">
      <c r="B231" s="169"/>
      <c r="D231" s="163" t="s">
        <v>212</v>
      </c>
      <c r="E231" s="170" t="s">
        <v>1</v>
      </c>
      <c r="F231" s="171" t="s">
        <v>341</v>
      </c>
      <c r="H231" s="172">
        <v>143</v>
      </c>
      <c r="I231" s="173"/>
      <c r="L231" s="169"/>
      <c r="M231" s="174"/>
      <c r="N231" s="175"/>
      <c r="O231" s="175"/>
      <c r="P231" s="175"/>
      <c r="Q231" s="175"/>
      <c r="R231" s="175"/>
      <c r="S231" s="175"/>
      <c r="T231" s="176"/>
      <c r="AT231" s="170" t="s">
        <v>212</v>
      </c>
      <c r="AU231" s="170" t="s">
        <v>91</v>
      </c>
      <c r="AV231" s="13" t="s">
        <v>91</v>
      </c>
      <c r="AW231" s="13" t="s">
        <v>36</v>
      </c>
      <c r="AX231" s="13" t="s">
        <v>89</v>
      </c>
      <c r="AY231" s="170" t="s">
        <v>199</v>
      </c>
    </row>
    <row r="232" spans="1:65" s="2" customFormat="1" ht="24.2" customHeight="1">
      <c r="A232" s="33"/>
      <c r="B232" s="149"/>
      <c r="C232" s="150" t="s">
        <v>342</v>
      </c>
      <c r="D232" s="150" t="s">
        <v>201</v>
      </c>
      <c r="E232" s="151" t="s">
        <v>343</v>
      </c>
      <c r="F232" s="152" t="s">
        <v>344</v>
      </c>
      <c r="G232" s="153" t="s">
        <v>345</v>
      </c>
      <c r="H232" s="154">
        <v>31.2</v>
      </c>
      <c r="I232" s="155"/>
      <c r="J232" s="156">
        <f>ROUND(I232*H232,2)</f>
        <v>0</v>
      </c>
      <c r="K232" s="152" t="s">
        <v>205</v>
      </c>
      <c r="L232" s="34"/>
      <c r="M232" s="157" t="s">
        <v>1</v>
      </c>
      <c r="N232" s="158" t="s">
        <v>46</v>
      </c>
      <c r="O232" s="59"/>
      <c r="P232" s="159">
        <f>O232*H232</f>
        <v>0</v>
      </c>
      <c r="Q232" s="159">
        <v>0.00058</v>
      </c>
      <c r="R232" s="159">
        <f>Q232*H232</f>
        <v>0.018096</v>
      </c>
      <c r="S232" s="159">
        <v>0</v>
      </c>
      <c r="T232" s="160">
        <f>S232*H232</f>
        <v>0</v>
      </c>
      <c r="U232" s="33"/>
      <c r="V232" s="33"/>
      <c r="W232" s="33"/>
      <c r="X232" s="33"/>
      <c r="Y232" s="33"/>
      <c r="Z232" s="33"/>
      <c r="AA232" s="33"/>
      <c r="AB232" s="33"/>
      <c r="AC232" s="33"/>
      <c r="AD232" s="33"/>
      <c r="AE232" s="33"/>
      <c r="AR232" s="161" t="s">
        <v>206</v>
      </c>
      <c r="AT232" s="161" t="s">
        <v>201</v>
      </c>
      <c r="AU232" s="161" t="s">
        <v>91</v>
      </c>
      <c r="AY232" s="18" t="s">
        <v>199</v>
      </c>
      <c r="BE232" s="162">
        <f>IF(N232="základní",J232,0)</f>
        <v>0</v>
      </c>
      <c r="BF232" s="162">
        <f>IF(N232="snížená",J232,0)</f>
        <v>0</v>
      </c>
      <c r="BG232" s="162">
        <f>IF(N232="zákl. přenesená",J232,0)</f>
        <v>0</v>
      </c>
      <c r="BH232" s="162">
        <f>IF(N232="sníž. přenesená",J232,0)</f>
        <v>0</v>
      </c>
      <c r="BI232" s="162">
        <f>IF(N232="nulová",J232,0)</f>
        <v>0</v>
      </c>
      <c r="BJ232" s="18" t="s">
        <v>89</v>
      </c>
      <c r="BK232" s="162">
        <f>ROUND(I232*H232,2)</f>
        <v>0</v>
      </c>
      <c r="BL232" s="18" t="s">
        <v>206</v>
      </c>
      <c r="BM232" s="161" t="s">
        <v>346</v>
      </c>
    </row>
    <row r="233" spans="1:47" s="2" customFormat="1" ht="19.5">
      <c r="A233" s="33"/>
      <c r="B233" s="34"/>
      <c r="C233" s="33"/>
      <c r="D233" s="163" t="s">
        <v>208</v>
      </c>
      <c r="E233" s="33"/>
      <c r="F233" s="164" t="s">
        <v>347</v>
      </c>
      <c r="G233" s="33"/>
      <c r="H233" s="33"/>
      <c r="I233" s="165"/>
      <c r="J233" s="33"/>
      <c r="K233" s="33"/>
      <c r="L233" s="34"/>
      <c r="M233" s="166"/>
      <c r="N233" s="167"/>
      <c r="O233" s="59"/>
      <c r="P233" s="59"/>
      <c r="Q233" s="59"/>
      <c r="R233" s="59"/>
      <c r="S233" s="59"/>
      <c r="T233" s="60"/>
      <c r="U233" s="33"/>
      <c r="V233" s="33"/>
      <c r="W233" s="33"/>
      <c r="X233" s="33"/>
      <c r="Y233" s="33"/>
      <c r="Z233" s="33"/>
      <c r="AA233" s="33"/>
      <c r="AB233" s="33"/>
      <c r="AC233" s="33"/>
      <c r="AD233" s="33"/>
      <c r="AE233" s="33"/>
      <c r="AT233" s="18" t="s">
        <v>208</v>
      </c>
      <c r="AU233" s="18" t="s">
        <v>91</v>
      </c>
    </row>
    <row r="234" spans="2:51" s="14" customFormat="1" ht="11.25">
      <c r="B234" s="177"/>
      <c r="D234" s="163" t="s">
        <v>212</v>
      </c>
      <c r="E234" s="178" t="s">
        <v>1</v>
      </c>
      <c r="F234" s="179" t="s">
        <v>348</v>
      </c>
      <c r="H234" s="178" t="s">
        <v>1</v>
      </c>
      <c r="I234" s="180"/>
      <c r="L234" s="177"/>
      <c r="M234" s="181"/>
      <c r="N234" s="182"/>
      <c r="O234" s="182"/>
      <c r="P234" s="182"/>
      <c r="Q234" s="182"/>
      <c r="R234" s="182"/>
      <c r="S234" s="182"/>
      <c r="T234" s="183"/>
      <c r="AT234" s="178" t="s">
        <v>212</v>
      </c>
      <c r="AU234" s="178" t="s">
        <v>91</v>
      </c>
      <c r="AV234" s="14" t="s">
        <v>89</v>
      </c>
      <c r="AW234" s="14" t="s">
        <v>36</v>
      </c>
      <c r="AX234" s="14" t="s">
        <v>81</v>
      </c>
      <c r="AY234" s="178" t="s">
        <v>199</v>
      </c>
    </row>
    <row r="235" spans="2:51" s="14" customFormat="1" ht="11.25">
      <c r="B235" s="177"/>
      <c r="D235" s="163" t="s">
        <v>212</v>
      </c>
      <c r="E235" s="178" t="s">
        <v>1</v>
      </c>
      <c r="F235" s="179" t="s">
        <v>349</v>
      </c>
      <c r="H235" s="178" t="s">
        <v>1</v>
      </c>
      <c r="I235" s="180"/>
      <c r="L235" s="177"/>
      <c r="M235" s="181"/>
      <c r="N235" s="182"/>
      <c r="O235" s="182"/>
      <c r="P235" s="182"/>
      <c r="Q235" s="182"/>
      <c r="R235" s="182"/>
      <c r="S235" s="182"/>
      <c r="T235" s="183"/>
      <c r="AT235" s="178" t="s">
        <v>212</v>
      </c>
      <c r="AU235" s="178" t="s">
        <v>91</v>
      </c>
      <c r="AV235" s="14" t="s">
        <v>89</v>
      </c>
      <c r="AW235" s="14" t="s">
        <v>36</v>
      </c>
      <c r="AX235" s="14" t="s">
        <v>81</v>
      </c>
      <c r="AY235" s="178" t="s">
        <v>199</v>
      </c>
    </row>
    <row r="236" spans="2:51" s="13" customFormat="1" ht="11.25">
      <c r="B236" s="169"/>
      <c r="D236" s="163" t="s">
        <v>212</v>
      </c>
      <c r="E236" s="170" t="s">
        <v>1</v>
      </c>
      <c r="F236" s="171" t="s">
        <v>350</v>
      </c>
      <c r="H236" s="172">
        <v>31.2</v>
      </c>
      <c r="I236" s="173"/>
      <c r="L236" s="169"/>
      <c r="M236" s="174"/>
      <c r="N236" s="175"/>
      <c r="O236" s="175"/>
      <c r="P236" s="175"/>
      <c r="Q236" s="175"/>
      <c r="R236" s="175"/>
      <c r="S236" s="175"/>
      <c r="T236" s="176"/>
      <c r="AT236" s="170" t="s">
        <v>212</v>
      </c>
      <c r="AU236" s="170" t="s">
        <v>91</v>
      </c>
      <c r="AV236" s="13" t="s">
        <v>91</v>
      </c>
      <c r="AW236" s="13" t="s">
        <v>36</v>
      </c>
      <c r="AX236" s="13" t="s">
        <v>81</v>
      </c>
      <c r="AY236" s="170" t="s">
        <v>199</v>
      </c>
    </row>
    <row r="237" spans="2:51" s="15" customFormat="1" ht="11.25">
      <c r="B237" s="184"/>
      <c r="D237" s="163" t="s">
        <v>212</v>
      </c>
      <c r="E237" s="185" t="s">
        <v>1</v>
      </c>
      <c r="F237" s="186" t="s">
        <v>234</v>
      </c>
      <c r="H237" s="187">
        <v>31.2</v>
      </c>
      <c r="I237" s="188"/>
      <c r="L237" s="184"/>
      <c r="M237" s="189"/>
      <c r="N237" s="190"/>
      <c r="O237" s="190"/>
      <c r="P237" s="190"/>
      <c r="Q237" s="190"/>
      <c r="R237" s="190"/>
      <c r="S237" s="190"/>
      <c r="T237" s="191"/>
      <c r="AT237" s="185" t="s">
        <v>212</v>
      </c>
      <c r="AU237" s="185" t="s">
        <v>91</v>
      </c>
      <c r="AV237" s="15" t="s">
        <v>206</v>
      </c>
      <c r="AW237" s="15" t="s">
        <v>36</v>
      </c>
      <c r="AX237" s="15" t="s">
        <v>89</v>
      </c>
      <c r="AY237" s="185" t="s">
        <v>199</v>
      </c>
    </row>
    <row r="238" spans="1:65" s="2" customFormat="1" ht="14.45" customHeight="1">
      <c r="A238" s="33"/>
      <c r="B238" s="149"/>
      <c r="C238" s="150" t="s">
        <v>7</v>
      </c>
      <c r="D238" s="150" t="s">
        <v>201</v>
      </c>
      <c r="E238" s="151" t="s">
        <v>351</v>
      </c>
      <c r="F238" s="152" t="s">
        <v>352</v>
      </c>
      <c r="G238" s="153" t="s">
        <v>228</v>
      </c>
      <c r="H238" s="154">
        <v>136.5</v>
      </c>
      <c r="I238" s="155"/>
      <c r="J238" s="156">
        <f>ROUND(I238*H238,2)</f>
        <v>0</v>
      </c>
      <c r="K238" s="152" t="s">
        <v>246</v>
      </c>
      <c r="L238" s="34"/>
      <c r="M238" s="157" t="s">
        <v>1</v>
      </c>
      <c r="N238" s="158" t="s">
        <v>46</v>
      </c>
      <c r="O238" s="59"/>
      <c r="P238" s="159">
        <f>O238*H238</f>
        <v>0</v>
      </c>
      <c r="Q238" s="159">
        <v>0.76864</v>
      </c>
      <c r="R238" s="159">
        <f>Q238*H238</f>
        <v>104.91936</v>
      </c>
      <c r="S238" s="159">
        <v>0</v>
      </c>
      <c r="T238" s="160">
        <f>S238*H238</f>
        <v>0</v>
      </c>
      <c r="U238" s="33"/>
      <c r="V238" s="33"/>
      <c r="W238" s="33"/>
      <c r="X238" s="33"/>
      <c r="Y238" s="33"/>
      <c r="Z238" s="33"/>
      <c r="AA238" s="33"/>
      <c r="AB238" s="33"/>
      <c r="AC238" s="33"/>
      <c r="AD238" s="33"/>
      <c r="AE238" s="33"/>
      <c r="AR238" s="161" t="s">
        <v>206</v>
      </c>
      <c r="AT238" s="161" t="s">
        <v>201</v>
      </c>
      <c r="AU238" s="161" t="s">
        <v>91</v>
      </c>
      <c r="AY238" s="18" t="s">
        <v>199</v>
      </c>
      <c r="BE238" s="162">
        <f>IF(N238="základní",J238,0)</f>
        <v>0</v>
      </c>
      <c r="BF238" s="162">
        <f>IF(N238="snížená",J238,0)</f>
        <v>0</v>
      </c>
      <c r="BG238" s="162">
        <f>IF(N238="zákl. přenesená",J238,0)</f>
        <v>0</v>
      </c>
      <c r="BH238" s="162">
        <f>IF(N238="sníž. přenesená",J238,0)</f>
        <v>0</v>
      </c>
      <c r="BI238" s="162">
        <f>IF(N238="nulová",J238,0)</f>
        <v>0</v>
      </c>
      <c r="BJ238" s="18" t="s">
        <v>89</v>
      </c>
      <c r="BK238" s="162">
        <f>ROUND(I238*H238,2)</f>
        <v>0</v>
      </c>
      <c r="BL238" s="18" t="s">
        <v>206</v>
      </c>
      <c r="BM238" s="161" t="s">
        <v>353</v>
      </c>
    </row>
    <row r="239" spans="2:51" s="14" customFormat="1" ht="11.25">
      <c r="B239" s="177"/>
      <c r="D239" s="163" t="s">
        <v>212</v>
      </c>
      <c r="E239" s="178" t="s">
        <v>1</v>
      </c>
      <c r="F239" s="179" t="s">
        <v>354</v>
      </c>
      <c r="H239" s="178" t="s">
        <v>1</v>
      </c>
      <c r="I239" s="180"/>
      <c r="L239" s="177"/>
      <c r="M239" s="181"/>
      <c r="N239" s="182"/>
      <c r="O239" s="182"/>
      <c r="P239" s="182"/>
      <c r="Q239" s="182"/>
      <c r="R239" s="182"/>
      <c r="S239" s="182"/>
      <c r="T239" s="183"/>
      <c r="AT239" s="178" t="s">
        <v>212</v>
      </c>
      <c r="AU239" s="178" t="s">
        <v>91</v>
      </c>
      <c r="AV239" s="14" t="s">
        <v>89</v>
      </c>
      <c r="AW239" s="14" t="s">
        <v>36</v>
      </c>
      <c r="AX239" s="14" t="s">
        <v>81</v>
      </c>
      <c r="AY239" s="178" t="s">
        <v>199</v>
      </c>
    </row>
    <row r="240" spans="2:51" s="13" customFormat="1" ht="11.25">
      <c r="B240" s="169"/>
      <c r="D240" s="163" t="s">
        <v>212</v>
      </c>
      <c r="E240" s="170" t="s">
        <v>1</v>
      </c>
      <c r="F240" s="171" t="s">
        <v>355</v>
      </c>
      <c r="H240" s="172">
        <v>136.5</v>
      </c>
      <c r="I240" s="173"/>
      <c r="L240" s="169"/>
      <c r="M240" s="174"/>
      <c r="N240" s="175"/>
      <c r="O240" s="175"/>
      <c r="P240" s="175"/>
      <c r="Q240" s="175"/>
      <c r="R240" s="175"/>
      <c r="S240" s="175"/>
      <c r="T240" s="176"/>
      <c r="AT240" s="170" t="s">
        <v>212</v>
      </c>
      <c r="AU240" s="170" t="s">
        <v>91</v>
      </c>
      <c r="AV240" s="13" t="s">
        <v>91</v>
      </c>
      <c r="AW240" s="13" t="s">
        <v>36</v>
      </c>
      <c r="AX240" s="13" t="s">
        <v>81</v>
      </c>
      <c r="AY240" s="170" t="s">
        <v>199</v>
      </c>
    </row>
    <row r="241" spans="2:51" s="15" customFormat="1" ht="11.25">
      <c r="B241" s="184"/>
      <c r="D241" s="163" t="s">
        <v>212</v>
      </c>
      <c r="E241" s="185" t="s">
        <v>1</v>
      </c>
      <c r="F241" s="186" t="s">
        <v>234</v>
      </c>
      <c r="H241" s="187">
        <v>136.5</v>
      </c>
      <c r="I241" s="188"/>
      <c r="L241" s="184"/>
      <c r="M241" s="189"/>
      <c r="N241" s="190"/>
      <c r="O241" s="190"/>
      <c r="P241" s="190"/>
      <c r="Q241" s="190"/>
      <c r="R241" s="190"/>
      <c r="S241" s="190"/>
      <c r="T241" s="191"/>
      <c r="AT241" s="185" t="s">
        <v>212</v>
      </c>
      <c r="AU241" s="185" t="s">
        <v>91</v>
      </c>
      <c r="AV241" s="15" t="s">
        <v>206</v>
      </c>
      <c r="AW241" s="15" t="s">
        <v>36</v>
      </c>
      <c r="AX241" s="15" t="s">
        <v>89</v>
      </c>
      <c r="AY241" s="185" t="s">
        <v>199</v>
      </c>
    </row>
    <row r="242" spans="1:65" s="2" customFormat="1" ht="24.2" customHeight="1">
      <c r="A242" s="33"/>
      <c r="B242" s="149"/>
      <c r="C242" s="150" t="s">
        <v>356</v>
      </c>
      <c r="D242" s="150" t="s">
        <v>201</v>
      </c>
      <c r="E242" s="151" t="s">
        <v>357</v>
      </c>
      <c r="F242" s="152" t="s">
        <v>358</v>
      </c>
      <c r="G242" s="153" t="s">
        <v>228</v>
      </c>
      <c r="H242" s="154">
        <v>136.29</v>
      </c>
      <c r="I242" s="155"/>
      <c r="J242" s="156">
        <f>ROUND(I242*H242,2)</f>
        <v>0</v>
      </c>
      <c r="K242" s="152" t="s">
        <v>205</v>
      </c>
      <c r="L242" s="34"/>
      <c r="M242" s="157" t="s">
        <v>1</v>
      </c>
      <c r="N242" s="158" t="s">
        <v>46</v>
      </c>
      <c r="O242" s="59"/>
      <c r="P242" s="159">
        <f>O242*H242</f>
        <v>0</v>
      </c>
      <c r="Q242" s="159">
        <v>0</v>
      </c>
      <c r="R242" s="159">
        <f>Q242*H242</f>
        <v>0</v>
      </c>
      <c r="S242" s="159">
        <v>0</v>
      </c>
      <c r="T242" s="160">
        <f>S242*H242</f>
        <v>0</v>
      </c>
      <c r="U242" s="33"/>
      <c r="V242" s="33"/>
      <c r="W242" s="33"/>
      <c r="X242" s="33"/>
      <c r="Y242" s="33"/>
      <c r="Z242" s="33"/>
      <c r="AA242" s="33"/>
      <c r="AB242" s="33"/>
      <c r="AC242" s="33"/>
      <c r="AD242" s="33"/>
      <c r="AE242" s="33"/>
      <c r="AR242" s="161" t="s">
        <v>206</v>
      </c>
      <c r="AT242" s="161" t="s">
        <v>201</v>
      </c>
      <c r="AU242" s="161" t="s">
        <v>91</v>
      </c>
      <c r="AY242" s="18" t="s">
        <v>199</v>
      </c>
      <c r="BE242" s="162">
        <f>IF(N242="základní",J242,0)</f>
        <v>0</v>
      </c>
      <c r="BF242" s="162">
        <f>IF(N242="snížená",J242,0)</f>
        <v>0</v>
      </c>
      <c r="BG242" s="162">
        <f>IF(N242="zákl. přenesená",J242,0)</f>
        <v>0</v>
      </c>
      <c r="BH242" s="162">
        <f>IF(N242="sníž. přenesená",J242,0)</f>
        <v>0</v>
      </c>
      <c r="BI242" s="162">
        <f>IF(N242="nulová",J242,0)</f>
        <v>0</v>
      </c>
      <c r="BJ242" s="18" t="s">
        <v>89</v>
      </c>
      <c r="BK242" s="162">
        <f>ROUND(I242*H242,2)</f>
        <v>0</v>
      </c>
      <c r="BL242" s="18" t="s">
        <v>206</v>
      </c>
      <c r="BM242" s="161" t="s">
        <v>359</v>
      </c>
    </row>
    <row r="243" spans="1:47" s="2" customFormat="1" ht="19.5">
      <c r="A243" s="33"/>
      <c r="B243" s="34"/>
      <c r="C243" s="33"/>
      <c r="D243" s="163" t="s">
        <v>208</v>
      </c>
      <c r="E243" s="33"/>
      <c r="F243" s="164" t="s">
        <v>360</v>
      </c>
      <c r="G243" s="33"/>
      <c r="H243" s="33"/>
      <c r="I243" s="165"/>
      <c r="J243" s="33"/>
      <c r="K243" s="33"/>
      <c r="L243" s="34"/>
      <c r="M243" s="166"/>
      <c r="N243" s="167"/>
      <c r="O243" s="59"/>
      <c r="P243" s="59"/>
      <c r="Q243" s="59"/>
      <c r="R243" s="59"/>
      <c r="S243" s="59"/>
      <c r="T243" s="60"/>
      <c r="U243" s="33"/>
      <c r="V243" s="33"/>
      <c r="W243" s="33"/>
      <c r="X243" s="33"/>
      <c r="Y243" s="33"/>
      <c r="Z243" s="33"/>
      <c r="AA243" s="33"/>
      <c r="AB243" s="33"/>
      <c r="AC243" s="33"/>
      <c r="AD243" s="33"/>
      <c r="AE243" s="33"/>
      <c r="AT243" s="18" t="s">
        <v>208</v>
      </c>
      <c r="AU243" s="18" t="s">
        <v>91</v>
      </c>
    </row>
    <row r="244" spans="1:47" s="2" customFormat="1" ht="58.5">
      <c r="A244" s="33"/>
      <c r="B244" s="34"/>
      <c r="C244" s="33"/>
      <c r="D244" s="163" t="s">
        <v>210</v>
      </c>
      <c r="E244" s="33"/>
      <c r="F244" s="168" t="s">
        <v>361</v>
      </c>
      <c r="G244" s="33"/>
      <c r="H244" s="33"/>
      <c r="I244" s="165"/>
      <c r="J244" s="33"/>
      <c r="K244" s="33"/>
      <c r="L244" s="34"/>
      <c r="M244" s="166"/>
      <c r="N244" s="167"/>
      <c r="O244" s="59"/>
      <c r="P244" s="59"/>
      <c r="Q244" s="59"/>
      <c r="R244" s="59"/>
      <c r="S244" s="59"/>
      <c r="T244" s="60"/>
      <c r="U244" s="33"/>
      <c r="V244" s="33"/>
      <c r="W244" s="33"/>
      <c r="X244" s="33"/>
      <c r="Y244" s="33"/>
      <c r="Z244" s="33"/>
      <c r="AA244" s="33"/>
      <c r="AB244" s="33"/>
      <c r="AC244" s="33"/>
      <c r="AD244" s="33"/>
      <c r="AE244" s="33"/>
      <c r="AT244" s="18" t="s">
        <v>210</v>
      </c>
      <c r="AU244" s="18" t="s">
        <v>91</v>
      </c>
    </row>
    <row r="245" spans="2:51" s="14" customFormat="1" ht="11.25">
      <c r="B245" s="177"/>
      <c r="D245" s="163" t="s">
        <v>212</v>
      </c>
      <c r="E245" s="178" t="s">
        <v>1</v>
      </c>
      <c r="F245" s="179" t="s">
        <v>362</v>
      </c>
      <c r="H245" s="178" t="s">
        <v>1</v>
      </c>
      <c r="I245" s="180"/>
      <c r="L245" s="177"/>
      <c r="M245" s="181"/>
      <c r="N245" s="182"/>
      <c r="O245" s="182"/>
      <c r="P245" s="182"/>
      <c r="Q245" s="182"/>
      <c r="R245" s="182"/>
      <c r="S245" s="182"/>
      <c r="T245" s="183"/>
      <c r="AT245" s="178" t="s">
        <v>212</v>
      </c>
      <c r="AU245" s="178" t="s">
        <v>91</v>
      </c>
      <c r="AV245" s="14" t="s">
        <v>89</v>
      </c>
      <c r="AW245" s="14" t="s">
        <v>36</v>
      </c>
      <c r="AX245" s="14" t="s">
        <v>81</v>
      </c>
      <c r="AY245" s="178" t="s">
        <v>199</v>
      </c>
    </row>
    <row r="246" spans="2:51" s="13" customFormat="1" ht="11.25">
      <c r="B246" s="169"/>
      <c r="D246" s="163" t="s">
        <v>212</v>
      </c>
      <c r="E246" s="170" t="s">
        <v>1</v>
      </c>
      <c r="F246" s="171" t="s">
        <v>363</v>
      </c>
      <c r="H246" s="172">
        <v>136.29</v>
      </c>
      <c r="I246" s="173"/>
      <c r="L246" s="169"/>
      <c r="M246" s="174"/>
      <c r="N246" s="175"/>
      <c r="O246" s="175"/>
      <c r="P246" s="175"/>
      <c r="Q246" s="175"/>
      <c r="R246" s="175"/>
      <c r="S246" s="175"/>
      <c r="T246" s="176"/>
      <c r="AT246" s="170" t="s">
        <v>212</v>
      </c>
      <c r="AU246" s="170" t="s">
        <v>91</v>
      </c>
      <c r="AV246" s="13" t="s">
        <v>91</v>
      </c>
      <c r="AW246" s="13" t="s">
        <v>36</v>
      </c>
      <c r="AX246" s="13" t="s">
        <v>89</v>
      </c>
      <c r="AY246" s="170" t="s">
        <v>199</v>
      </c>
    </row>
    <row r="247" spans="1:65" s="2" customFormat="1" ht="14.45" customHeight="1">
      <c r="A247" s="33"/>
      <c r="B247" s="149"/>
      <c r="C247" s="150" t="s">
        <v>364</v>
      </c>
      <c r="D247" s="150" t="s">
        <v>201</v>
      </c>
      <c r="E247" s="151" t="s">
        <v>365</v>
      </c>
      <c r="F247" s="152" t="s">
        <v>366</v>
      </c>
      <c r="G247" s="153" t="s">
        <v>204</v>
      </c>
      <c r="H247" s="154">
        <v>247.78</v>
      </c>
      <c r="I247" s="155"/>
      <c r="J247" s="156">
        <f>ROUND(I247*H247,2)</f>
        <v>0</v>
      </c>
      <c r="K247" s="152" t="s">
        <v>205</v>
      </c>
      <c r="L247" s="34"/>
      <c r="M247" s="157" t="s">
        <v>1</v>
      </c>
      <c r="N247" s="158" t="s">
        <v>46</v>
      </c>
      <c r="O247" s="59"/>
      <c r="P247" s="159">
        <f>O247*H247</f>
        <v>0</v>
      </c>
      <c r="Q247" s="159">
        <v>0.0351</v>
      </c>
      <c r="R247" s="159">
        <f>Q247*H247</f>
        <v>8.697078</v>
      </c>
      <c r="S247" s="159">
        <v>0</v>
      </c>
      <c r="T247" s="160">
        <f>S247*H247</f>
        <v>0</v>
      </c>
      <c r="U247" s="33"/>
      <c r="V247" s="33"/>
      <c r="W247" s="33"/>
      <c r="X247" s="33"/>
      <c r="Y247" s="33"/>
      <c r="Z247" s="33"/>
      <c r="AA247" s="33"/>
      <c r="AB247" s="33"/>
      <c r="AC247" s="33"/>
      <c r="AD247" s="33"/>
      <c r="AE247" s="33"/>
      <c r="AR247" s="161" t="s">
        <v>206</v>
      </c>
      <c r="AT247" s="161" t="s">
        <v>201</v>
      </c>
      <c r="AU247" s="161" t="s">
        <v>91</v>
      </c>
      <c r="AY247" s="18" t="s">
        <v>199</v>
      </c>
      <c r="BE247" s="162">
        <f>IF(N247="základní",J247,0)</f>
        <v>0</v>
      </c>
      <c r="BF247" s="162">
        <f>IF(N247="snížená",J247,0)</f>
        <v>0</v>
      </c>
      <c r="BG247" s="162">
        <f>IF(N247="zákl. přenesená",J247,0)</f>
        <v>0</v>
      </c>
      <c r="BH247" s="162">
        <f>IF(N247="sníž. přenesená",J247,0)</f>
        <v>0</v>
      </c>
      <c r="BI247" s="162">
        <f>IF(N247="nulová",J247,0)</f>
        <v>0</v>
      </c>
      <c r="BJ247" s="18" t="s">
        <v>89</v>
      </c>
      <c r="BK247" s="162">
        <f>ROUND(I247*H247,2)</f>
        <v>0</v>
      </c>
      <c r="BL247" s="18" t="s">
        <v>206</v>
      </c>
      <c r="BM247" s="161" t="s">
        <v>367</v>
      </c>
    </row>
    <row r="248" spans="1:47" s="2" customFormat="1" ht="11.25">
      <c r="A248" s="33"/>
      <c r="B248" s="34"/>
      <c r="C248" s="33"/>
      <c r="D248" s="163" t="s">
        <v>208</v>
      </c>
      <c r="E248" s="33"/>
      <c r="F248" s="164" t="s">
        <v>368</v>
      </c>
      <c r="G248" s="33"/>
      <c r="H248" s="33"/>
      <c r="I248" s="165"/>
      <c r="J248" s="33"/>
      <c r="K248" s="33"/>
      <c r="L248" s="34"/>
      <c r="M248" s="166"/>
      <c r="N248" s="167"/>
      <c r="O248" s="59"/>
      <c r="P248" s="59"/>
      <c r="Q248" s="59"/>
      <c r="R248" s="59"/>
      <c r="S248" s="59"/>
      <c r="T248" s="60"/>
      <c r="U248" s="33"/>
      <c r="V248" s="33"/>
      <c r="W248" s="33"/>
      <c r="X248" s="33"/>
      <c r="Y248" s="33"/>
      <c r="Z248" s="33"/>
      <c r="AA248" s="33"/>
      <c r="AB248" s="33"/>
      <c r="AC248" s="33"/>
      <c r="AD248" s="33"/>
      <c r="AE248" s="33"/>
      <c r="AT248" s="18" t="s">
        <v>208</v>
      </c>
      <c r="AU248" s="18" t="s">
        <v>91</v>
      </c>
    </row>
    <row r="249" spans="1:47" s="2" customFormat="1" ht="39">
      <c r="A249" s="33"/>
      <c r="B249" s="34"/>
      <c r="C249" s="33"/>
      <c r="D249" s="163" t="s">
        <v>210</v>
      </c>
      <c r="E249" s="33"/>
      <c r="F249" s="168" t="s">
        <v>369</v>
      </c>
      <c r="G249" s="33"/>
      <c r="H249" s="33"/>
      <c r="I249" s="165"/>
      <c r="J249" s="33"/>
      <c r="K249" s="33"/>
      <c r="L249" s="34"/>
      <c r="M249" s="166"/>
      <c r="N249" s="167"/>
      <c r="O249" s="59"/>
      <c r="P249" s="59"/>
      <c r="Q249" s="59"/>
      <c r="R249" s="59"/>
      <c r="S249" s="59"/>
      <c r="T249" s="60"/>
      <c r="U249" s="33"/>
      <c r="V249" s="33"/>
      <c r="W249" s="33"/>
      <c r="X249" s="33"/>
      <c r="Y249" s="33"/>
      <c r="Z249" s="33"/>
      <c r="AA249" s="33"/>
      <c r="AB249" s="33"/>
      <c r="AC249" s="33"/>
      <c r="AD249" s="33"/>
      <c r="AE249" s="33"/>
      <c r="AT249" s="18" t="s">
        <v>210</v>
      </c>
      <c r="AU249" s="18" t="s">
        <v>91</v>
      </c>
    </row>
    <row r="250" spans="2:51" s="14" customFormat="1" ht="11.25">
      <c r="B250" s="177"/>
      <c r="D250" s="163" t="s">
        <v>212</v>
      </c>
      <c r="E250" s="178" t="s">
        <v>1</v>
      </c>
      <c r="F250" s="179" t="s">
        <v>370</v>
      </c>
      <c r="H250" s="178" t="s">
        <v>1</v>
      </c>
      <c r="I250" s="180"/>
      <c r="L250" s="177"/>
      <c r="M250" s="181"/>
      <c r="N250" s="182"/>
      <c r="O250" s="182"/>
      <c r="P250" s="182"/>
      <c r="Q250" s="182"/>
      <c r="R250" s="182"/>
      <c r="S250" s="182"/>
      <c r="T250" s="183"/>
      <c r="AT250" s="178" t="s">
        <v>212</v>
      </c>
      <c r="AU250" s="178" t="s">
        <v>91</v>
      </c>
      <c r="AV250" s="14" t="s">
        <v>89</v>
      </c>
      <c r="AW250" s="14" t="s">
        <v>36</v>
      </c>
      <c r="AX250" s="14" t="s">
        <v>81</v>
      </c>
      <c r="AY250" s="178" t="s">
        <v>199</v>
      </c>
    </row>
    <row r="251" spans="2:51" s="13" customFormat="1" ht="11.25">
      <c r="B251" s="169"/>
      <c r="D251" s="163" t="s">
        <v>212</v>
      </c>
      <c r="E251" s="170" t="s">
        <v>1</v>
      </c>
      <c r="F251" s="171" t="s">
        <v>371</v>
      </c>
      <c r="H251" s="172">
        <v>247.78</v>
      </c>
      <c r="I251" s="173"/>
      <c r="L251" s="169"/>
      <c r="M251" s="174"/>
      <c r="N251" s="175"/>
      <c r="O251" s="175"/>
      <c r="P251" s="175"/>
      <c r="Q251" s="175"/>
      <c r="R251" s="175"/>
      <c r="S251" s="175"/>
      <c r="T251" s="176"/>
      <c r="AT251" s="170" t="s">
        <v>212</v>
      </c>
      <c r="AU251" s="170" t="s">
        <v>91</v>
      </c>
      <c r="AV251" s="13" t="s">
        <v>91</v>
      </c>
      <c r="AW251" s="13" t="s">
        <v>36</v>
      </c>
      <c r="AX251" s="13" t="s">
        <v>89</v>
      </c>
      <c r="AY251" s="170" t="s">
        <v>199</v>
      </c>
    </row>
    <row r="252" spans="1:65" s="2" customFormat="1" ht="24.2" customHeight="1">
      <c r="A252" s="33"/>
      <c r="B252" s="149"/>
      <c r="C252" s="150" t="s">
        <v>372</v>
      </c>
      <c r="D252" s="150" t="s">
        <v>201</v>
      </c>
      <c r="E252" s="151" t="s">
        <v>373</v>
      </c>
      <c r="F252" s="152" t="s">
        <v>374</v>
      </c>
      <c r="G252" s="153" t="s">
        <v>345</v>
      </c>
      <c r="H252" s="154">
        <v>31.2</v>
      </c>
      <c r="I252" s="155"/>
      <c r="J252" s="156">
        <f>ROUND(I252*H252,2)</f>
        <v>0</v>
      </c>
      <c r="K252" s="152" t="s">
        <v>205</v>
      </c>
      <c r="L252" s="34"/>
      <c r="M252" s="157" t="s">
        <v>1</v>
      </c>
      <c r="N252" s="158" t="s">
        <v>46</v>
      </c>
      <c r="O252" s="59"/>
      <c r="P252" s="159">
        <f>O252*H252</f>
        <v>0</v>
      </c>
      <c r="Q252" s="159">
        <v>0.00099</v>
      </c>
      <c r="R252" s="159">
        <f>Q252*H252</f>
        <v>0.030888</v>
      </c>
      <c r="S252" s="159">
        <v>0</v>
      </c>
      <c r="T252" s="160">
        <f>S252*H252</f>
        <v>0</v>
      </c>
      <c r="U252" s="33"/>
      <c r="V252" s="33"/>
      <c r="W252" s="33"/>
      <c r="X252" s="33"/>
      <c r="Y252" s="33"/>
      <c r="Z252" s="33"/>
      <c r="AA252" s="33"/>
      <c r="AB252" s="33"/>
      <c r="AC252" s="33"/>
      <c r="AD252" s="33"/>
      <c r="AE252" s="33"/>
      <c r="AR252" s="161" t="s">
        <v>206</v>
      </c>
      <c r="AT252" s="161" t="s">
        <v>201</v>
      </c>
      <c r="AU252" s="161" t="s">
        <v>91</v>
      </c>
      <c r="AY252" s="18" t="s">
        <v>199</v>
      </c>
      <c r="BE252" s="162">
        <f>IF(N252="základní",J252,0)</f>
        <v>0</v>
      </c>
      <c r="BF252" s="162">
        <f>IF(N252="snížená",J252,0)</f>
        <v>0</v>
      </c>
      <c r="BG252" s="162">
        <f>IF(N252="zákl. přenesená",J252,0)</f>
        <v>0</v>
      </c>
      <c r="BH252" s="162">
        <f>IF(N252="sníž. přenesená",J252,0)</f>
        <v>0</v>
      </c>
      <c r="BI252" s="162">
        <f>IF(N252="nulová",J252,0)</f>
        <v>0</v>
      </c>
      <c r="BJ252" s="18" t="s">
        <v>89</v>
      </c>
      <c r="BK252" s="162">
        <f>ROUND(I252*H252,2)</f>
        <v>0</v>
      </c>
      <c r="BL252" s="18" t="s">
        <v>206</v>
      </c>
      <c r="BM252" s="161" t="s">
        <v>375</v>
      </c>
    </row>
    <row r="253" spans="1:47" s="2" customFormat="1" ht="19.5">
      <c r="A253" s="33"/>
      <c r="B253" s="34"/>
      <c r="C253" s="33"/>
      <c r="D253" s="163" t="s">
        <v>208</v>
      </c>
      <c r="E253" s="33"/>
      <c r="F253" s="164" t="s">
        <v>376</v>
      </c>
      <c r="G253" s="33"/>
      <c r="H253" s="33"/>
      <c r="I253" s="165"/>
      <c r="J253" s="33"/>
      <c r="K253" s="33"/>
      <c r="L253" s="34"/>
      <c r="M253" s="166"/>
      <c r="N253" s="167"/>
      <c r="O253" s="59"/>
      <c r="P253" s="59"/>
      <c r="Q253" s="59"/>
      <c r="R253" s="59"/>
      <c r="S253" s="59"/>
      <c r="T253" s="60"/>
      <c r="U253" s="33"/>
      <c r="V253" s="33"/>
      <c r="W253" s="33"/>
      <c r="X253" s="33"/>
      <c r="Y253" s="33"/>
      <c r="Z253" s="33"/>
      <c r="AA253" s="33"/>
      <c r="AB253" s="33"/>
      <c r="AC253" s="33"/>
      <c r="AD253" s="33"/>
      <c r="AE253" s="33"/>
      <c r="AT253" s="18" t="s">
        <v>208</v>
      </c>
      <c r="AU253" s="18" t="s">
        <v>91</v>
      </c>
    </row>
    <row r="254" spans="1:47" s="2" customFormat="1" ht="68.25">
      <c r="A254" s="33"/>
      <c r="B254" s="34"/>
      <c r="C254" s="33"/>
      <c r="D254" s="163" t="s">
        <v>210</v>
      </c>
      <c r="E254" s="33"/>
      <c r="F254" s="168" t="s">
        <v>377</v>
      </c>
      <c r="G254" s="33"/>
      <c r="H254" s="33"/>
      <c r="I254" s="165"/>
      <c r="J254" s="33"/>
      <c r="K254" s="33"/>
      <c r="L254" s="34"/>
      <c r="M254" s="166"/>
      <c r="N254" s="167"/>
      <c r="O254" s="59"/>
      <c r="P254" s="59"/>
      <c r="Q254" s="59"/>
      <c r="R254" s="59"/>
      <c r="S254" s="59"/>
      <c r="T254" s="60"/>
      <c r="U254" s="33"/>
      <c r="V254" s="33"/>
      <c r="W254" s="33"/>
      <c r="X254" s="33"/>
      <c r="Y254" s="33"/>
      <c r="Z254" s="33"/>
      <c r="AA254" s="33"/>
      <c r="AB254" s="33"/>
      <c r="AC254" s="33"/>
      <c r="AD254" s="33"/>
      <c r="AE254" s="33"/>
      <c r="AT254" s="18" t="s">
        <v>210</v>
      </c>
      <c r="AU254" s="18" t="s">
        <v>91</v>
      </c>
    </row>
    <row r="255" spans="2:51" s="14" customFormat="1" ht="11.25">
      <c r="B255" s="177"/>
      <c r="D255" s="163" t="s">
        <v>212</v>
      </c>
      <c r="E255" s="178" t="s">
        <v>1</v>
      </c>
      <c r="F255" s="179" t="s">
        <v>348</v>
      </c>
      <c r="H255" s="178" t="s">
        <v>1</v>
      </c>
      <c r="I255" s="180"/>
      <c r="L255" s="177"/>
      <c r="M255" s="181"/>
      <c r="N255" s="182"/>
      <c r="O255" s="182"/>
      <c r="P255" s="182"/>
      <c r="Q255" s="182"/>
      <c r="R255" s="182"/>
      <c r="S255" s="182"/>
      <c r="T255" s="183"/>
      <c r="AT255" s="178" t="s">
        <v>212</v>
      </c>
      <c r="AU255" s="178" t="s">
        <v>91</v>
      </c>
      <c r="AV255" s="14" t="s">
        <v>89</v>
      </c>
      <c r="AW255" s="14" t="s">
        <v>36</v>
      </c>
      <c r="AX255" s="14" t="s">
        <v>81</v>
      </c>
      <c r="AY255" s="178" t="s">
        <v>199</v>
      </c>
    </row>
    <row r="256" spans="2:51" s="13" customFormat="1" ht="11.25">
      <c r="B256" s="169"/>
      <c r="D256" s="163" t="s">
        <v>212</v>
      </c>
      <c r="E256" s="170" t="s">
        <v>1</v>
      </c>
      <c r="F256" s="171" t="s">
        <v>350</v>
      </c>
      <c r="H256" s="172">
        <v>31.2</v>
      </c>
      <c r="I256" s="173"/>
      <c r="L256" s="169"/>
      <c r="M256" s="174"/>
      <c r="N256" s="175"/>
      <c r="O256" s="175"/>
      <c r="P256" s="175"/>
      <c r="Q256" s="175"/>
      <c r="R256" s="175"/>
      <c r="S256" s="175"/>
      <c r="T256" s="176"/>
      <c r="AT256" s="170" t="s">
        <v>212</v>
      </c>
      <c r="AU256" s="170" t="s">
        <v>91</v>
      </c>
      <c r="AV256" s="13" t="s">
        <v>91</v>
      </c>
      <c r="AW256" s="13" t="s">
        <v>36</v>
      </c>
      <c r="AX256" s="13" t="s">
        <v>81</v>
      </c>
      <c r="AY256" s="170" t="s">
        <v>199</v>
      </c>
    </row>
    <row r="257" spans="2:51" s="15" customFormat="1" ht="11.25">
      <c r="B257" s="184"/>
      <c r="D257" s="163" t="s">
        <v>212</v>
      </c>
      <c r="E257" s="185" t="s">
        <v>1</v>
      </c>
      <c r="F257" s="186" t="s">
        <v>234</v>
      </c>
      <c r="H257" s="187">
        <v>31.2</v>
      </c>
      <c r="I257" s="188"/>
      <c r="L257" s="184"/>
      <c r="M257" s="189"/>
      <c r="N257" s="190"/>
      <c r="O257" s="190"/>
      <c r="P257" s="190"/>
      <c r="Q257" s="190"/>
      <c r="R257" s="190"/>
      <c r="S257" s="190"/>
      <c r="T257" s="191"/>
      <c r="AT257" s="185" t="s">
        <v>212</v>
      </c>
      <c r="AU257" s="185" t="s">
        <v>91</v>
      </c>
      <c r="AV257" s="15" t="s">
        <v>206</v>
      </c>
      <c r="AW257" s="15" t="s">
        <v>36</v>
      </c>
      <c r="AX257" s="15" t="s">
        <v>89</v>
      </c>
      <c r="AY257" s="185" t="s">
        <v>199</v>
      </c>
    </row>
    <row r="258" spans="1:65" s="2" customFormat="1" ht="14.45" customHeight="1">
      <c r="A258" s="33"/>
      <c r="B258" s="149"/>
      <c r="C258" s="192" t="s">
        <v>378</v>
      </c>
      <c r="D258" s="192" t="s">
        <v>272</v>
      </c>
      <c r="E258" s="193" t="s">
        <v>379</v>
      </c>
      <c r="F258" s="194" t="s">
        <v>380</v>
      </c>
      <c r="G258" s="195" t="s">
        <v>228</v>
      </c>
      <c r="H258" s="196">
        <v>26.941</v>
      </c>
      <c r="I258" s="197"/>
      <c r="J258" s="198">
        <f>ROUND(I258*H258,2)</f>
        <v>0</v>
      </c>
      <c r="K258" s="194" t="s">
        <v>246</v>
      </c>
      <c r="L258" s="199"/>
      <c r="M258" s="200" t="s">
        <v>1</v>
      </c>
      <c r="N258" s="201" t="s">
        <v>46</v>
      </c>
      <c r="O258" s="59"/>
      <c r="P258" s="159">
        <f>O258*H258</f>
        <v>0</v>
      </c>
      <c r="Q258" s="159">
        <v>0</v>
      </c>
      <c r="R258" s="159">
        <f>Q258*H258</f>
        <v>0</v>
      </c>
      <c r="S258" s="159">
        <v>0</v>
      </c>
      <c r="T258" s="160">
        <f>S258*H258</f>
        <v>0</v>
      </c>
      <c r="U258" s="33"/>
      <c r="V258" s="33"/>
      <c r="W258" s="33"/>
      <c r="X258" s="33"/>
      <c r="Y258" s="33"/>
      <c r="Z258" s="33"/>
      <c r="AA258" s="33"/>
      <c r="AB258" s="33"/>
      <c r="AC258" s="33"/>
      <c r="AD258" s="33"/>
      <c r="AE258" s="33"/>
      <c r="AR258" s="161" t="s">
        <v>259</v>
      </c>
      <c r="AT258" s="161" t="s">
        <v>272</v>
      </c>
      <c r="AU258" s="161" t="s">
        <v>91</v>
      </c>
      <c r="AY258" s="18" t="s">
        <v>199</v>
      </c>
      <c r="BE258" s="162">
        <f>IF(N258="základní",J258,0)</f>
        <v>0</v>
      </c>
      <c r="BF258" s="162">
        <f>IF(N258="snížená",J258,0)</f>
        <v>0</v>
      </c>
      <c r="BG258" s="162">
        <f>IF(N258="zákl. přenesená",J258,0)</f>
        <v>0</v>
      </c>
      <c r="BH258" s="162">
        <f>IF(N258="sníž. přenesená",J258,0)</f>
        <v>0</v>
      </c>
      <c r="BI258" s="162">
        <f>IF(N258="nulová",J258,0)</f>
        <v>0</v>
      </c>
      <c r="BJ258" s="18" t="s">
        <v>89</v>
      </c>
      <c r="BK258" s="162">
        <f>ROUND(I258*H258,2)</f>
        <v>0</v>
      </c>
      <c r="BL258" s="18" t="s">
        <v>206</v>
      </c>
      <c r="BM258" s="161" t="s">
        <v>381</v>
      </c>
    </row>
    <row r="259" spans="1:47" s="2" customFormat="1" ht="11.25">
      <c r="A259" s="33"/>
      <c r="B259" s="34"/>
      <c r="C259" s="33"/>
      <c r="D259" s="163" t="s">
        <v>208</v>
      </c>
      <c r="E259" s="33"/>
      <c r="F259" s="164" t="s">
        <v>382</v>
      </c>
      <c r="G259" s="33"/>
      <c r="H259" s="33"/>
      <c r="I259" s="165"/>
      <c r="J259" s="33"/>
      <c r="K259" s="33"/>
      <c r="L259" s="34"/>
      <c r="M259" s="166"/>
      <c r="N259" s="167"/>
      <c r="O259" s="59"/>
      <c r="P259" s="59"/>
      <c r="Q259" s="59"/>
      <c r="R259" s="59"/>
      <c r="S259" s="59"/>
      <c r="T259" s="60"/>
      <c r="U259" s="33"/>
      <c r="V259" s="33"/>
      <c r="W259" s="33"/>
      <c r="X259" s="33"/>
      <c r="Y259" s="33"/>
      <c r="Z259" s="33"/>
      <c r="AA259" s="33"/>
      <c r="AB259" s="33"/>
      <c r="AC259" s="33"/>
      <c r="AD259" s="33"/>
      <c r="AE259" s="33"/>
      <c r="AT259" s="18" t="s">
        <v>208</v>
      </c>
      <c r="AU259" s="18" t="s">
        <v>91</v>
      </c>
    </row>
    <row r="260" spans="2:51" s="13" customFormat="1" ht="11.25">
      <c r="B260" s="169"/>
      <c r="D260" s="163" t="s">
        <v>212</v>
      </c>
      <c r="E260" s="170" t="s">
        <v>1</v>
      </c>
      <c r="F260" s="171" t="s">
        <v>383</v>
      </c>
      <c r="H260" s="172">
        <v>24.492</v>
      </c>
      <c r="I260" s="173"/>
      <c r="L260" s="169"/>
      <c r="M260" s="174"/>
      <c r="N260" s="175"/>
      <c r="O260" s="175"/>
      <c r="P260" s="175"/>
      <c r="Q260" s="175"/>
      <c r="R260" s="175"/>
      <c r="S260" s="175"/>
      <c r="T260" s="176"/>
      <c r="AT260" s="170" t="s">
        <v>212</v>
      </c>
      <c r="AU260" s="170" t="s">
        <v>91</v>
      </c>
      <c r="AV260" s="13" t="s">
        <v>91</v>
      </c>
      <c r="AW260" s="13" t="s">
        <v>36</v>
      </c>
      <c r="AX260" s="13" t="s">
        <v>81</v>
      </c>
      <c r="AY260" s="170" t="s">
        <v>199</v>
      </c>
    </row>
    <row r="261" spans="2:51" s="13" customFormat="1" ht="11.25">
      <c r="B261" s="169"/>
      <c r="D261" s="163" t="s">
        <v>212</v>
      </c>
      <c r="E261" s="170" t="s">
        <v>1</v>
      </c>
      <c r="F261" s="171" t="s">
        <v>384</v>
      </c>
      <c r="H261" s="172">
        <v>26.941</v>
      </c>
      <c r="I261" s="173"/>
      <c r="L261" s="169"/>
      <c r="M261" s="174"/>
      <c r="N261" s="175"/>
      <c r="O261" s="175"/>
      <c r="P261" s="175"/>
      <c r="Q261" s="175"/>
      <c r="R261" s="175"/>
      <c r="S261" s="175"/>
      <c r="T261" s="176"/>
      <c r="AT261" s="170" t="s">
        <v>212</v>
      </c>
      <c r="AU261" s="170" t="s">
        <v>91</v>
      </c>
      <c r="AV261" s="13" t="s">
        <v>91</v>
      </c>
      <c r="AW261" s="13" t="s">
        <v>36</v>
      </c>
      <c r="AX261" s="13" t="s">
        <v>89</v>
      </c>
      <c r="AY261" s="170" t="s">
        <v>199</v>
      </c>
    </row>
    <row r="262" spans="2:63" s="12" customFormat="1" ht="22.9" customHeight="1">
      <c r="B262" s="136"/>
      <c r="D262" s="137" t="s">
        <v>80</v>
      </c>
      <c r="E262" s="147" t="s">
        <v>221</v>
      </c>
      <c r="F262" s="147" t="s">
        <v>385</v>
      </c>
      <c r="I262" s="139"/>
      <c r="J262" s="148">
        <f>BK262</f>
        <v>0</v>
      </c>
      <c r="L262" s="136"/>
      <c r="M262" s="141"/>
      <c r="N262" s="142"/>
      <c r="O262" s="142"/>
      <c r="P262" s="143">
        <f>SUM(P263:P314)</f>
        <v>0</v>
      </c>
      <c r="Q262" s="142"/>
      <c r="R262" s="143">
        <f>SUM(R263:R314)</f>
        <v>122.13526904000001</v>
      </c>
      <c r="S262" s="142"/>
      <c r="T262" s="144">
        <f>SUM(T263:T314)</f>
        <v>0</v>
      </c>
      <c r="AR262" s="137" t="s">
        <v>89</v>
      </c>
      <c r="AT262" s="145" t="s">
        <v>80</v>
      </c>
      <c r="AU262" s="145" t="s">
        <v>89</v>
      </c>
      <c r="AY262" s="137" t="s">
        <v>199</v>
      </c>
      <c r="BK262" s="146">
        <f>SUM(BK263:BK314)</f>
        <v>0</v>
      </c>
    </row>
    <row r="263" spans="1:65" s="2" customFormat="1" ht="24.2" customHeight="1">
      <c r="A263" s="33"/>
      <c r="B263" s="149"/>
      <c r="C263" s="150" t="s">
        <v>386</v>
      </c>
      <c r="D263" s="150" t="s">
        <v>201</v>
      </c>
      <c r="E263" s="151" t="s">
        <v>387</v>
      </c>
      <c r="F263" s="152" t="s">
        <v>388</v>
      </c>
      <c r="G263" s="153" t="s">
        <v>228</v>
      </c>
      <c r="H263" s="154">
        <v>127.385</v>
      </c>
      <c r="I263" s="155"/>
      <c r="J263" s="156">
        <f>ROUND(I263*H263,2)</f>
        <v>0</v>
      </c>
      <c r="K263" s="152" t="s">
        <v>205</v>
      </c>
      <c r="L263" s="34"/>
      <c r="M263" s="157" t="s">
        <v>1</v>
      </c>
      <c r="N263" s="158" t="s">
        <v>46</v>
      </c>
      <c r="O263" s="59"/>
      <c r="P263" s="159">
        <f>O263*H263</f>
        <v>0</v>
      </c>
      <c r="Q263" s="159">
        <v>0.057</v>
      </c>
      <c r="R263" s="159">
        <f>Q263*H263</f>
        <v>7.260945</v>
      </c>
      <c r="S263" s="159">
        <v>0</v>
      </c>
      <c r="T263" s="160">
        <f>S263*H263</f>
        <v>0</v>
      </c>
      <c r="U263" s="33"/>
      <c r="V263" s="33"/>
      <c r="W263" s="33"/>
      <c r="X263" s="33"/>
      <c r="Y263" s="33"/>
      <c r="Z263" s="33"/>
      <c r="AA263" s="33"/>
      <c r="AB263" s="33"/>
      <c r="AC263" s="33"/>
      <c r="AD263" s="33"/>
      <c r="AE263" s="33"/>
      <c r="AR263" s="161" t="s">
        <v>206</v>
      </c>
      <c r="AT263" s="161" t="s">
        <v>201</v>
      </c>
      <c r="AU263" s="161" t="s">
        <v>91</v>
      </c>
      <c r="AY263" s="18" t="s">
        <v>199</v>
      </c>
      <c r="BE263" s="162">
        <f>IF(N263="základní",J263,0)</f>
        <v>0</v>
      </c>
      <c r="BF263" s="162">
        <f>IF(N263="snížená",J263,0)</f>
        <v>0</v>
      </c>
      <c r="BG263" s="162">
        <f>IF(N263="zákl. přenesená",J263,0)</f>
        <v>0</v>
      </c>
      <c r="BH263" s="162">
        <f>IF(N263="sníž. přenesená",J263,0)</f>
        <v>0</v>
      </c>
      <c r="BI263" s="162">
        <f>IF(N263="nulová",J263,0)</f>
        <v>0</v>
      </c>
      <c r="BJ263" s="18" t="s">
        <v>89</v>
      </c>
      <c r="BK263" s="162">
        <f>ROUND(I263*H263,2)</f>
        <v>0</v>
      </c>
      <c r="BL263" s="18" t="s">
        <v>206</v>
      </c>
      <c r="BM263" s="161" t="s">
        <v>389</v>
      </c>
    </row>
    <row r="264" spans="1:47" s="2" customFormat="1" ht="19.5">
      <c r="A264" s="33"/>
      <c r="B264" s="34"/>
      <c r="C264" s="33"/>
      <c r="D264" s="163" t="s">
        <v>208</v>
      </c>
      <c r="E264" s="33"/>
      <c r="F264" s="164" t="s">
        <v>390</v>
      </c>
      <c r="G264" s="33"/>
      <c r="H264" s="33"/>
      <c r="I264" s="165"/>
      <c r="J264" s="33"/>
      <c r="K264" s="33"/>
      <c r="L264" s="34"/>
      <c r="M264" s="166"/>
      <c r="N264" s="167"/>
      <c r="O264" s="59"/>
      <c r="P264" s="59"/>
      <c r="Q264" s="59"/>
      <c r="R264" s="59"/>
      <c r="S264" s="59"/>
      <c r="T264" s="60"/>
      <c r="U264" s="33"/>
      <c r="V264" s="33"/>
      <c r="W264" s="33"/>
      <c r="X264" s="33"/>
      <c r="Y264" s="33"/>
      <c r="Z264" s="33"/>
      <c r="AA264" s="33"/>
      <c r="AB264" s="33"/>
      <c r="AC264" s="33"/>
      <c r="AD264" s="33"/>
      <c r="AE264" s="33"/>
      <c r="AT264" s="18" t="s">
        <v>208</v>
      </c>
      <c r="AU264" s="18" t="s">
        <v>91</v>
      </c>
    </row>
    <row r="265" spans="1:47" s="2" customFormat="1" ht="185.25">
      <c r="A265" s="33"/>
      <c r="B265" s="34"/>
      <c r="C265" s="33"/>
      <c r="D265" s="163" t="s">
        <v>210</v>
      </c>
      <c r="E265" s="33"/>
      <c r="F265" s="168" t="s">
        <v>391</v>
      </c>
      <c r="G265" s="33"/>
      <c r="H265" s="33"/>
      <c r="I265" s="165"/>
      <c r="J265" s="33"/>
      <c r="K265" s="33"/>
      <c r="L265" s="34"/>
      <c r="M265" s="166"/>
      <c r="N265" s="167"/>
      <c r="O265" s="59"/>
      <c r="P265" s="59"/>
      <c r="Q265" s="59"/>
      <c r="R265" s="59"/>
      <c r="S265" s="59"/>
      <c r="T265" s="60"/>
      <c r="U265" s="33"/>
      <c r="V265" s="33"/>
      <c r="W265" s="33"/>
      <c r="X265" s="33"/>
      <c r="Y265" s="33"/>
      <c r="Z265" s="33"/>
      <c r="AA265" s="33"/>
      <c r="AB265" s="33"/>
      <c r="AC265" s="33"/>
      <c r="AD265" s="33"/>
      <c r="AE265" s="33"/>
      <c r="AT265" s="18" t="s">
        <v>210</v>
      </c>
      <c r="AU265" s="18" t="s">
        <v>91</v>
      </c>
    </row>
    <row r="266" spans="2:51" s="14" customFormat="1" ht="22.5">
      <c r="B266" s="177"/>
      <c r="D266" s="163" t="s">
        <v>212</v>
      </c>
      <c r="E266" s="178" t="s">
        <v>1</v>
      </c>
      <c r="F266" s="179" t="s">
        <v>392</v>
      </c>
      <c r="H266" s="178" t="s">
        <v>1</v>
      </c>
      <c r="I266" s="180"/>
      <c r="L266" s="177"/>
      <c r="M266" s="181"/>
      <c r="N266" s="182"/>
      <c r="O266" s="182"/>
      <c r="P266" s="182"/>
      <c r="Q266" s="182"/>
      <c r="R266" s="182"/>
      <c r="S266" s="182"/>
      <c r="T266" s="183"/>
      <c r="AT266" s="178" t="s">
        <v>212</v>
      </c>
      <c r="AU266" s="178" t="s">
        <v>91</v>
      </c>
      <c r="AV266" s="14" t="s">
        <v>89</v>
      </c>
      <c r="AW266" s="14" t="s">
        <v>36</v>
      </c>
      <c r="AX266" s="14" t="s">
        <v>81</v>
      </c>
      <c r="AY266" s="178" t="s">
        <v>199</v>
      </c>
    </row>
    <row r="267" spans="2:51" s="13" customFormat="1" ht="11.25">
      <c r="B267" s="169"/>
      <c r="D267" s="163" t="s">
        <v>212</v>
      </c>
      <c r="E267" s="170" t="s">
        <v>1</v>
      </c>
      <c r="F267" s="171" t="s">
        <v>393</v>
      </c>
      <c r="H267" s="172">
        <v>108</v>
      </c>
      <c r="I267" s="173"/>
      <c r="L267" s="169"/>
      <c r="M267" s="174"/>
      <c r="N267" s="175"/>
      <c r="O267" s="175"/>
      <c r="P267" s="175"/>
      <c r="Q267" s="175"/>
      <c r="R267" s="175"/>
      <c r="S267" s="175"/>
      <c r="T267" s="176"/>
      <c r="AT267" s="170" t="s">
        <v>212</v>
      </c>
      <c r="AU267" s="170" t="s">
        <v>91</v>
      </c>
      <c r="AV267" s="13" t="s">
        <v>91</v>
      </c>
      <c r="AW267" s="13" t="s">
        <v>36</v>
      </c>
      <c r="AX267" s="13" t="s">
        <v>81</v>
      </c>
      <c r="AY267" s="170" t="s">
        <v>199</v>
      </c>
    </row>
    <row r="268" spans="2:51" s="13" customFormat="1" ht="11.25">
      <c r="B268" s="169"/>
      <c r="D268" s="163" t="s">
        <v>212</v>
      </c>
      <c r="E268" s="170" t="s">
        <v>1</v>
      </c>
      <c r="F268" s="171" t="s">
        <v>394</v>
      </c>
      <c r="H268" s="172">
        <v>14.35</v>
      </c>
      <c r="I268" s="173"/>
      <c r="L268" s="169"/>
      <c r="M268" s="174"/>
      <c r="N268" s="175"/>
      <c r="O268" s="175"/>
      <c r="P268" s="175"/>
      <c r="Q268" s="175"/>
      <c r="R268" s="175"/>
      <c r="S268" s="175"/>
      <c r="T268" s="176"/>
      <c r="AT268" s="170" t="s">
        <v>212</v>
      </c>
      <c r="AU268" s="170" t="s">
        <v>91</v>
      </c>
      <c r="AV268" s="13" t="s">
        <v>91</v>
      </c>
      <c r="AW268" s="13" t="s">
        <v>36</v>
      </c>
      <c r="AX268" s="13" t="s">
        <v>81</v>
      </c>
      <c r="AY268" s="170" t="s">
        <v>199</v>
      </c>
    </row>
    <row r="269" spans="2:51" s="13" customFormat="1" ht="11.25">
      <c r="B269" s="169"/>
      <c r="D269" s="163" t="s">
        <v>212</v>
      </c>
      <c r="E269" s="170" t="s">
        <v>1</v>
      </c>
      <c r="F269" s="171" t="s">
        <v>395</v>
      </c>
      <c r="H269" s="172">
        <v>2.74</v>
      </c>
      <c r="I269" s="173"/>
      <c r="L269" s="169"/>
      <c r="M269" s="174"/>
      <c r="N269" s="175"/>
      <c r="O269" s="175"/>
      <c r="P269" s="175"/>
      <c r="Q269" s="175"/>
      <c r="R269" s="175"/>
      <c r="S269" s="175"/>
      <c r="T269" s="176"/>
      <c r="AT269" s="170" t="s">
        <v>212</v>
      </c>
      <c r="AU269" s="170" t="s">
        <v>91</v>
      </c>
      <c r="AV269" s="13" t="s">
        <v>91</v>
      </c>
      <c r="AW269" s="13" t="s">
        <v>36</v>
      </c>
      <c r="AX269" s="13" t="s">
        <v>81</v>
      </c>
      <c r="AY269" s="170" t="s">
        <v>199</v>
      </c>
    </row>
    <row r="270" spans="2:51" s="13" customFormat="1" ht="11.25">
      <c r="B270" s="169"/>
      <c r="D270" s="163" t="s">
        <v>212</v>
      </c>
      <c r="E270" s="170" t="s">
        <v>1</v>
      </c>
      <c r="F270" s="171" t="s">
        <v>396</v>
      </c>
      <c r="H270" s="172">
        <v>2.295</v>
      </c>
      <c r="I270" s="173"/>
      <c r="L270" s="169"/>
      <c r="M270" s="174"/>
      <c r="N270" s="175"/>
      <c r="O270" s="175"/>
      <c r="P270" s="175"/>
      <c r="Q270" s="175"/>
      <c r="R270" s="175"/>
      <c r="S270" s="175"/>
      <c r="T270" s="176"/>
      <c r="AT270" s="170" t="s">
        <v>212</v>
      </c>
      <c r="AU270" s="170" t="s">
        <v>91</v>
      </c>
      <c r="AV270" s="13" t="s">
        <v>91</v>
      </c>
      <c r="AW270" s="13" t="s">
        <v>36</v>
      </c>
      <c r="AX270" s="13" t="s">
        <v>81</v>
      </c>
      <c r="AY270" s="170" t="s">
        <v>199</v>
      </c>
    </row>
    <row r="271" spans="2:51" s="15" customFormat="1" ht="11.25">
      <c r="B271" s="184"/>
      <c r="D271" s="163" t="s">
        <v>212</v>
      </c>
      <c r="E271" s="185" t="s">
        <v>1</v>
      </c>
      <c r="F271" s="186" t="s">
        <v>234</v>
      </c>
      <c r="H271" s="187">
        <v>127.385</v>
      </c>
      <c r="I271" s="188"/>
      <c r="L271" s="184"/>
      <c r="M271" s="189"/>
      <c r="N271" s="190"/>
      <c r="O271" s="190"/>
      <c r="P271" s="190"/>
      <c r="Q271" s="190"/>
      <c r="R271" s="190"/>
      <c r="S271" s="190"/>
      <c r="T271" s="191"/>
      <c r="AT271" s="185" t="s">
        <v>212</v>
      </c>
      <c r="AU271" s="185" t="s">
        <v>91</v>
      </c>
      <c r="AV271" s="15" t="s">
        <v>206</v>
      </c>
      <c r="AW271" s="15" t="s">
        <v>36</v>
      </c>
      <c r="AX271" s="15" t="s">
        <v>89</v>
      </c>
      <c r="AY271" s="185" t="s">
        <v>199</v>
      </c>
    </row>
    <row r="272" spans="1:65" s="2" customFormat="1" ht="14.45" customHeight="1">
      <c r="A272" s="33"/>
      <c r="B272" s="149"/>
      <c r="C272" s="192" t="s">
        <v>397</v>
      </c>
      <c r="D272" s="192" t="s">
        <v>272</v>
      </c>
      <c r="E272" s="193" t="s">
        <v>398</v>
      </c>
      <c r="F272" s="194" t="s">
        <v>399</v>
      </c>
      <c r="G272" s="195" t="s">
        <v>400</v>
      </c>
      <c r="H272" s="196">
        <v>43</v>
      </c>
      <c r="I272" s="197"/>
      <c r="J272" s="198">
        <f>ROUND(I272*H272,2)</f>
        <v>0</v>
      </c>
      <c r="K272" s="194" t="s">
        <v>246</v>
      </c>
      <c r="L272" s="199"/>
      <c r="M272" s="200" t="s">
        <v>1</v>
      </c>
      <c r="N272" s="201" t="s">
        <v>46</v>
      </c>
      <c r="O272" s="59"/>
      <c r="P272" s="159">
        <f>O272*H272</f>
        <v>0</v>
      </c>
      <c r="Q272" s="159">
        <v>2.541</v>
      </c>
      <c r="R272" s="159">
        <f>Q272*H272</f>
        <v>109.26299999999999</v>
      </c>
      <c r="S272" s="159">
        <v>0</v>
      </c>
      <c r="T272" s="160">
        <f>S272*H272</f>
        <v>0</v>
      </c>
      <c r="U272" s="33"/>
      <c r="V272" s="33"/>
      <c r="W272" s="33"/>
      <c r="X272" s="33"/>
      <c r="Y272" s="33"/>
      <c r="Z272" s="33"/>
      <c r="AA272" s="33"/>
      <c r="AB272" s="33"/>
      <c r="AC272" s="33"/>
      <c r="AD272" s="33"/>
      <c r="AE272" s="33"/>
      <c r="AR272" s="161" t="s">
        <v>259</v>
      </c>
      <c r="AT272" s="161" t="s">
        <v>272</v>
      </c>
      <c r="AU272" s="161" t="s">
        <v>91</v>
      </c>
      <c r="AY272" s="18" t="s">
        <v>199</v>
      </c>
      <c r="BE272" s="162">
        <f>IF(N272="základní",J272,0)</f>
        <v>0</v>
      </c>
      <c r="BF272" s="162">
        <f>IF(N272="snížená",J272,0)</f>
        <v>0</v>
      </c>
      <c r="BG272" s="162">
        <f>IF(N272="zákl. přenesená",J272,0)</f>
        <v>0</v>
      </c>
      <c r="BH272" s="162">
        <f>IF(N272="sníž. přenesená",J272,0)</f>
        <v>0</v>
      </c>
      <c r="BI272" s="162">
        <f>IF(N272="nulová",J272,0)</f>
        <v>0</v>
      </c>
      <c r="BJ272" s="18" t="s">
        <v>89</v>
      </c>
      <c r="BK272" s="162">
        <f>ROUND(I272*H272,2)</f>
        <v>0</v>
      </c>
      <c r="BL272" s="18" t="s">
        <v>206</v>
      </c>
      <c r="BM272" s="161" t="s">
        <v>401</v>
      </c>
    </row>
    <row r="273" spans="1:65" s="2" customFormat="1" ht="24.2" customHeight="1">
      <c r="A273" s="33"/>
      <c r="B273" s="149"/>
      <c r="C273" s="150" t="s">
        <v>402</v>
      </c>
      <c r="D273" s="150" t="s">
        <v>201</v>
      </c>
      <c r="E273" s="151" t="s">
        <v>403</v>
      </c>
      <c r="F273" s="152" t="s">
        <v>404</v>
      </c>
      <c r="G273" s="153" t="s">
        <v>228</v>
      </c>
      <c r="H273" s="154">
        <v>4.206</v>
      </c>
      <c r="I273" s="155"/>
      <c r="J273" s="156">
        <f>ROUND(I273*H273,2)</f>
        <v>0</v>
      </c>
      <c r="K273" s="152" t="s">
        <v>205</v>
      </c>
      <c r="L273" s="34"/>
      <c r="M273" s="157" t="s">
        <v>1</v>
      </c>
      <c r="N273" s="158" t="s">
        <v>46</v>
      </c>
      <c r="O273" s="59"/>
      <c r="P273" s="159">
        <f>O273*H273</f>
        <v>0</v>
      </c>
      <c r="Q273" s="159">
        <v>0</v>
      </c>
      <c r="R273" s="159">
        <f>Q273*H273</f>
        <v>0</v>
      </c>
      <c r="S273" s="159">
        <v>0</v>
      </c>
      <c r="T273" s="160">
        <f>S273*H273</f>
        <v>0</v>
      </c>
      <c r="U273" s="33"/>
      <c r="V273" s="33"/>
      <c r="W273" s="33"/>
      <c r="X273" s="33"/>
      <c r="Y273" s="33"/>
      <c r="Z273" s="33"/>
      <c r="AA273" s="33"/>
      <c r="AB273" s="33"/>
      <c r="AC273" s="33"/>
      <c r="AD273" s="33"/>
      <c r="AE273" s="33"/>
      <c r="AR273" s="161" t="s">
        <v>206</v>
      </c>
      <c r="AT273" s="161" t="s">
        <v>201</v>
      </c>
      <c r="AU273" s="161" t="s">
        <v>91</v>
      </c>
      <c r="AY273" s="18" t="s">
        <v>199</v>
      </c>
      <c r="BE273" s="162">
        <f>IF(N273="základní",J273,0)</f>
        <v>0</v>
      </c>
      <c r="BF273" s="162">
        <f>IF(N273="snížená",J273,0)</f>
        <v>0</v>
      </c>
      <c r="BG273" s="162">
        <f>IF(N273="zákl. přenesená",J273,0)</f>
        <v>0</v>
      </c>
      <c r="BH273" s="162">
        <f>IF(N273="sníž. přenesená",J273,0)</f>
        <v>0</v>
      </c>
      <c r="BI273" s="162">
        <f>IF(N273="nulová",J273,0)</f>
        <v>0</v>
      </c>
      <c r="BJ273" s="18" t="s">
        <v>89</v>
      </c>
      <c r="BK273" s="162">
        <f>ROUND(I273*H273,2)</f>
        <v>0</v>
      </c>
      <c r="BL273" s="18" t="s">
        <v>206</v>
      </c>
      <c r="BM273" s="161" t="s">
        <v>405</v>
      </c>
    </row>
    <row r="274" spans="1:47" s="2" customFormat="1" ht="39">
      <c r="A274" s="33"/>
      <c r="B274" s="34"/>
      <c r="C274" s="33"/>
      <c r="D274" s="163" t="s">
        <v>208</v>
      </c>
      <c r="E274" s="33"/>
      <c r="F274" s="164" t="s">
        <v>406</v>
      </c>
      <c r="G274" s="33"/>
      <c r="H274" s="33"/>
      <c r="I274" s="165"/>
      <c r="J274" s="33"/>
      <c r="K274" s="33"/>
      <c r="L274" s="34"/>
      <c r="M274" s="166"/>
      <c r="N274" s="167"/>
      <c r="O274" s="59"/>
      <c r="P274" s="59"/>
      <c r="Q274" s="59"/>
      <c r="R274" s="59"/>
      <c r="S274" s="59"/>
      <c r="T274" s="60"/>
      <c r="U274" s="33"/>
      <c r="V274" s="33"/>
      <c r="W274" s="33"/>
      <c r="X274" s="33"/>
      <c r="Y274" s="33"/>
      <c r="Z274" s="33"/>
      <c r="AA274" s="33"/>
      <c r="AB274" s="33"/>
      <c r="AC274" s="33"/>
      <c r="AD274" s="33"/>
      <c r="AE274" s="33"/>
      <c r="AT274" s="18" t="s">
        <v>208</v>
      </c>
      <c r="AU274" s="18" t="s">
        <v>91</v>
      </c>
    </row>
    <row r="275" spans="1:47" s="2" customFormat="1" ht="282.75">
      <c r="A275" s="33"/>
      <c r="B275" s="34"/>
      <c r="C275" s="33"/>
      <c r="D275" s="163" t="s">
        <v>210</v>
      </c>
      <c r="E275" s="33"/>
      <c r="F275" s="168" t="s">
        <v>407</v>
      </c>
      <c r="G275" s="33"/>
      <c r="H275" s="33"/>
      <c r="I275" s="165"/>
      <c r="J275" s="33"/>
      <c r="K275" s="33"/>
      <c r="L275" s="34"/>
      <c r="M275" s="166"/>
      <c r="N275" s="167"/>
      <c r="O275" s="59"/>
      <c r="P275" s="59"/>
      <c r="Q275" s="59"/>
      <c r="R275" s="59"/>
      <c r="S275" s="59"/>
      <c r="T275" s="60"/>
      <c r="U275" s="33"/>
      <c r="V275" s="33"/>
      <c r="W275" s="33"/>
      <c r="X275" s="33"/>
      <c r="Y275" s="33"/>
      <c r="Z275" s="33"/>
      <c r="AA275" s="33"/>
      <c r="AB275" s="33"/>
      <c r="AC275" s="33"/>
      <c r="AD275" s="33"/>
      <c r="AE275" s="33"/>
      <c r="AT275" s="18" t="s">
        <v>210</v>
      </c>
      <c r="AU275" s="18" t="s">
        <v>91</v>
      </c>
    </row>
    <row r="276" spans="2:51" s="14" customFormat="1" ht="11.25">
      <c r="B276" s="177"/>
      <c r="D276" s="163" t="s">
        <v>212</v>
      </c>
      <c r="E276" s="178" t="s">
        <v>1</v>
      </c>
      <c r="F276" s="179" t="s">
        <v>408</v>
      </c>
      <c r="H276" s="178" t="s">
        <v>1</v>
      </c>
      <c r="I276" s="180"/>
      <c r="L276" s="177"/>
      <c r="M276" s="181"/>
      <c r="N276" s="182"/>
      <c r="O276" s="182"/>
      <c r="P276" s="182"/>
      <c r="Q276" s="182"/>
      <c r="R276" s="182"/>
      <c r="S276" s="182"/>
      <c r="T276" s="183"/>
      <c r="AT276" s="178" t="s">
        <v>212</v>
      </c>
      <c r="AU276" s="178" t="s">
        <v>91</v>
      </c>
      <c r="AV276" s="14" t="s">
        <v>89</v>
      </c>
      <c r="AW276" s="14" t="s">
        <v>36</v>
      </c>
      <c r="AX276" s="14" t="s">
        <v>81</v>
      </c>
      <c r="AY276" s="178" t="s">
        <v>199</v>
      </c>
    </row>
    <row r="277" spans="2:51" s="13" customFormat="1" ht="11.25">
      <c r="B277" s="169"/>
      <c r="D277" s="163" t="s">
        <v>212</v>
      </c>
      <c r="E277" s="170" t="s">
        <v>1</v>
      </c>
      <c r="F277" s="171" t="s">
        <v>409</v>
      </c>
      <c r="H277" s="172">
        <v>4.206</v>
      </c>
      <c r="I277" s="173"/>
      <c r="L277" s="169"/>
      <c r="M277" s="174"/>
      <c r="N277" s="175"/>
      <c r="O277" s="175"/>
      <c r="P277" s="175"/>
      <c r="Q277" s="175"/>
      <c r="R277" s="175"/>
      <c r="S277" s="175"/>
      <c r="T277" s="176"/>
      <c r="AT277" s="170" t="s">
        <v>212</v>
      </c>
      <c r="AU277" s="170" t="s">
        <v>91</v>
      </c>
      <c r="AV277" s="13" t="s">
        <v>91</v>
      </c>
      <c r="AW277" s="13" t="s">
        <v>36</v>
      </c>
      <c r="AX277" s="13" t="s">
        <v>89</v>
      </c>
      <c r="AY277" s="170" t="s">
        <v>199</v>
      </c>
    </row>
    <row r="278" spans="1:65" s="2" customFormat="1" ht="14.45" customHeight="1">
      <c r="A278" s="33"/>
      <c r="B278" s="149"/>
      <c r="C278" s="150" t="s">
        <v>410</v>
      </c>
      <c r="D278" s="150" t="s">
        <v>201</v>
      </c>
      <c r="E278" s="151" t="s">
        <v>411</v>
      </c>
      <c r="F278" s="152" t="s">
        <v>412</v>
      </c>
      <c r="G278" s="153" t="s">
        <v>204</v>
      </c>
      <c r="H278" s="154">
        <v>16.66</v>
      </c>
      <c r="I278" s="155"/>
      <c r="J278" s="156">
        <f>ROUND(I278*H278,2)</f>
        <v>0</v>
      </c>
      <c r="K278" s="152" t="s">
        <v>205</v>
      </c>
      <c r="L278" s="34"/>
      <c r="M278" s="157" t="s">
        <v>1</v>
      </c>
      <c r="N278" s="158" t="s">
        <v>46</v>
      </c>
      <c r="O278" s="59"/>
      <c r="P278" s="159">
        <f>O278*H278</f>
        <v>0</v>
      </c>
      <c r="Q278" s="159">
        <v>0.00726</v>
      </c>
      <c r="R278" s="159">
        <f>Q278*H278</f>
        <v>0.1209516</v>
      </c>
      <c r="S278" s="159">
        <v>0</v>
      </c>
      <c r="T278" s="160">
        <f>S278*H278</f>
        <v>0</v>
      </c>
      <c r="U278" s="33"/>
      <c r="V278" s="33"/>
      <c r="W278" s="33"/>
      <c r="X278" s="33"/>
      <c r="Y278" s="33"/>
      <c r="Z278" s="33"/>
      <c r="AA278" s="33"/>
      <c r="AB278" s="33"/>
      <c r="AC278" s="33"/>
      <c r="AD278" s="33"/>
      <c r="AE278" s="33"/>
      <c r="AR278" s="161" t="s">
        <v>206</v>
      </c>
      <c r="AT278" s="161" t="s">
        <v>201</v>
      </c>
      <c r="AU278" s="161" t="s">
        <v>91</v>
      </c>
      <c r="AY278" s="18" t="s">
        <v>199</v>
      </c>
      <c r="BE278" s="162">
        <f>IF(N278="základní",J278,0)</f>
        <v>0</v>
      </c>
      <c r="BF278" s="162">
        <f>IF(N278="snížená",J278,0)</f>
        <v>0</v>
      </c>
      <c r="BG278" s="162">
        <f>IF(N278="zákl. přenesená",J278,0)</f>
        <v>0</v>
      </c>
      <c r="BH278" s="162">
        <f>IF(N278="sníž. přenesená",J278,0)</f>
        <v>0</v>
      </c>
      <c r="BI278" s="162">
        <f>IF(N278="nulová",J278,0)</f>
        <v>0</v>
      </c>
      <c r="BJ278" s="18" t="s">
        <v>89</v>
      </c>
      <c r="BK278" s="162">
        <f>ROUND(I278*H278,2)</f>
        <v>0</v>
      </c>
      <c r="BL278" s="18" t="s">
        <v>206</v>
      </c>
      <c r="BM278" s="161" t="s">
        <v>413</v>
      </c>
    </row>
    <row r="279" spans="1:47" s="2" customFormat="1" ht="48.75">
      <c r="A279" s="33"/>
      <c r="B279" s="34"/>
      <c r="C279" s="33"/>
      <c r="D279" s="163" t="s">
        <v>208</v>
      </c>
      <c r="E279" s="33"/>
      <c r="F279" s="164" t="s">
        <v>414</v>
      </c>
      <c r="G279" s="33"/>
      <c r="H279" s="33"/>
      <c r="I279" s="165"/>
      <c r="J279" s="33"/>
      <c r="K279" s="33"/>
      <c r="L279" s="34"/>
      <c r="M279" s="166"/>
      <c r="N279" s="167"/>
      <c r="O279" s="59"/>
      <c r="P279" s="59"/>
      <c r="Q279" s="59"/>
      <c r="R279" s="59"/>
      <c r="S279" s="59"/>
      <c r="T279" s="60"/>
      <c r="U279" s="33"/>
      <c r="V279" s="33"/>
      <c r="W279" s="33"/>
      <c r="X279" s="33"/>
      <c r="Y279" s="33"/>
      <c r="Z279" s="33"/>
      <c r="AA279" s="33"/>
      <c r="AB279" s="33"/>
      <c r="AC279" s="33"/>
      <c r="AD279" s="33"/>
      <c r="AE279" s="33"/>
      <c r="AT279" s="18" t="s">
        <v>208</v>
      </c>
      <c r="AU279" s="18" t="s">
        <v>91</v>
      </c>
    </row>
    <row r="280" spans="1:47" s="2" customFormat="1" ht="195">
      <c r="A280" s="33"/>
      <c r="B280" s="34"/>
      <c r="C280" s="33"/>
      <c r="D280" s="163" t="s">
        <v>210</v>
      </c>
      <c r="E280" s="33"/>
      <c r="F280" s="168" t="s">
        <v>415</v>
      </c>
      <c r="G280" s="33"/>
      <c r="H280" s="33"/>
      <c r="I280" s="165"/>
      <c r="J280" s="33"/>
      <c r="K280" s="33"/>
      <c r="L280" s="34"/>
      <c r="M280" s="166"/>
      <c r="N280" s="167"/>
      <c r="O280" s="59"/>
      <c r="P280" s="59"/>
      <c r="Q280" s="59"/>
      <c r="R280" s="59"/>
      <c r="S280" s="59"/>
      <c r="T280" s="60"/>
      <c r="U280" s="33"/>
      <c r="V280" s="33"/>
      <c r="W280" s="33"/>
      <c r="X280" s="33"/>
      <c r="Y280" s="33"/>
      <c r="Z280" s="33"/>
      <c r="AA280" s="33"/>
      <c r="AB280" s="33"/>
      <c r="AC280" s="33"/>
      <c r="AD280" s="33"/>
      <c r="AE280" s="33"/>
      <c r="AT280" s="18" t="s">
        <v>210</v>
      </c>
      <c r="AU280" s="18" t="s">
        <v>91</v>
      </c>
    </row>
    <row r="281" spans="2:51" s="14" customFormat="1" ht="11.25">
      <c r="B281" s="177"/>
      <c r="D281" s="163" t="s">
        <v>212</v>
      </c>
      <c r="E281" s="178" t="s">
        <v>1</v>
      </c>
      <c r="F281" s="179" t="s">
        <v>416</v>
      </c>
      <c r="H281" s="178" t="s">
        <v>1</v>
      </c>
      <c r="I281" s="180"/>
      <c r="L281" s="177"/>
      <c r="M281" s="181"/>
      <c r="N281" s="182"/>
      <c r="O281" s="182"/>
      <c r="P281" s="182"/>
      <c r="Q281" s="182"/>
      <c r="R281" s="182"/>
      <c r="S281" s="182"/>
      <c r="T281" s="183"/>
      <c r="AT281" s="178" t="s">
        <v>212</v>
      </c>
      <c r="AU281" s="178" t="s">
        <v>91</v>
      </c>
      <c r="AV281" s="14" t="s">
        <v>89</v>
      </c>
      <c r="AW281" s="14" t="s">
        <v>36</v>
      </c>
      <c r="AX281" s="14" t="s">
        <v>81</v>
      </c>
      <c r="AY281" s="178" t="s">
        <v>199</v>
      </c>
    </row>
    <row r="282" spans="2:51" s="13" customFormat="1" ht="11.25">
      <c r="B282" s="169"/>
      <c r="D282" s="163" t="s">
        <v>212</v>
      </c>
      <c r="E282" s="170" t="s">
        <v>1</v>
      </c>
      <c r="F282" s="171" t="s">
        <v>417</v>
      </c>
      <c r="H282" s="172">
        <v>16.66</v>
      </c>
      <c r="I282" s="173"/>
      <c r="L282" s="169"/>
      <c r="M282" s="174"/>
      <c r="N282" s="175"/>
      <c r="O282" s="175"/>
      <c r="P282" s="175"/>
      <c r="Q282" s="175"/>
      <c r="R282" s="175"/>
      <c r="S282" s="175"/>
      <c r="T282" s="176"/>
      <c r="AT282" s="170" t="s">
        <v>212</v>
      </c>
      <c r="AU282" s="170" t="s">
        <v>91</v>
      </c>
      <c r="AV282" s="13" t="s">
        <v>91</v>
      </c>
      <c r="AW282" s="13" t="s">
        <v>36</v>
      </c>
      <c r="AX282" s="13" t="s">
        <v>81</v>
      </c>
      <c r="AY282" s="170" t="s">
        <v>199</v>
      </c>
    </row>
    <row r="283" spans="2:51" s="15" customFormat="1" ht="11.25">
      <c r="B283" s="184"/>
      <c r="D283" s="163" t="s">
        <v>212</v>
      </c>
      <c r="E283" s="185" t="s">
        <v>1</v>
      </c>
      <c r="F283" s="186" t="s">
        <v>234</v>
      </c>
      <c r="H283" s="187">
        <v>16.66</v>
      </c>
      <c r="I283" s="188"/>
      <c r="L283" s="184"/>
      <c r="M283" s="189"/>
      <c r="N283" s="190"/>
      <c r="O283" s="190"/>
      <c r="P283" s="190"/>
      <c r="Q283" s="190"/>
      <c r="R283" s="190"/>
      <c r="S283" s="190"/>
      <c r="T283" s="191"/>
      <c r="AT283" s="185" t="s">
        <v>212</v>
      </c>
      <c r="AU283" s="185" t="s">
        <v>91</v>
      </c>
      <c r="AV283" s="15" t="s">
        <v>206</v>
      </c>
      <c r="AW283" s="15" t="s">
        <v>36</v>
      </c>
      <c r="AX283" s="15" t="s">
        <v>89</v>
      </c>
      <c r="AY283" s="185" t="s">
        <v>199</v>
      </c>
    </row>
    <row r="284" spans="1:65" s="2" customFormat="1" ht="14.45" customHeight="1">
      <c r="A284" s="33"/>
      <c r="B284" s="149"/>
      <c r="C284" s="150" t="s">
        <v>418</v>
      </c>
      <c r="D284" s="150" t="s">
        <v>201</v>
      </c>
      <c r="E284" s="151" t="s">
        <v>419</v>
      </c>
      <c r="F284" s="152" t="s">
        <v>420</v>
      </c>
      <c r="G284" s="153" t="s">
        <v>204</v>
      </c>
      <c r="H284" s="154">
        <v>16.66</v>
      </c>
      <c r="I284" s="155"/>
      <c r="J284" s="156">
        <f>ROUND(I284*H284,2)</f>
        <v>0</v>
      </c>
      <c r="K284" s="152" t="s">
        <v>205</v>
      </c>
      <c r="L284" s="34"/>
      <c r="M284" s="157" t="s">
        <v>1</v>
      </c>
      <c r="N284" s="158" t="s">
        <v>46</v>
      </c>
      <c r="O284" s="59"/>
      <c r="P284" s="159">
        <f>O284*H284</f>
        <v>0</v>
      </c>
      <c r="Q284" s="159">
        <v>0.00086</v>
      </c>
      <c r="R284" s="159">
        <f>Q284*H284</f>
        <v>0.0143276</v>
      </c>
      <c r="S284" s="159">
        <v>0</v>
      </c>
      <c r="T284" s="160">
        <f>S284*H284</f>
        <v>0</v>
      </c>
      <c r="U284" s="33"/>
      <c r="V284" s="33"/>
      <c r="W284" s="33"/>
      <c r="X284" s="33"/>
      <c r="Y284" s="33"/>
      <c r="Z284" s="33"/>
      <c r="AA284" s="33"/>
      <c r="AB284" s="33"/>
      <c r="AC284" s="33"/>
      <c r="AD284" s="33"/>
      <c r="AE284" s="33"/>
      <c r="AR284" s="161" t="s">
        <v>206</v>
      </c>
      <c r="AT284" s="161" t="s">
        <v>201</v>
      </c>
      <c r="AU284" s="161" t="s">
        <v>91</v>
      </c>
      <c r="AY284" s="18" t="s">
        <v>199</v>
      </c>
      <c r="BE284" s="162">
        <f>IF(N284="základní",J284,0)</f>
        <v>0</v>
      </c>
      <c r="BF284" s="162">
        <f>IF(N284="snížená",J284,0)</f>
        <v>0</v>
      </c>
      <c r="BG284" s="162">
        <f>IF(N284="zákl. přenesená",J284,0)</f>
        <v>0</v>
      </c>
      <c r="BH284" s="162">
        <f>IF(N284="sníž. přenesená",J284,0)</f>
        <v>0</v>
      </c>
      <c r="BI284" s="162">
        <f>IF(N284="nulová",J284,0)</f>
        <v>0</v>
      </c>
      <c r="BJ284" s="18" t="s">
        <v>89</v>
      </c>
      <c r="BK284" s="162">
        <f>ROUND(I284*H284,2)</f>
        <v>0</v>
      </c>
      <c r="BL284" s="18" t="s">
        <v>206</v>
      </c>
      <c r="BM284" s="161" t="s">
        <v>421</v>
      </c>
    </row>
    <row r="285" spans="1:47" s="2" customFormat="1" ht="48.75">
      <c r="A285" s="33"/>
      <c r="B285" s="34"/>
      <c r="C285" s="33"/>
      <c r="D285" s="163" t="s">
        <v>208</v>
      </c>
      <c r="E285" s="33"/>
      <c r="F285" s="164" t="s">
        <v>422</v>
      </c>
      <c r="G285" s="33"/>
      <c r="H285" s="33"/>
      <c r="I285" s="165"/>
      <c r="J285" s="33"/>
      <c r="K285" s="33"/>
      <c r="L285" s="34"/>
      <c r="M285" s="166"/>
      <c r="N285" s="167"/>
      <c r="O285" s="59"/>
      <c r="P285" s="59"/>
      <c r="Q285" s="59"/>
      <c r="R285" s="59"/>
      <c r="S285" s="59"/>
      <c r="T285" s="60"/>
      <c r="U285" s="33"/>
      <c r="V285" s="33"/>
      <c r="W285" s="33"/>
      <c r="X285" s="33"/>
      <c r="Y285" s="33"/>
      <c r="Z285" s="33"/>
      <c r="AA285" s="33"/>
      <c r="AB285" s="33"/>
      <c r="AC285" s="33"/>
      <c r="AD285" s="33"/>
      <c r="AE285" s="33"/>
      <c r="AT285" s="18" t="s">
        <v>208</v>
      </c>
      <c r="AU285" s="18" t="s">
        <v>91</v>
      </c>
    </row>
    <row r="286" spans="1:47" s="2" customFormat="1" ht="195">
      <c r="A286" s="33"/>
      <c r="B286" s="34"/>
      <c r="C286" s="33"/>
      <c r="D286" s="163" t="s">
        <v>210</v>
      </c>
      <c r="E286" s="33"/>
      <c r="F286" s="168" t="s">
        <v>415</v>
      </c>
      <c r="G286" s="33"/>
      <c r="H286" s="33"/>
      <c r="I286" s="165"/>
      <c r="J286" s="33"/>
      <c r="K286" s="33"/>
      <c r="L286" s="34"/>
      <c r="M286" s="166"/>
      <c r="N286" s="167"/>
      <c r="O286" s="59"/>
      <c r="P286" s="59"/>
      <c r="Q286" s="59"/>
      <c r="R286" s="59"/>
      <c r="S286" s="59"/>
      <c r="T286" s="60"/>
      <c r="U286" s="33"/>
      <c r="V286" s="33"/>
      <c r="W286" s="33"/>
      <c r="X286" s="33"/>
      <c r="Y286" s="33"/>
      <c r="Z286" s="33"/>
      <c r="AA286" s="33"/>
      <c r="AB286" s="33"/>
      <c r="AC286" s="33"/>
      <c r="AD286" s="33"/>
      <c r="AE286" s="33"/>
      <c r="AT286" s="18" t="s">
        <v>210</v>
      </c>
      <c r="AU286" s="18" t="s">
        <v>91</v>
      </c>
    </row>
    <row r="287" spans="1:65" s="2" customFormat="1" ht="24.2" customHeight="1">
      <c r="A287" s="33"/>
      <c r="B287" s="149"/>
      <c r="C287" s="150" t="s">
        <v>423</v>
      </c>
      <c r="D287" s="150" t="s">
        <v>201</v>
      </c>
      <c r="E287" s="151" t="s">
        <v>424</v>
      </c>
      <c r="F287" s="152" t="s">
        <v>425</v>
      </c>
      <c r="G287" s="153" t="s">
        <v>275</v>
      </c>
      <c r="H287" s="154">
        <v>0.132</v>
      </c>
      <c r="I287" s="155"/>
      <c r="J287" s="156">
        <f>ROUND(I287*H287,2)</f>
        <v>0</v>
      </c>
      <c r="K287" s="152" t="s">
        <v>205</v>
      </c>
      <c r="L287" s="34"/>
      <c r="M287" s="157" t="s">
        <v>1</v>
      </c>
      <c r="N287" s="158" t="s">
        <v>46</v>
      </c>
      <c r="O287" s="59"/>
      <c r="P287" s="159">
        <f>O287*H287</f>
        <v>0</v>
      </c>
      <c r="Q287" s="159">
        <v>1.0958</v>
      </c>
      <c r="R287" s="159">
        <f>Q287*H287</f>
        <v>0.1446456</v>
      </c>
      <c r="S287" s="159">
        <v>0</v>
      </c>
      <c r="T287" s="160">
        <f>S287*H287</f>
        <v>0</v>
      </c>
      <c r="U287" s="33"/>
      <c r="V287" s="33"/>
      <c r="W287" s="33"/>
      <c r="X287" s="33"/>
      <c r="Y287" s="33"/>
      <c r="Z287" s="33"/>
      <c r="AA287" s="33"/>
      <c r="AB287" s="33"/>
      <c r="AC287" s="33"/>
      <c r="AD287" s="33"/>
      <c r="AE287" s="33"/>
      <c r="AR287" s="161" t="s">
        <v>206</v>
      </c>
      <c r="AT287" s="161" t="s">
        <v>201</v>
      </c>
      <c r="AU287" s="161" t="s">
        <v>91</v>
      </c>
      <c r="AY287" s="18" t="s">
        <v>199</v>
      </c>
      <c r="BE287" s="162">
        <f>IF(N287="základní",J287,0)</f>
        <v>0</v>
      </c>
      <c r="BF287" s="162">
        <f>IF(N287="snížená",J287,0)</f>
        <v>0</v>
      </c>
      <c r="BG287" s="162">
        <f>IF(N287="zákl. přenesená",J287,0)</f>
        <v>0</v>
      </c>
      <c r="BH287" s="162">
        <f>IF(N287="sníž. přenesená",J287,0)</f>
        <v>0</v>
      </c>
      <c r="BI287" s="162">
        <f>IF(N287="nulová",J287,0)</f>
        <v>0</v>
      </c>
      <c r="BJ287" s="18" t="s">
        <v>89</v>
      </c>
      <c r="BK287" s="162">
        <f>ROUND(I287*H287,2)</f>
        <v>0</v>
      </c>
      <c r="BL287" s="18" t="s">
        <v>206</v>
      </c>
      <c r="BM287" s="161" t="s">
        <v>426</v>
      </c>
    </row>
    <row r="288" spans="1:47" s="2" customFormat="1" ht="48.75">
      <c r="A288" s="33"/>
      <c r="B288" s="34"/>
      <c r="C288" s="33"/>
      <c r="D288" s="163" t="s">
        <v>208</v>
      </c>
      <c r="E288" s="33"/>
      <c r="F288" s="164" t="s">
        <v>427</v>
      </c>
      <c r="G288" s="33"/>
      <c r="H288" s="33"/>
      <c r="I288" s="165"/>
      <c r="J288" s="33"/>
      <c r="K288" s="33"/>
      <c r="L288" s="34"/>
      <c r="M288" s="166"/>
      <c r="N288" s="167"/>
      <c r="O288" s="59"/>
      <c r="P288" s="59"/>
      <c r="Q288" s="59"/>
      <c r="R288" s="59"/>
      <c r="S288" s="59"/>
      <c r="T288" s="60"/>
      <c r="U288" s="33"/>
      <c r="V288" s="33"/>
      <c r="W288" s="33"/>
      <c r="X288" s="33"/>
      <c r="Y288" s="33"/>
      <c r="Z288" s="33"/>
      <c r="AA288" s="33"/>
      <c r="AB288" s="33"/>
      <c r="AC288" s="33"/>
      <c r="AD288" s="33"/>
      <c r="AE288" s="33"/>
      <c r="AT288" s="18" t="s">
        <v>208</v>
      </c>
      <c r="AU288" s="18" t="s">
        <v>91</v>
      </c>
    </row>
    <row r="289" spans="1:47" s="2" customFormat="1" ht="97.5">
      <c r="A289" s="33"/>
      <c r="B289" s="34"/>
      <c r="C289" s="33"/>
      <c r="D289" s="163" t="s">
        <v>210</v>
      </c>
      <c r="E289" s="33"/>
      <c r="F289" s="168" t="s">
        <v>428</v>
      </c>
      <c r="G289" s="33"/>
      <c r="H289" s="33"/>
      <c r="I289" s="165"/>
      <c r="J289" s="33"/>
      <c r="K289" s="33"/>
      <c r="L289" s="34"/>
      <c r="M289" s="166"/>
      <c r="N289" s="167"/>
      <c r="O289" s="59"/>
      <c r="P289" s="59"/>
      <c r="Q289" s="59"/>
      <c r="R289" s="59"/>
      <c r="S289" s="59"/>
      <c r="T289" s="60"/>
      <c r="U289" s="33"/>
      <c r="V289" s="33"/>
      <c r="W289" s="33"/>
      <c r="X289" s="33"/>
      <c r="Y289" s="33"/>
      <c r="Z289" s="33"/>
      <c r="AA289" s="33"/>
      <c r="AB289" s="33"/>
      <c r="AC289" s="33"/>
      <c r="AD289" s="33"/>
      <c r="AE289" s="33"/>
      <c r="AT289" s="18" t="s">
        <v>210</v>
      </c>
      <c r="AU289" s="18" t="s">
        <v>91</v>
      </c>
    </row>
    <row r="290" spans="2:51" s="14" customFormat="1" ht="11.25">
      <c r="B290" s="177"/>
      <c r="D290" s="163" t="s">
        <v>212</v>
      </c>
      <c r="E290" s="178" t="s">
        <v>1</v>
      </c>
      <c r="F290" s="179" t="s">
        <v>429</v>
      </c>
      <c r="H290" s="178" t="s">
        <v>1</v>
      </c>
      <c r="I290" s="180"/>
      <c r="L290" s="177"/>
      <c r="M290" s="181"/>
      <c r="N290" s="182"/>
      <c r="O290" s="182"/>
      <c r="P290" s="182"/>
      <c r="Q290" s="182"/>
      <c r="R290" s="182"/>
      <c r="S290" s="182"/>
      <c r="T290" s="183"/>
      <c r="AT290" s="178" t="s">
        <v>212</v>
      </c>
      <c r="AU290" s="178" t="s">
        <v>91</v>
      </c>
      <c r="AV290" s="14" t="s">
        <v>89</v>
      </c>
      <c r="AW290" s="14" t="s">
        <v>36</v>
      </c>
      <c r="AX290" s="14" t="s">
        <v>81</v>
      </c>
      <c r="AY290" s="178" t="s">
        <v>199</v>
      </c>
    </row>
    <row r="291" spans="2:51" s="14" customFormat="1" ht="11.25">
      <c r="B291" s="177"/>
      <c r="D291" s="163" t="s">
        <v>212</v>
      </c>
      <c r="E291" s="178" t="s">
        <v>1</v>
      </c>
      <c r="F291" s="179" t="s">
        <v>416</v>
      </c>
      <c r="H291" s="178" t="s">
        <v>1</v>
      </c>
      <c r="I291" s="180"/>
      <c r="L291" s="177"/>
      <c r="M291" s="181"/>
      <c r="N291" s="182"/>
      <c r="O291" s="182"/>
      <c r="P291" s="182"/>
      <c r="Q291" s="182"/>
      <c r="R291" s="182"/>
      <c r="S291" s="182"/>
      <c r="T291" s="183"/>
      <c r="AT291" s="178" t="s">
        <v>212</v>
      </c>
      <c r="AU291" s="178" t="s">
        <v>91</v>
      </c>
      <c r="AV291" s="14" t="s">
        <v>89</v>
      </c>
      <c r="AW291" s="14" t="s">
        <v>36</v>
      </c>
      <c r="AX291" s="14" t="s">
        <v>81</v>
      </c>
      <c r="AY291" s="178" t="s">
        <v>199</v>
      </c>
    </row>
    <row r="292" spans="2:51" s="13" customFormat="1" ht="11.25">
      <c r="B292" s="169"/>
      <c r="D292" s="163" t="s">
        <v>212</v>
      </c>
      <c r="E292" s="170" t="s">
        <v>1</v>
      </c>
      <c r="F292" s="171" t="s">
        <v>430</v>
      </c>
      <c r="H292" s="172">
        <v>0.132</v>
      </c>
      <c r="I292" s="173"/>
      <c r="L292" s="169"/>
      <c r="M292" s="174"/>
      <c r="N292" s="175"/>
      <c r="O292" s="175"/>
      <c r="P292" s="175"/>
      <c r="Q292" s="175"/>
      <c r="R292" s="175"/>
      <c r="S292" s="175"/>
      <c r="T292" s="176"/>
      <c r="AT292" s="170" t="s">
        <v>212</v>
      </c>
      <c r="AU292" s="170" t="s">
        <v>91</v>
      </c>
      <c r="AV292" s="13" t="s">
        <v>91</v>
      </c>
      <c r="AW292" s="13" t="s">
        <v>36</v>
      </c>
      <c r="AX292" s="13" t="s">
        <v>81</v>
      </c>
      <c r="AY292" s="170" t="s">
        <v>199</v>
      </c>
    </row>
    <row r="293" spans="2:51" s="15" customFormat="1" ht="11.25">
      <c r="B293" s="184"/>
      <c r="D293" s="163" t="s">
        <v>212</v>
      </c>
      <c r="E293" s="185" t="s">
        <v>1</v>
      </c>
      <c r="F293" s="186" t="s">
        <v>234</v>
      </c>
      <c r="H293" s="187">
        <v>0.132</v>
      </c>
      <c r="I293" s="188"/>
      <c r="L293" s="184"/>
      <c r="M293" s="189"/>
      <c r="N293" s="190"/>
      <c r="O293" s="190"/>
      <c r="P293" s="190"/>
      <c r="Q293" s="190"/>
      <c r="R293" s="190"/>
      <c r="S293" s="190"/>
      <c r="T293" s="191"/>
      <c r="AT293" s="185" t="s">
        <v>212</v>
      </c>
      <c r="AU293" s="185" t="s">
        <v>91</v>
      </c>
      <c r="AV293" s="15" t="s">
        <v>206</v>
      </c>
      <c r="AW293" s="15" t="s">
        <v>36</v>
      </c>
      <c r="AX293" s="15" t="s">
        <v>89</v>
      </c>
      <c r="AY293" s="185" t="s">
        <v>199</v>
      </c>
    </row>
    <row r="294" spans="1:65" s="2" customFormat="1" ht="24.2" customHeight="1">
      <c r="A294" s="33"/>
      <c r="B294" s="149"/>
      <c r="C294" s="150" t="s">
        <v>431</v>
      </c>
      <c r="D294" s="150" t="s">
        <v>201</v>
      </c>
      <c r="E294" s="151" t="s">
        <v>432</v>
      </c>
      <c r="F294" s="152" t="s">
        <v>433</v>
      </c>
      <c r="G294" s="153" t="s">
        <v>275</v>
      </c>
      <c r="H294" s="154">
        <v>5.124</v>
      </c>
      <c r="I294" s="155"/>
      <c r="J294" s="156">
        <f>ROUND(I294*H294,2)</f>
        <v>0</v>
      </c>
      <c r="K294" s="152" t="s">
        <v>205</v>
      </c>
      <c r="L294" s="34"/>
      <c r="M294" s="157" t="s">
        <v>1</v>
      </c>
      <c r="N294" s="158" t="s">
        <v>46</v>
      </c>
      <c r="O294" s="59"/>
      <c r="P294" s="159">
        <f>O294*H294</f>
        <v>0</v>
      </c>
      <c r="Q294" s="159">
        <v>1.03951</v>
      </c>
      <c r="R294" s="159">
        <f>Q294*H294</f>
        <v>5.32644924</v>
      </c>
      <c r="S294" s="159">
        <v>0</v>
      </c>
      <c r="T294" s="160">
        <f>S294*H294</f>
        <v>0</v>
      </c>
      <c r="U294" s="33"/>
      <c r="V294" s="33"/>
      <c r="W294" s="33"/>
      <c r="X294" s="33"/>
      <c r="Y294" s="33"/>
      <c r="Z294" s="33"/>
      <c r="AA294" s="33"/>
      <c r="AB294" s="33"/>
      <c r="AC294" s="33"/>
      <c r="AD294" s="33"/>
      <c r="AE294" s="33"/>
      <c r="AR294" s="161" t="s">
        <v>206</v>
      </c>
      <c r="AT294" s="161" t="s">
        <v>201</v>
      </c>
      <c r="AU294" s="161" t="s">
        <v>91</v>
      </c>
      <c r="AY294" s="18" t="s">
        <v>199</v>
      </c>
      <c r="BE294" s="162">
        <f>IF(N294="základní",J294,0)</f>
        <v>0</v>
      </c>
      <c r="BF294" s="162">
        <f>IF(N294="snížená",J294,0)</f>
        <v>0</v>
      </c>
      <c r="BG294" s="162">
        <f>IF(N294="zákl. přenesená",J294,0)</f>
        <v>0</v>
      </c>
      <c r="BH294" s="162">
        <f>IF(N294="sníž. přenesená",J294,0)</f>
        <v>0</v>
      </c>
      <c r="BI294" s="162">
        <f>IF(N294="nulová",J294,0)</f>
        <v>0</v>
      </c>
      <c r="BJ294" s="18" t="s">
        <v>89</v>
      </c>
      <c r="BK294" s="162">
        <f>ROUND(I294*H294,2)</f>
        <v>0</v>
      </c>
      <c r="BL294" s="18" t="s">
        <v>206</v>
      </c>
      <c r="BM294" s="161" t="s">
        <v>434</v>
      </c>
    </row>
    <row r="295" spans="1:47" s="2" customFormat="1" ht="48.75">
      <c r="A295" s="33"/>
      <c r="B295" s="34"/>
      <c r="C295" s="33"/>
      <c r="D295" s="163" t="s">
        <v>208</v>
      </c>
      <c r="E295" s="33"/>
      <c r="F295" s="164" t="s">
        <v>435</v>
      </c>
      <c r="G295" s="33"/>
      <c r="H295" s="33"/>
      <c r="I295" s="165"/>
      <c r="J295" s="33"/>
      <c r="K295" s="33"/>
      <c r="L295" s="34"/>
      <c r="M295" s="166"/>
      <c r="N295" s="167"/>
      <c r="O295" s="59"/>
      <c r="P295" s="59"/>
      <c r="Q295" s="59"/>
      <c r="R295" s="59"/>
      <c r="S295" s="59"/>
      <c r="T295" s="60"/>
      <c r="U295" s="33"/>
      <c r="V295" s="33"/>
      <c r="W295" s="33"/>
      <c r="X295" s="33"/>
      <c r="Y295" s="33"/>
      <c r="Z295" s="33"/>
      <c r="AA295" s="33"/>
      <c r="AB295" s="33"/>
      <c r="AC295" s="33"/>
      <c r="AD295" s="33"/>
      <c r="AE295" s="33"/>
      <c r="AT295" s="18" t="s">
        <v>208</v>
      </c>
      <c r="AU295" s="18" t="s">
        <v>91</v>
      </c>
    </row>
    <row r="296" spans="1:47" s="2" customFormat="1" ht="97.5">
      <c r="A296" s="33"/>
      <c r="B296" s="34"/>
      <c r="C296" s="33"/>
      <c r="D296" s="163" t="s">
        <v>210</v>
      </c>
      <c r="E296" s="33"/>
      <c r="F296" s="168" t="s">
        <v>428</v>
      </c>
      <c r="G296" s="33"/>
      <c r="H296" s="33"/>
      <c r="I296" s="165"/>
      <c r="J296" s="33"/>
      <c r="K296" s="33"/>
      <c r="L296" s="34"/>
      <c r="M296" s="166"/>
      <c r="N296" s="167"/>
      <c r="O296" s="59"/>
      <c r="P296" s="59"/>
      <c r="Q296" s="59"/>
      <c r="R296" s="59"/>
      <c r="S296" s="59"/>
      <c r="T296" s="60"/>
      <c r="U296" s="33"/>
      <c r="V296" s="33"/>
      <c r="W296" s="33"/>
      <c r="X296" s="33"/>
      <c r="Y296" s="33"/>
      <c r="Z296" s="33"/>
      <c r="AA296" s="33"/>
      <c r="AB296" s="33"/>
      <c r="AC296" s="33"/>
      <c r="AD296" s="33"/>
      <c r="AE296" s="33"/>
      <c r="AT296" s="18" t="s">
        <v>210</v>
      </c>
      <c r="AU296" s="18" t="s">
        <v>91</v>
      </c>
    </row>
    <row r="297" spans="2:51" s="14" customFormat="1" ht="11.25">
      <c r="B297" s="177"/>
      <c r="D297" s="163" t="s">
        <v>212</v>
      </c>
      <c r="E297" s="178" t="s">
        <v>1</v>
      </c>
      <c r="F297" s="179" t="s">
        <v>429</v>
      </c>
      <c r="H297" s="178" t="s">
        <v>1</v>
      </c>
      <c r="I297" s="180"/>
      <c r="L297" s="177"/>
      <c r="M297" s="181"/>
      <c r="N297" s="182"/>
      <c r="O297" s="182"/>
      <c r="P297" s="182"/>
      <c r="Q297" s="182"/>
      <c r="R297" s="182"/>
      <c r="S297" s="182"/>
      <c r="T297" s="183"/>
      <c r="AT297" s="178" t="s">
        <v>212</v>
      </c>
      <c r="AU297" s="178" t="s">
        <v>91</v>
      </c>
      <c r="AV297" s="14" t="s">
        <v>89</v>
      </c>
      <c r="AW297" s="14" t="s">
        <v>36</v>
      </c>
      <c r="AX297" s="14" t="s">
        <v>81</v>
      </c>
      <c r="AY297" s="178" t="s">
        <v>199</v>
      </c>
    </row>
    <row r="298" spans="2:51" s="14" customFormat="1" ht="11.25">
      <c r="B298" s="177"/>
      <c r="D298" s="163" t="s">
        <v>212</v>
      </c>
      <c r="E298" s="178" t="s">
        <v>1</v>
      </c>
      <c r="F298" s="179" t="s">
        <v>416</v>
      </c>
      <c r="H298" s="178" t="s">
        <v>1</v>
      </c>
      <c r="I298" s="180"/>
      <c r="L298" s="177"/>
      <c r="M298" s="181"/>
      <c r="N298" s="182"/>
      <c r="O298" s="182"/>
      <c r="P298" s="182"/>
      <c r="Q298" s="182"/>
      <c r="R298" s="182"/>
      <c r="S298" s="182"/>
      <c r="T298" s="183"/>
      <c r="AT298" s="178" t="s">
        <v>212</v>
      </c>
      <c r="AU298" s="178" t="s">
        <v>91</v>
      </c>
      <c r="AV298" s="14" t="s">
        <v>89</v>
      </c>
      <c r="AW298" s="14" t="s">
        <v>36</v>
      </c>
      <c r="AX298" s="14" t="s">
        <v>81</v>
      </c>
      <c r="AY298" s="178" t="s">
        <v>199</v>
      </c>
    </row>
    <row r="299" spans="2:51" s="13" customFormat="1" ht="11.25">
      <c r="B299" s="169"/>
      <c r="D299" s="163" t="s">
        <v>212</v>
      </c>
      <c r="E299" s="170" t="s">
        <v>1</v>
      </c>
      <c r="F299" s="171" t="s">
        <v>436</v>
      </c>
      <c r="H299" s="172">
        <v>0.141</v>
      </c>
      <c r="I299" s="173"/>
      <c r="L299" s="169"/>
      <c r="M299" s="174"/>
      <c r="N299" s="175"/>
      <c r="O299" s="175"/>
      <c r="P299" s="175"/>
      <c r="Q299" s="175"/>
      <c r="R299" s="175"/>
      <c r="S299" s="175"/>
      <c r="T299" s="176"/>
      <c r="AT299" s="170" t="s">
        <v>212</v>
      </c>
      <c r="AU299" s="170" t="s">
        <v>91</v>
      </c>
      <c r="AV299" s="13" t="s">
        <v>91</v>
      </c>
      <c r="AW299" s="13" t="s">
        <v>36</v>
      </c>
      <c r="AX299" s="13" t="s">
        <v>81</v>
      </c>
      <c r="AY299" s="170" t="s">
        <v>199</v>
      </c>
    </row>
    <row r="300" spans="2:51" s="14" customFormat="1" ht="11.25">
      <c r="B300" s="177"/>
      <c r="D300" s="163" t="s">
        <v>212</v>
      </c>
      <c r="E300" s="178" t="s">
        <v>1</v>
      </c>
      <c r="F300" s="179" t="s">
        <v>437</v>
      </c>
      <c r="H300" s="178" t="s">
        <v>1</v>
      </c>
      <c r="I300" s="180"/>
      <c r="L300" s="177"/>
      <c r="M300" s="181"/>
      <c r="N300" s="182"/>
      <c r="O300" s="182"/>
      <c r="P300" s="182"/>
      <c r="Q300" s="182"/>
      <c r="R300" s="182"/>
      <c r="S300" s="182"/>
      <c r="T300" s="183"/>
      <c r="AT300" s="178" t="s">
        <v>212</v>
      </c>
      <c r="AU300" s="178" t="s">
        <v>91</v>
      </c>
      <c r="AV300" s="14" t="s">
        <v>89</v>
      </c>
      <c r="AW300" s="14" t="s">
        <v>36</v>
      </c>
      <c r="AX300" s="14" t="s">
        <v>81</v>
      </c>
      <c r="AY300" s="178" t="s">
        <v>199</v>
      </c>
    </row>
    <row r="301" spans="2:51" s="14" customFormat="1" ht="11.25">
      <c r="B301" s="177"/>
      <c r="D301" s="163" t="s">
        <v>212</v>
      </c>
      <c r="E301" s="178" t="s">
        <v>1</v>
      </c>
      <c r="F301" s="179" t="s">
        <v>438</v>
      </c>
      <c r="H301" s="178" t="s">
        <v>1</v>
      </c>
      <c r="I301" s="180"/>
      <c r="L301" s="177"/>
      <c r="M301" s="181"/>
      <c r="N301" s="182"/>
      <c r="O301" s="182"/>
      <c r="P301" s="182"/>
      <c r="Q301" s="182"/>
      <c r="R301" s="182"/>
      <c r="S301" s="182"/>
      <c r="T301" s="183"/>
      <c r="AT301" s="178" t="s">
        <v>212</v>
      </c>
      <c r="AU301" s="178" t="s">
        <v>91</v>
      </c>
      <c r="AV301" s="14" t="s">
        <v>89</v>
      </c>
      <c r="AW301" s="14" t="s">
        <v>36</v>
      </c>
      <c r="AX301" s="14" t="s">
        <v>81</v>
      </c>
      <c r="AY301" s="178" t="s">
        <v>199</v>
      </c>
    </row>
    <row r="302" spans="2:51" s="13" customFormat="1" ht="11.25">
      <c r="B302" s="169"/>
      <c r="D302" s="163" t="s">
        <v>212</v>
      </c>
      <c r="E302" s="170" t="s">
        <v>1</v>
      </c>
      <c r="F302" s="171" t="s">
        <v>439</v>
      </c>
      <c r="H302" s="172">
        <v>4.983</v>
      </c>
      <c r="I302" s="173"/>
      <c r="L302" s="169"/>
      <c r="M302" s="174"/>
      <c r="N302" s="175"/>
      <c r="O302" s="175"/>
      <c r="P302" s="175"/>
      <c r="Q302" s="175"/>
      <c r="R302" s="175"/>
      <c r="S302" s="175"/>
      <c r="T302" s="176"/>
      <c r="AT302" s="170" t="s">
        <v>212</v>
      </c>
      <c r="AU302" s="170" t="s">
        <v>91</v>
      </c>
      <c r="AV302" s="13" t="s">
        <v>91</v>
      </c>
      <c r="AW302" s="13" t="s">
        <v>36</v>
      </c>
      <c r="AX302" s="13" t="s">
        <v>81</v>
      </c>
      <c r="AY302" s="170" t="s">
        <v>199</v>
      </c>
    </row>
    <row r="303" spans="2:51" s="15" customFormat="1" ht="11.25">
      <c r="B303" s="184"/>
      <c r="D303" s="163" t="s">
        <v>212</v>
      </c>
      <c r="E303" s="185" t="s">
        <v>1</v>
      </c>
      <c r="F303" s="186" t="s">
        <v>234</v>
      </c>
      <c r="H303" s="187">
        <v>5.124</v>
      </c>
      <c r="I303" s="188"/>
      <c r="L303" s="184"/>
      <c r="M303" s="189"/>
      <c r="N303" s="190"/>
      <c r="O303" s="190"/>
      <c r="P303" s="190"/>
      <c r="Q303" s="190"/>
      <c r="R303" s="190"/>
      <c r="S303" s="190"/>
      <c r="T303" s="191"/>
      <c r="AT303" s="185" t="s">
        <v>212</v>
      </c>
      <c r="AU303" s="185" t="s">
        <v>91</v>
      </c>
      <c r="AV303" s="15" t="s">
        <v>206</v>
      </c>
      <c r="AW303" s="15" t="s">
        <v>36</v>
      </c>
      <c r="AX303" s="15" t="s">
        <v>89</v>
      </c>
      <c r="AY303" s="185" t="s">
        <v>199</v>
      </c>
    </row>
    <row r="304" spans="1:65" s="2" customFormat="1" ht="14.45" customHeight="1">
      <c r="A304" s="33"/>
      <c r="B304" s="149"/>
      <c r="C304" s="150" t="s">
        <v>440</v>
      </c>
      <c r="D304" s="150" t="s">
        <v>201</v>
      </c>
      <c r="E304" s="151" t="s">
        <v>441</v>
      </c>
      <c r="F304" s="152" t="s">
        <v>442</v>
      </c>
      <c r="G304" s="153" t="s">
        <v>345</v>
      </c>
      <c r="H304" s="154">
        <v>7</v>
      </c>
      <c r="I304" s="155"/>
      <c r="J304" s="156">
        <f>ROUND(I304*H304,2)</f>
        <v>0</v>
      </c>
      <c r="K304" s="152" t="s">
        <v>246</v>
      </c>
      <c r="L304" s="34"/>
      <c r="M304" s="157" t="s">
        <v>1</v>
      </c>
      <c r="N304" s="158" t="s">
        <v>46</v>
      </c>
      <c r="O304" s="59"/>
      <c r="P304" s="159">
        <f>O304*H304</f>
        <v>0</v>
      </c>
      <c r="Q304" s="159">
        <v>0.00045</v>
      </c>
      <c r="R304" s="159">
        <f>Q304*H304</f>
        <v>0.00315</v>
      </c>
      <c r="S304" s="159">
        <v>0</v>
      </c>
      <c r="T304" s="160">
        <f>S304*H304</f>
        <v>0</v>
      </c>
      <c r="U304" s="33"/>
      <c r="V304" s="33"/>
      <c r="W304" s="33"/>
      <c r="X304" s="33"/>
      <c r="Y304" s="33"/>
      <c r="Z304" s="33"/>
      <c r="AA304" s="33"/>
      <c r="AB304" s="33"/>
      <c r="AC304" s="33"/>
      <c r="AD304" s="33"/>
      <c r="AE304" s="33"/>
      <c r="AR304" s="161" t="s">
        <v>206</v>
      </c>
      <c r="AT304" s="161" t="s">
        <v>201</v>
      </c>
      <c r="AU304" s="161" t="s">
        <v>91</v>
      </c>
      <c r="AY304" s="18" t="s">
        <v>199</v>
      </c>
      <c r="BE304" s="162">
        <f>IF(N304="základní",J304,0)</f>
        <v>0</v>
      </c>
      <c r="BF304" s="162">
        <f>IF(N304="snížená",J304,0)</f>
        <v>0</v>
      </c>
      <c r="BG304" s="162">
        <f>IF(N304="zákl. přenesená",J304,0)</f>
        <v>0</v>
      </c>
      <c r="BH304" s="162">
        <f>IF(N304="sníž. přenesená",J304,0)</f>
        <v>0</v>
      </c>
      <c r="BI304" s="162">
        <f>IF(N304="nulová",J304,0)</f>
        <v>0</v>
      </c>
      <c r="BJ304" s="18" t="s">
        <v>89</v>
      </c>
      <c r="BK304" s="162">
        <f>ROUND(I304*H304,2)</f>
        <v>0</v>
      </c>
      <c r="BL304" s="18" t="s">
        <v>206</v>
      </c>
      <c r="BM304" s="161" t="s">
        <v>443</v>
      </c>
    </row>
    <row r="305" spans="2:51" s="14" customFormat="1" ht="11.25">
      <c r="B305" s="177"/>
      <c r="D305" s="163" t="s">
        <v>212</v>
      </c>
      <c r="E305" s="178" t="s">
        <v>1</v>
      </c>
      <c r="F305" s="179" t="s">
        <v>444</v>
      </c>
      <c r="H305" s="178" t="s">
        <v>1</v>
      </c>
      <c r="I305" s="180"/>
      <c r="L305" s="177"/>
      <c r="M305" s="181"/>
      <c r="N305" s="182"/>
      <c r="O305" s="182"/>
      <c r="P305" s="182"/>
      <c r="Q305" s="182"/>
      <c r="R305" s="182"/>
      <c r="S305" s="182"/>
      <c r="T305" s="183"/>
      <c r="AT305" s="178" t="s">
        <v>212</v>
      </c>
      <c r="AU305" s="178" t="s">
        <v>91</v>
      </c>
      <c r="AV305" s="14" t="s">
        <v>89</v>
      </c>
      <c r="AW305" s="14" t="s">
        <v>36</v>
      </c>
      <c r="AX305" s="14" t="s">
        <v>81</v>
      </c>
      <c r="AY305" s="178" t="s">
        <v>199</v>
      </c>
    </row>
    <row r="306" spans="2:51" s="13" customFormat="1" ht="11.25">
      <c r="B306" s="169"/>
      <c r="D306" s="163" t="s">
        <v>212</v>
      </c>
      <c r="E306" s="170" t="s">
        <v>1</v>
      </c>
      <c r="F306" s="171" t="s">
        <v>445</v>
      </c>
      <c r="H306" s="172">
        <v>5</v>
      </c>
      <c r="I306" s="173"/>
      <c r="L306" s="169"/>
      <c r="M306" s="174"/>
      <c r="N306" s="175"/>
      <c r="O306" s="175"/>
      <c r="P306" s="175"/>
      <c r="Q306" s="175"/>
      <c r="R306" s="175"/>
      <c r="S306" s="175"/>
      <c r="T306" s="176"/>
      <c r="AT306" s="170" t="s">
        <v>212</v>
      </c>
      <c r="AU306" s="170" t="s">
        <v>91</v>
      </c>
      <c r="AV306" s="13" t="s">
        <v>91</v>
      </c>
      <c r="AW306" s="13" t="s">
        <v>36</v>
      </c>
      <c r="AX306" s="13" t="s">
        <v>81</v>
      </c>
      <c r="AY306" s="170" t="s">
        <v>199</v>
      </c>
    </row>
    <row r="307" spans="2:51" s="13" customFormat="1" ht="11.25">
      <c r="B307" s="169"/>
      <c r="D307" s="163" t="s">
        <v>212</v>
      </c>
      <c r="E307" s="170" t="s">
        <v>1</v>
      </c>
      <c r="F307" s="171" t="s">
        <v>446</v>
      </c>
      <c r="H307" s="172">
        <v>1</v>
      </c>
      <c r="I307" s="173"/>
      <c r="L307" s="169"/>
      <c r="M307" s="174"/>
      <c r="N307" s="175"/>
      <c r="O307" s="175"/>
      <c r="P307" s="175"/>
      <c r="Q307" s="175"/>
      <c r="R307" s="175"/>
      <c r="S307" s="175"/>
      <c r="T307" s="176"/>
      <c r="AT307" s="170" t="s">
        <v>212</v>
      </c>
      <c r="AU307" s="170" t="s">
        <v>91</v>
      </c>
      <c r="AV307" s="13" t="s">
        <v>91</v>
      </c>
      <c r="AW307" s="13" t="s">
        <v>36</v>
      </c>
      <c r="AX307" s="13" t="s">
        <v>81</v>
      </c>
      <c r="AY307" s="170" t="s">
        <v>199</v>
      </c>
    </row>
    <row r="308" spans="2:51" s="13" customFormat="1" ht="11.25">
      <c r="B308" s="169"/>
      <c r="D308" s="163" t="s">
        <v>212</v>
      </c>
      <c r="E308" s="170" t="s">
        <v>1</v>
      </c>
      <c r="F308" s="171" t="s">
        <v>447</v>
      </c>
      <c r="H308" s="172">
        <v>1</v>
      </c>
      <c r="I308" s="173"/>
      <c r="L308" s="169"/>
      <c r="M308" s="174"/>
      <c r="N308" s="175"/>
      <c r="O308" s="175"/>
      <c r="P308" s="175"/>
      <c r="Q308" s="175"/>
      <c r="R308" s="175"/>
      <c r="S308" s="175"/>
      <c r="T308" s="176"/>
      <c r="AT308" s="170" t="s">
        <v>212</v>
      </c>
      <c r="AU308" s="170" t="s">
        <v>91</v>
      </c>
      <c r="AV308" s="13" t="s">
        <v>91</v>
      </c>
      <c r="AW308" s="13" t="s">
        <v>36</v>
      </c>
      <c r="AX308" s="13" t="s">
        <v>81</v>
      </c>
      <c r="AY308" s="170" t="s">
        <v>199</v>
      </c>
    </row>
    <row r="309" spans="2:51" s="15" customFormat="1" ht="11.25">
      <c r="B309" s="184"/>
      <c r="D309" s="163" t="s">
        <v>212</v>
      </c>
      <c r="E309" s="185" t="s">
        <v>1</v>
      </c>
      <c r="F309" s="186" t="s">
        <v>234</v>
      </c>
      <c r="H309" s="187">
        <v>7</v>
      </c>
      <c r="I309" s="188"/>
      <c r="L309" s="184"/>
      <c r="M309" s="189"/>
      <c r="N309" s="190"/>
      <c r="O309" s="190"/>
      <c r="P309" s="190"/>
      <c r="Q309" s="190"/>
      <c r="R309" s="190"/>
      <c r="S309" s="190"/>
      <c r="T309" s="191"/>
      <c r="AT309" s="185" t="s">
        <v>212</v>
      </c>
      <c r="AU309" s="185" t="s">
        <v>91</v>
      </c>
      <c r="AV309" s="15" t="s">
        <v>206</v>
      </c>
      <c r="AW309" s="15" t="s">
        <v>36</v>
      </c>
      <c r="AX309" s="15" t="s">
        <v>89</v>
      </c>
      <c r="AY309" s="185" t="s">
        <v>199</v>
      </c>
    </row>
    <row r="310" spans="1:65" s="2" customFormat="1" ht="14.45" customHeight="1">
      <c r="A310" s="33"/>
      <c r="B310" s="149"/>
      <c r="C310" s="150" t="s">
        <v>448</v>
      </c>
      <c r="D310" s="150" t="s">
        <v>201</v>
      </c>
      <c r="E310" s="151" t="s">
        <v>449</v>
      </c>
      <c r="F310" s="152" t="s">
        <v>450</v>
      </c>
      <c r="G310" s="153" t="s">
        <v>345</v>
      </c>
      <c r="H310" s="154">
        <v>4</v>
      </c>
      <c r="I310" s="155"/>
      <c r="J310" s="156">
        <f>ROUND(I310*H310,2)</f>
        <v>0</v>
      </c>
      <c r="K310" s="152" t="s">
        <v>246</v>
      </c>
      <c r="L310" s="34"/>
      <c r="M310" s="157" t="s">
        <v>1</v>
      </c>
      <c r="N310" s="158" t="s">
        <v>46</v>
      </c>
      <c r="O310" s="59"/>
      <c r="P310" s="159">
        <f>O310*H310</f>
        <v>0</v>
      </c>
      <c r="Q310" s="159">
        <v>0.00045</v>
      </c>
      <c r="R310" s="159">
        <f>Q310*H310</f>
        <v>0.0018</v>
      </c>
      <c r="S310" s="159">
        <v>0</v>
      </c>
      <c r="T310" s="160">
        <f>S310*H310</f>
        <v>0</v>
      </c>
      <c r="U310" s="33"/>
      <c r="V310" s="33"/>
      <c r="W310" s="33"/>
      <c r="X310" s="33"/>
      <c r="Y310" s="33"/>
      <c r="Z310" s="33"/>
      <c r="AA310" s="33"/>
      <c r="AB310" s="33"/>
      <c r="AC310" s="33"/>
      <c r="AD310" s="33"/>
      <c r="AE310" s="33"/>
      <c r="AR310" s="161" t="s">
        <v>206</v>
      </c>
      <c r="AT310" s="161" t="s">
        <v>201</v>
      </c>
      <c r="AU310" s="161" t="s">
        <v>91</v>
      </c>
      <c r="AY310" s="18" t="s">
        <v>199</v>
      </c>
      <c r="BE310" s="162">
        <f>IF(N310="základní",J310,0)</f>
        <v>0</v>
      </c>
      <c r="BF310" s="162">
        <f>IF(N310="snížená",J310,0)</f>
        <v>0</v>
      </c>
      <c r="BG310" s="162">
        <f>IF(N310="zákl. přenesená",J310,0)</f>
        <v>0</v>
      </c>
      <c r="BH310" s="162">
        <f>IF(N310="sníž. přenesená",J310,0)</f>
        <v>0</v>
      </c>
      <c r="BI310" s="162">
        <f>IF(N310="nulová",J310,0)</f>
        <v>0</v>
      </c>
      <c r="BJ310" s="18" t="s">
        <v>89</v>
      </c>
      <c r="BK310" s="162">
        <f>ROUND(I310*H310,2)</f>
        <v>0</v>
      </c>
      <c r="BL310" s="18" t="s">
        <v>206</v>
      </c>
      <c r="BM310" s="161" t="s">
        <v>451</v>
      </c>
    </row>
    <row r="311" spans="2:51" s="14" customFormat="1" ht="11.25">
      <c r="B311" s="177"/>
      <c r="D311" s="163" t="s">
        <v>212</v>
      </c>
      <c r="E311" s="178" t="s">
        <v>1</v>
      </c>
      <c r="F311" s="179" t="s">
        <v>452</v>
      </c>
      <c r="H311" s="178" t="s">
        <v>1</v>
      </c>
      <c r="I311" s="180"/>
      <c r="L311" s="177"/>
      <c r="M311" s="181"/>
      <c r="N311" s="182"/>
      <c r="O311" s="182"/>
      <c r="P311" s="182"/>
      <c r="Q311" s="182"/>
      <c r="R311" s="182"/>
      <c r="S311" s="182"/>
      <c r="T311" s="183"/>
      <c r="AT311" s="178" t="s">
        <v>212</v>
      </c>
      <c r="AU311" s="178" t="s">
        <v>91</v>
      </c>
      <c r="AV311" s="14" t="s">
        <v>89</v>
      </c>
      <c r="AW311" s="14" t="s">
        <v>36</v>
      </c>
      <c r="AX311" s="14" t="s">
        <v>81</v>
      </c>
      <c r="AY311" s="178" t="s">
        <v>199</v>
      </c>
    </row>
    <row r="312" spans="2:51" s="13" customFormat="1" ht="11.25">
      <c r="B312" s="169"/>
      <c r="D312" s="163" t="s">
        <v>212</v>
      </c>
      <c r="E312" s="170" t="s">
        <v>1</v>
      </c>
      <c r="F312" s="171" t="s">
        <v>453</v>
      </c>
      <c r="H312" s="172">
        <v>2</v>
      </c>
      <c r="I312" s="173"/>
      <c r="L312" s="169"/>
      <c r="M312" s="174"/>
      <c r="N312" s="175"/>
      <c r="O312" s="175"/>
      <c r="P312" s="175"/>
      <c r="Q312" s="175"/>
      <c r="R312" s="175"/>
      <c r="S312" s="175"/>
      <c r="T312" s="176"/>
      <c r="AT312" s="170" t="s">
        <v>212</v>
      </c>
      <c r="AU312" s="170" t="s">
        <v>91</v>
      </c>
      <c r="AV312" s="13" t="s">
        <v>91</v>
      </c>
      <c r="AW312" s="13" t="s">
        <v>36</v>
      </c>
      <c r="AX312" s="13" t="s">
        <v>81</v>
      </c>
      <c r="AY312" s="170" t="s">
        <v>199</v>
      </c>
    </row>
    <row r="313" spans="2:51" s="13" customFormat="1" ht="11.25">
      <c r="B313" s="169"/>
      <c r="D313" s="163" t="s">
        <v>212</v>
      </c>
      <c r="E313" s="170" t="s">
        <v>1</v>
      </c>
      <c r="F313" s="171" t="s">
        <v>454</v>
      </c>
      <c r="H313" s="172">
        <v>2</v>
      </c>
      <c r="I313" s="173"/>
      <c r="L313" s="169"/>
      <c r="M313" s="174"/>
      <c r="N313" s="175"/>
      <c r="O313" s="175"/>
      <c r="P313" s="175"/>
      <c r="Q313" s="175"/>
      <c r="R313" s="175"/>
      <c r="S313" s="175"/>
      <c r="T313" s="176"/>
      <c r="AT313" s="170" t="s">
        <v>212</v>
      </c>
      <c r="AU313" s="170" t="s">
        <v>91</v>
      </c>
      <c r="AV313" s="13" t="s">
        <v>91</v>
      </c>
      <c r="AW313" s="13" t="s">
        <v>36</v>
      </c>
      <c r="AX313" s="13" t="s">
        <v>81</v>
      </c>
      <c r="AY313" s="170" t="s">
        <v>199</v>
      </c>
    </row>
    <row r="314" spans="2:51" s="15" customFormat="1" ht="11.25">
      <c r="B314" s="184"/>
      <c r="D314" s="163" t="s">
        <v>212</v>
      </c>
      <c r="E314" s="185" t="s">
        <v>1</v>
      </c>
      <c r="F314" s="186" t="s">
        <v>234</v>
      </c>
      <c r="H314" s="187">
        <v>4</v>
      </c>
      <c r="I314" s="188"/>
      <c r="L314" s="184"/>
      <c r="M314" s="189"/>
      <c r="N314" s="190"/>
      <c r="O314" s="190"/>
      <c r="P314" s="190"/>
      <c r="Q314" s="190"/>
      <c r="R314" s="190"/>
      <c r="S314" s="190"/>
      <c r="T314" s="191"/>
      <c r="AT314" s="185" t="s">
        <v>212</v>
      </c>
      <c r="AU314" s="185" t="s">
        <v>91</v>
      </c>
      <c r="AV314" s="15" t="s">
        <v>206</v>
      </c>
      <c r="AW314" s="15" t="s">
        <v>36</v>
      </c>
      <c r="AX314" s="15" t="s">
        <v>89</v>
      </c>
      <c r="AY314" s="185" t="s">
        <v>199</v>
      </c>
    </row>
    <row r="315" spans="2:63" s="12" customFormat="1" ht="22.9" customHeight="1">
      <c r="B315" s="136"/>
      <c r="D315" s="137" t="s">
        <v>80</v>
      </c>
      <c r="E315" s="147" t="s">
        <v>206</v>
      </c>
      <c r="F315" s="147" t="s">
        <v>455</v>
      </c>
      <c r="I315" s="139"/>
      <c r="J315" s="148">
        <f>BK315</f>
        <v>0</v>
      </c>
      <c r="L315" s="136"/>
      <c r="M315" s="141"/>
      <c r="N315" s="142"/>
      <c r="O315" s="142"/>
      <c r="P315" s="143">
        <f>SUM(P316:P336)</f>
        <v>0</v>
      </c>
      <c r="Q315" s="142"/>
      <c r="R315" s="143">
        <f>SUM(R316:R336)</f>
        <v>705.4120499999999</v>
      </c>
      <c r="S315" s="142"/>
      <c r="T315" s="144">
        <f>SUM(T316:T336)</f>
        <v>0</v>
      </c>
      <c r="AR315" s="137" t="s">
        <v>89</v>
      </c>
      <c r="AT315" s="145" t="s">
        <v>80</v>
      </c>
      <c r="AU315" s="145" t="s">
        <v>89</v>
      </c>
      <c r="AY315" s="137" t="s">
        <v>199</v>
      </c>
      <c r="BK315" s="146">
        <f>SUM(BK316:BK336)</f>
        <v>0</v>
      </c>
    </row>
    <row r="316" spans="1:65" s="2" customFormat="1" ht="24.2" customHeight="1">
      <c r="A316" s="33"/>
      <c r="B316" s="149"/>
      <c r="C316" s="150" t="s">
        <v>456</v>
      </c>
      <c r="D316" s="150" t="s">
        <v>201</v>
      </c>
      <c r="E316" s="151" t="s">
        <v>457</v>
      </c>
      <c r="F316" s="152" t="s">
        <v>458</v>
      </c>
      <c r="G316" s="153" t="s">
        <v>228</v>
      </c>
      <c r="H316" s="154">
        <v>31.48</v>
      </c>
      <c r="I316" s="155"/>
      <c r="J316" s="156">
        <f>ROUND(I316*H316,2)</f>
        <v>0</v>
      </c>
      <c r="K316" s="152" t="s">
        <v>205</v>
      </c>
      <c r="L316" s="34"/>
      <c r="M316" s="157" t="s">
        <v>1</v>
      </c>
      <c r="N316" s="158" t="s">
        <v>46</v>
      </c>
      <c r="O316" s="59"/>
      <c r="P316" s="159">
        <f>O316*H316</f>
        <v>0</v>
      </c>
      <c r="Q316" s="159">
        <v>0</v>
      </c>
      <c r="R316" s="159">
        <f>Q316*H316</f>
        <v>0</v>
      </c>
      <c r="S316" s="159">
        <v>0</v>
      </c>
      <c r="T316" s="160">
        <f>S316*H316</f>
        <v>0</v>
      </c>
      <c r="U316" s="33"/>
      <c r="V316" s="33"/>
      <c r="W316" s="33"/>
      <c r="X316" s="33"/>
      <c r="Y316" s="33"/>
      <c r="Z316" s="33"/>
      <c r="AA316" s="33"/>
      <c r="AB316" s="33"/>
      <c r="AC316" s="33"/>
      <c r="AD316" s="33"/>
      <c r="AE316" s="33"/>
      <c r="AR316" s="161" t="s">
        <v>206</v>
      </c>
      <c r="AT316" s="161" t="s">
        <v>201</v>
      </c>
      <c r="AU316" s="161" t="s">
        <v>91</v>
      </c>
      <c r="AY316" s="18" t="s">
        <v>199</v>
      </c>
      <c r="BE316" s="162">
        <f>IF(N316="základní",J316,0)</f>
        <v>0</v>
      </c>
      <c r="BF316" s="162">
        <f>IF(N316="snížená",J316,0)</f>
        <v>0</v>
      </c>
      <c r="BG316" s="162">
        <f>IF(N316="zákl. přenesená",J316,0)</f>
        <v>0</v>
      </c>
      <c r="BH316" s="162">
        <f>IF(N316="sníž. přenesená",J316,0)</f>
        <v>0</v>
      </c>
      <c r="BI316" s="162">
        <f>IF(N316="nulová",J316,0)</f>
        <v>0</v>
      </c>
      <c r="BJ316" s="18" t="s">
        <v>89</v>
      </c>
      <c r="BK316" s="162">
        <f>ROUND(I316*H316,2)</f>
        <v>0</v>
      </c>
      <c r="BL316" s="18" t="s">
        <v>206</v>
      </c>
      <c r="BM316" s="161" t="s">
        <v>459</v>
      </c>
    </row>
    <row r="317" spans="1:47" s="2" customFormat="1" ht="29.25">
      <c r="A317" s="33"/>
      <c r="B317" s="34"/>
      <c r="C317" s="33"/>
      <c r="D317" s="163" t="s">
        <v>208</v>
      </c>
      <c r="E317" s="33"/>
      <c r="F317" s="164" t="s">
        <v>460</v>
      </c>
      <c r="G317" s="33"/>
      <c r="H317" s="33"/>
      <c r="I317" s="165"/>
      <c r="J317" s="33"/>
      <c r="K317" s="33"/>
      <c r="L317" s="34"/>
      <c r="M317" s="166"/>
      <c r="N317" s="167"/>
      <c r="O317" s="59"/>
      <c r="P317" s="59"/>
      <c r="Q317" s="59"/>
      <c r="R317" s="59"/>
      <c r="S317" s="59"/>
      <c r="T317" s="60"/>
      <c r="U317" s="33"/>
      <c r="V317" s="33"/>
      <c r="W317" s="33"/>
      <c r="X317" s="33"/>
      <c r="Y317" s="33"/>
      <c r="Z317" s="33"/>
      <c r="AA317" s="33"/>
      <c r="AB317" s="33"/>
      <c r="AC317" s="33"/>
      <c r="AD317" s="33"/>
      <c r="AE317" s="33"/>
      <c r="AT317" s="18" t="s">
        <v>208</v>
      </c>
      <c r="AU317" s="18" t="s">
        <v>91</v>
      </c>
    </row>
    <row r="318" spans="1:47" s="2" customFormat="1" ht="39">
      <c r="A318" s="33"/>
      <c r="B318" s="34"/>
      <c r="C318" s="33"/>
      <c r="D318" s="163" t="s">
        <v>210</v>
      </c>
      <c r="E318" s="33"/>
      <c r="F318" s="168" t="s">
        <v>461</v>
      </c>
      <c r="G318" s="33"/>
      <c r="H318" s="33"/>
      <c r="I318" s="165"/>
      <c r="J318" s="33"/>
      <c r="K318" s="33"/>
      <c r="L318" s="34"/>
      <c r="M318" s="166"/>
      <c r="N318" s="167"/>
      <c r="O318" s="59"/>
      <c r="P318" s="59"/>
      <c r="Q318" s="59"/>
      <c r="R318" s="59"/>
      <c r="S318" s="59"/>
      <c r="T318" s="60"/>
      <c r="U318" s="33"/>
      <c r="V318" s="33"/>
      <c r="W318" s="33"/>
      <c r="X318" s="33"/>
      <c r="Y318" s="33"/>
      <c r="Z318" s="33"/>
      <c r="AA318" s="33"/>
      <c r="AB318" s="33"/>
      <c r="AC318" s="33"/>
      <c r="AD318" s="33"/>
      <c r="AE318" s="33"/>
      <c r="AT318" s="18" t="s">
        <v>210</v>
      </c>
      <c r="AU318" s="18" t="s">
        <v>91</v>
      </c>
    </row>
    <row r="319" spans="2:51" s="14" customFormat="1" ht="11.25">
      <c r="B319" s="177"/>
      <c r="D319" s="163" t="s">
        <v>212</v>
      </c>
      <c r="E319" s="178" t="s">
        <v>1</v>
      </c>
      <c r="F319" s="179" t="s">
        <v>462</v>
      </c>
      <c r="H319" s="178" t="s">
        <v>1</v>
      </c>
      <c r="I319" s="180"/>
      <c r="L319" s="177"/>
      <c r="M319" s="181"/>
      <c r="N319" s="182"/>
      <c r="O319" s="182"/>
      <c r="P319" s="182"/>
      <c r="Q319" s="182"/>
      <c r="R319" s="182"/>
      <c r="S319" s="182"/>
      <c r="T319" s="183"/>
      <c r="AT319" s="178" t="s">
        <v>212</v>
      </c>
      <c r="AU319" s="178" t="s">
        <v>91</v>
      </c>
      <c r="AV319" s="14" t="s">
        <v>89</v>
      </c>
      <c r="AW319" s="14" t="s">
        <v>36</v>
      </c>
      <c r="AX319" s="14" t="s">
        <v>81</v>
      </c>
      <c r="AY319" s="178" t="s">
        <v>199</v>
      </c>
    </row>
    <row r="320" spans="2:51" s="13" customFormat="1" ht="11.25">
      <c r="B320" s="169"/>
      <c r="D320" s="163" t="s">
        <v>212</v>
      </c>
      <c r="E320" s="170" t="s">
        <v>1</v>
      </c>
      <c r="F320" s="171" t="s">
        <v>463</v>
      </c>
      <c r="H320" s="172">
        <v>31.48</v>
      </c>
      <c r="I320" s="173"/>
      <c r="L320" s="169"/>
      <c r="M320" s="174"/>
      <c r="N320" s="175"/>
      <c r="O320" s="175"/>
      <c r="P320" s="175"/>
      <c r="Q320" s="175"/>
      <c r="R320" s="175"/>
      <c r="S320" s="175"/>
      <c r="T320" s="176"/>
      <c r="AT320" s="170" t="s">
        <v>212</v>
      </c>
      <c r="AU320" s="170" t="s">
        <v>91</v>
      </c>
      <c r="AV320" s="13" t="s">
        <v>91</v>
      </c>
      <c r="AW320" s="13" t="s">
        <v>36</v>
      </c>
      <c r="AX320" s="13" t="s">
        <v>81</v>
      </c>
      <c r="AY320" s="170" t="s">
        <v>199</v>
      </c>
    </row>
    <row r="321" spans="2:51" s="15" customFormat="1" ht="11.25">
      <c r="B321" s="184"/>
      <c r="D321" s="163" t="s">
        <v>212</v>
      </c>
      <c r="E321" s="185" t="s">
        <v>1</v>
      </c>
      <c r="F321" s="186" t="s">
        <v>234</v>
      </c>
      <c r="H321" s="187">
        <v>31.48</v>
      </c>
      <c r="I321" s="188"/>
      <c r="L321" s="184"/>
      <c r="M321" s="189"/>
      <c r="N321" s="190"/>
      <c r="O321" s="190"/>
      <c r="P321" s="190"/>
      <c r="Q321" s="190"/>
      <c r="R321" s="190"/>
      <c r="S321" s="190"/>
      <c r="T321" s="191"/>
      <c r="AT321" s="185" t="s">
        <v>212</v>
      </c>
      <c r="AU321" s="185" t="s">
        <v>91</v>
      </c>
      <c r="AV321" s="15" t="s">
        <v>206</v>
      </c>
      <c r="AW321" s="15" t="s">
        <v>36</v>
      </c>
      <c r="AX321" s="15" t="s">
        <v>89</v>
      </c>
      <c r="AY321" s="185" t="s">
        <v>199</v>
      </c>
    </row>
    <row r="322" spans="1:65" s="2" customFormat="1" ht="14.45" customHeight="1">
      <c r="A322" s="33"/>
      <c r="B322" s="149"/>
      <c r="C322" s="150" t="s">
        <v>464</v>
      </c>
      <c r="D322" s="150" t="s">
        <v>201</v>
      </c>
      <c r="E322" s="151" t="s">
        <v>465</v>
      </c>
      <c r="F322" s="152" t="s">
        <v>466</v>
      </c>
      <c r="G322" s="153" t="s">
        <v>228</v>
      </c>
      <c r="H322" s="154">
        <v>154.76</v>
      </c>
      <c r="I322" s="155"/>
      <c r="J322" s="156">
        <f>ROUND(I322*H322,2)</f>
        <v>0</v>
      </c>
      <c r="K322" s="152" t="s">
        <v>246</v>
      </c>
      <c r="L322" s="34"/>
      <c r="M322" s="157" t="s">
        <v>1</v>
      </c>
      <c r="N322" s="158" t="s">
        <v>46</v>
      </c>
      <c r="O322" s="59"/>
      <c r="P322" s="159">
        <f>O322*H322</f>
        <v>0</v>
      </c>
      <c r="Q322" s="159">
        <v>2.205</v>
      </c>
      <c r="R322" s="159">
        <f>Q322*H322</f>
        <v>341.2458</v>
      </c>
      <c r="S322" s="159">
        <v>0</v>
      </c>
      <c r="T322" s="160">
        <f>S322*H322</f>
        <v>0</v>
      </c>
      <c r="U322" s="33"/>
      <c r="V322" s="33"/>
      <c r="W322" s="33"/>
      <c r="X322" s="33"/>
      <c r="Y322" s="33"/>
      <c r="Z322" s="33"/>
      <c r="AA322" s="33"/>
      <c r="AB322" s="33"/>
      <c r="AC322" s="33"/>
      <c r="AD322" s="33"/>
      <c r="AE322" s="33"/>
      <c r="AR322" s="161" t="s">
        <v>206</v>
      </c>
      <c r="AT322" s="161" t="s">
        <v>201</v>
      </c>
      <c r="AU322" s="161" t="s">
        <v>91</v>
      </c>
      <c r="AY322" s="18" t="s">
        <v>199</v>
      </c>
      <c r="BE322" s="162">
        <f>IF(N322="základní",J322,0)</f>
        <v>0</v>
      </c>
      <c r="BF322" s="162">
        <f>IF(N322="snížená",J322,0)</f>
        <v>0</v>
      </c>
      <c r="BG322" s="162">
        <f>IF(N322="zákl. přenesená",J322,0)</f>
        <v>0</v>
      </c>
      <c r="BH322" s="162">
        <f>IF(N322="sníž. přenesená",J322,0)</f>
        <v>0</v>
      </c>
      <c r="BI322" s="162">
        <f>IF(N322="nulová",J322,0)</f>
        <v>0</v>
      </c>
      <c r="BJ322" s="18" t="s">
        <v>89</v>
      </c>
      <c r="BK322" s="162">
        <f>ROUND(I322*H322,2)</f>
        <v>0</v>
      </c>
      <c r="BL322" s="18" t="s">
        <v>206</v>
      </c>
      <c r="BM322" s="161" t="s">
        <v>467</v>
      </c>
    </row>
    <row r="323" spans="1:47" s="2" customFormat="1" ht="29.25">
      <c r="A323" s="33"/>
      <c r="B323" s="34"/>
      <c r="C323" s="33"/>
      <c r="D323" s="163" t="s">
        <v>208</v>
      </c>
      <c r="E323" s="33"/>
      <c r="F323" s="164" t="s">
        <v>468</v>
      </c>
      <c r="G323" s="33"/>
      <c r="H323" s="33"/>
      <c r="I323" s="165"/>
      <c r="J323" s="33"/>
      <c r="K323" s="33"/>
      <c r="L323" s="34"/>
      <c r="M323" s="166"/>
      <c r="N323" s="167"/>
      <c r="O323" s="59"/>
      <c r="P323" s="59"/>
      <c r="Q323" s="59"/>
      <c r="R323" s="59"/>
      <c r="S323" s="59"/>
      <c r="T323" s="60"/>
      <c r="U323" s="33"/>
      <c r="V323" s="33"/>
      <c r="W323" s="33"/>
      <c r="X323" s="33"/>
      <c r="Y323" s="33"/>
      <c r="Z323" s="33"/>
      <c r="AA323" s="33"/>
      <c r="AB323" s="33"/>
      <c r="AC323" s="33"/>
      <c r="AD323" s="33"/>
      <c r="AE323" s="33"/>
      <c r="AT323" s="18" t="s">
        <v>208</v>
      </c>
      <c r="AU323" s="18" t="s">
        <v>91</v>
      </c>
    </row>
    <row r="324" spans="1:47" s="2" customFormat="1" ht="68.25">
      <c r="A324" s="33"/>
      <c r="B324" s="34"/>
      <c r="C324" s="33"/>
      <c r="D324" s="163" t="s">
        <v>210</v>
      </c>
      <c r="E324" s="33"/>
      <c r="F324" s="168" t="s">
        <v>469</v>
      </c>
      <c r="G324" s="33"/>
      <c r="H324" s="33"/>
      <c r="I324" s="165"/>
      <c r="J324" s="33"/>
      <c r="K324" s="33"/>
      <c r="L324" s="34"/>
      <c r="M324" s="166"/>
      <c r="N324" s="167"/>
      <c r="O324" s="59"/>
      <c r="P324" s="59"/>
      <c r="Q324" s="59"/>
      <c r="R324" s="59"/>
      <c r="S324" s="59"/>
      <c r="T324" s="60"/>
      <c r="U324" s="33"/>
      <c r="V324" s="33"/>
      <c r="W324" s="33"/>
      <c r="X324" s="33"/>
      <c r="Y324" s="33"/>
      <c r="Z324" s="33"/>
      <c r="AA324" s="33"/>
      <c r="AB324" s="33"/>
      <c r="AC324" s="33"/>
      <c r="AD324" s="33"/>
      <c r="AE324" s="33"/>
      <c r="AT324" s="18" t="s">
        <v>210</v>
      </c>
      <c r="AU324" s="18" t="s">
        <v>91</v>
      </c>
    </row>
    <row r="325" spans="2:51" s="13" customFormat="1" ht="11.25">
      <c r="B325" s="169"/>
      <c r="D325" s="163" t="s">
        <v>212</v>
      </c>
      <c r="E325" s="170" t="s">
        <v>1</v>
      </c>
      <c r="F325" s="171" t="s">
        <v>470</v>
      </c>
      <c r="H325" s="172">
        <v>154.76</v>
      </c>
      <c r="I325" s="173"/>
      <c r="L325" s="169"/>
      <c r="M325" s="174"/>
      <c r="N325" s="175"/>
      <c r="O325" s="175"/>
      <c r="P325" s="175"/>
      <c r="Q325" s="175"/>
      <c r="R325" s="175"/>
      <c r="S325" s="175"/>
      <c r="T325" s="176"/>
      <c r="AT325" s="170" t="s">
        <v>212</v>
      </c>
      <c r="AU325" s="170" t="s">
        <v>91</v>
      </c>
      <c r="AV325" s="13" t="s">
        <v>91</v>
      </c>
      <c r="AW325" s="13" t="s">
        <v>36</v>
      </c>
      <c r="AX325" s="13" t="s">
        <v>81</v>
      </c>
      <c r="AY325" s="170" t="s">
        <v>199</v>
      </c>
    </row>
    <row r="326" spans="2:51" s="15" customFormat="1" ht="11.25">
      <c r="B326" s="184"/>
      <c r="D326" s="163" t="s">
        <v>212</v>
      </c>
      <c r="E326" s="185" t="s">
        <v>1</v>
      </c>
      <c r="F326" s="186" t="s">
        <v>234</v>
      </c>
      <c r="H326" s="187">
        <v>154.76</v>
      </c>
      <c r="I326" s="188"/>
      <c r="L326" s="184"/>
      <c r="M326" s="189"/>
      <c r="N326" s="190"/>
      <c r="O326" s="190"/>
      <c r="P326" s="190"/>
      <c r="Q326" s="190"/>
      <c r="R326" s="190"/>
      <c r="S326" s="190"/>
      <c r="T326" s="191"/>
      <c r="AT326" s="185" t="s">
        <v>212</v>
      </c>
      <c r="AU326" s="185" t="s">
        <v>91</v>
      </c>
      <c r="AV326" s="15" t="s">
        <v>206</v>
      </c>
      <c r="AW326" s="15" t="s">
        <v>36</v>
      </c>
      <c r="AX326" s="15" t="s">
        <v>89</v>
      </c>
      <c r="AY326" s="185" t="s">
        <v>199</v>
      </c>
    </row>
    <row r="327" spans="1:65" s="2" customFormat="1" ht="14.45" customHeight="1">
      <c r="A327" s="33"/>
      <c r="B327" s="149"/>
      <c r="C327" s="150" t="s">
        <v>471</v>
      </c>
      <c r="D327" s="150" t="s">
        <v>201</v>
      </c>
      <c r="E327" s="151" t="s">
        <v>472</v>
      </c>
      <c r="F327" s="152" t="s">
        <v>473</v>
      </c>
      <c r="G327" s="153" t="s">
        <v>228</v>
      </c>
      <c r="H327" s="154">
        <v>60.26</v>
      </c>
      <c r="I327" s="155"/>
      <c r="J327" s="156">
        <f>ROUND(I327*H327,2)</f>
        <v>0</v>
      </c>
      <c r="K327" s="152" t="s">
        <v>246</v>
      </c>
      <c r="L327" s="34"/>
      <c r="M327" s="157" t="s">
        <v>1</v>
      </c>
      <c r="N327" s="158" t="s">
        <v>46</v>
      </c>
      <c r="O327" s="59"/>
      <c r="P327" s="159">
        <f>O327*H327</f>
        <v>0</v>
      </c>
      <c r="Q327" s="159">
        <v>2.25</v>
      </c>
      <c r="R327" s="159">
        <f>Q327*H327</f>
        <v>135.585</v>
      </c>
      <c r="S327" s="159">
        <v>0</v>
      </c>
      <c r="T327" s="160">
        <f>S327*H327</f>
        <v>0</v>
      </c>
      <c r="U327" s="33"/>
      <c r="V327" s="33"/>
      <c r="W327" s="33"/>
      <c r="X327" s="33"/>
      <c r="Y327" s="33"/>
      <c r="Z327" s="33"/>
      <c r="AA327" s="33"/>
      <c r="AB327" s="33"/>
      <c r="AC327" s="33"/>
      <c r="AD327" s="33"/>
      <c r="AE327" s="33"/>
      <c r="AR327" s="161" t="s">
        <v>206</v>
      </c>
      <c r="AT327" s="161" t="s">
        <v>201</v>
      </c>
      <c r="AU327" s="161" t="s">
        <v>91</v>
      </c>
      <c r="AY327" s="18" t="s">
        <v>199</v>
      </c>
      <c r="BE327" s="162">
        <f>IF(N327="základní",J327,0)</f>
        <v>0</v>
      </c>
      <c r="BF327" s="162">
        <f>IF(N327="snížená",J327,0)</f>
        <v>0</v>
      </c>
      <c r="BG327" s="162">
        <f>IF(N327="zákl. přenesená",J327,0)</f>
        <v>0</v>
      </c>
      <c r="BH327" s="162">
        <f>IF(N327="sníž. přenesená",J327,0)</f>
        <v>0</v>
      </c>
      <c r="BI327" s="162">
        <f>IF(N327="nulová",J327,0)</f>
        <v>0</v>
      </c>
      <c r="BJ327" s="18" t="s">
        <v>89</v>
      </c>
      <c r="BK327" s="162">
        <f>ROUND(I327*H327,2)</f>
        <v>0</v>
      </c>
      <c r="BL327" s="18" t="s">
        <v>206</v>
      </c>
      <c r="BM327" s="161" t="s">
        <v>474</v>
      </c>
    </row>
    <row r="328" spans="1:47" s="2" customFormat="1" ht="19.5">
      <c r="A328" s="33"/>
      <c r="B328" s="34"/>
      <c r="C328" s="33"/>
      <c r="D328" s="163" t="s">
        <v>208</v>
      </c>
      <c r="E328" s="33"/>
      <c r="F328" s="164" t="s">
        <v>475</v>
      </c>
      <c r="G328" s="33"/>
      <c r="H328" s="33"/>
      <c r="I328" s="165"/>
      <c r="J328" s="33"/>
      <c r="K328" s="33"/>
      <c r="L328" s="34"/>
      <c r="M328" s="166"/>
      <c r="N328" s="167"/>
      <c r="O328" s="59"/>
      <c r="P328" s="59"/>
      <c r="Q328" s="59"/>
      <c r="R328" s="59"/>
      <c r="S328" s="59"/>
      <c r="T328" s="60"/>
      <c r="U328" s="33"/>
      <c r="V328" s="33"/>
      <c r="W328" s="33"/>
      <c r="X328" s="33"/>
      <c r="Y328" s="33"/>
      <c r="Z328" s="33"/>
      <c r="AA328" s="33"/>
      <c r="AB328" s="33"/>
      <c r="AC328" s="33"/>
      <c r="AD328" s="33"/>
      <c r="AE328" s="33"/>
      <c r="AT328" s="18" t="s">
        <v>208</v>
      </c>
      <c r="AU328" s="18" t="s">
        <v>91</v>
      </c>
    </row>
    <row r="329" spans="1:47" s="2" customFormat="1" ht="68.25">
      <c r="A329" s="33"/>
      <c r="B329" s="34"/>
      <c r="C329" s="33"/>
      <c r="D329" s="163" t="s">
        <v>210</v>
      </c>
      <c r="E329" s="33"/>
      <c r="F329" s="168" t="s">
        <v>469</v>
      </c>
      <c r="G329" s="33"/>
      <c r="H329" s="33"/>
      <c r="I329" s="165"/>
      <c r="J329" s="33"/>
      <c r="K329" s="33"/>
      <c r="L329" s="34"/>
      <c r="M329" s="166"/>
      <c r="N329" s="167"/>
      <c r="O329" s="59"/>
      <c r="P329" s="59"/>
      <c r="Q329" s="59"/>
      <c r="R329" s="59"/>
      <c r="S329" s="59"/>
      <c r="T329" s="60"/>
      <c r="U329" s="33"/>
      <c r="V329" s="33"/>
      <c r="W329" s="33"/>
      <c r="X329" s="33"/>
      <c r="Y329" s="33"/>
      <c r="Z329" s="33"/>
      <c r="AA329" s="33"/>
      <c r="AB329" s="33"/>
      <c r="AC329" s="33"/>
      <c r="AD329" s="33"/>
      <c r="AE329" s="33"/>
      <c r="AT329" s="18" t="s">
        <v>210</v>
      </c>
      <c r="AU329" s="18" t="s">
        <v>91</v>
      </c>
    </row>
    <row r="330" spans="2:51" s="13" customFormat="1" ht="11.25">
      <c r="B330" s="169"/>
      <c r="D330" s="163" t="s">
        <v>212</v>
      </c>
      <c r="E330" s="170" t="s">
        <v>1</v>
      </c>
      <c r="F330" s="171" t="s">
        <v>476</v>
      </c>
      <c r="H330" s="172">
        <v>60.26</v>
      </c>
      <c r="I330" s="173"/>
      <c r="L330" s="169"/>
      <c r="M330" s="174"/>
      <c r="N330" s="175"/>
      <c r="O330" s="175"/>
      <c r="P330" s="175"/>
      <c r="Q330" s="175"/>
      <c r="R330" s="175"/>
      <c r="S330" s="175"/>
      <c r="T330" s="176"/>
      <c r="AT330" s="170" t="s">
        <v>212</v>
      </c>
      <c r="AU330" s="170" t="s">
        <v>91</v>
      </c>
      <c r="AV330" s="13" t="s">
        <v>91</v>
      </c>
      <c r="AW330" s="13" t="s">
        <v>36</v>
      </c>
      <c r="AX330" s="13" t="s">
        <v>81</v>
      </c>
      <c r="AY330" s="170" t="s">
        <v>199</v>
      </c>
    </row>
    <row r="331" spans="2:51" s="15" customFormat="1" ht="11.25">
      <c r="B331" s="184"/>
      <c r="D331" s="163" t="s">
        <v>212</v>
      </c>
      <c r="E331" s="185" t="s">
        <v>1</v>
      </c>
      <c r="F331" s="186" t="s">
        <v>234</v>
      </c>
      <c r="H331" s="187">
        <v>60.26</v>
      </c>
      <c r="I331" s="188"/>
      <c r="L331" s="184"/>
      <c r="M331" s="189"/>
      <c r="N331" s="190"/>
      <c r="O331" s="190"/>
      <c r="P331" s="190"/>
      <c r="Q331" s="190"/>
      <c r="R331" s="190"/>
      <c r="S331" s="190"/>
      <c r="T331" s="191"/>
      <c r="AT331" s="185" t="s">
        <v>212</v>
      </c>
      <c r="AU331" s="185" t="s">
        <v>91</v>
      </c>
      <c r="AV331" s="15" t="s">
        <v>206</v>
      </c>
      <c r="AW331" s="15" t="s">
        <v>36</v>
      </c>
      <c r="AX331" s="15" t="s">
        <v>89</v>
      </c>
      <c r="AY331" s="185" t="s">
        <v>199</v>
      </c>
    </row>
    <row r="332" spans="1:65" s="2" customFormat="1" ht="24.2" customHeight="1">
      <c r="A332" s="33"/>
      <c r="B332" s="149"/>
      <c r="C332" s="150" t="s">
        <v>477</v>
      </c>
      <c r="D332" s="150" t="s">
        <v>201</v>
      </c>
      <c r="E332" s="151" t="s">
        <v>478</v>
      </c>
      <c r="F332" s="152" t="s">
        <v>479</v>
      </c>
      <c r="G332" s="153" t="s">
        <v>228</v>
      </c>
      <c r="H332" s="154">
        <v>109.5</v>
      </c>
      <c r="I332" s="155"/>
      <c r="J332" s="156">
        <f>ROUND(I332*H332,2)</f>
        <v>0</v>
      </c>
      <c r="K332" s="152" t="s">
        <v>246</v>
      </c>
      <c r="L332" s="34"/>
      <c r="M332" s="157" t="s">
        <v>1</v>
      </c>
      <c r="N332" s="158" t="s">
        <v>46</v>
      </c>
      <c r="O332" s="59"/>
      <c r="P332" s="159">
        <f>O332*H332</f>
        <v>0</v>
      </c>
      <c r="Q332" s="159">
        <v>2.0875</v>
      </c>
      <c r="R332" s="159">
        <f>Q332*H332</f>
        <v>228.58124999999998</v>
      </c>
      <c r="S332" s="159">
        <v>0</v>
      </c>
      <c r="T332" s="160">
        <f>S332*H332</f>
        <v>0</v>
      </c>
      <c r="U332" s="33"/>
      <c r="V332" s="33"/>
      <c r="W332" s="33"/>
      <c r="X332" s="33"/>
      <c r="Y332" s="33"/>
      <c r="Z332" s="33"/>
      <c r="AA332" s="33"/>
      <c r="AB332" s="33"/>
      <c r="AC332" s="33"/>
      <c r="AD332" s="33"/>
      <c r="AE332" s="33"/>
      <c r="AR332" s="161" t="s">
        <v>206</v>
      </c>
      <c r="AT332" s="161" t="s">
        <v>201</v>
      </c>
      <c r="AU332" s="161" t="s">
        <v>91</v>
      </c>
      <c r="AY332" s="18" t="s">
        <v>199</v>
      </c>
      <c r="BE332" s="162">
        <f>IF(N332="základní",J332,0)</f>
        <v>0</v>
      </c>
      <c r="BF332" s="162">
        <f>IF(N332="snížená",J332,0)</f>
        <v>0</v>
      </c>
      <c r="BG332" s="162">
        <f>IF(N332="zákl. přenesená",J332,0)</f>
        <v>0</v>
      </c>
      <c r="BH332" s="162">
        <f>IF(N332="sníž. přenesená",J332,0)</f>
        <v>0</v>
      </c>
      <c r="BI332" s="162">
        <f>IF(N332="nulová",J332,0)</f>
        <v>0</v>
      </c>
      <c r="BJ332" s="18" t="s">
        <v>89</v>
      </c>
      <c r="BK332" s="162">
        <f>ROUND(I332*H332,2)</f>
        <v>0</v>
      </c>
      <c r="BL332" s="18" t="s">
        <v>206</v>
      </c>
      <c r="BM332" s="161" t="s">
        <v>480</v>
      </c>
    </row>
    <row r="333" spans="1:47" s="2" customFormat="1" ht="19.5">
      <c r="A333" s="33"/>
      <c r="B333" s="34"/>
      <c r="C333" s="33"/>
      <c r="D333" s="163" t="s">
        <v>208</v>
      </c>
      <c r="E333" s="33"/>
      <c r="F333" s="164" t="s">
        <v>481</v>
      </c>
      <c r="G333" s="33"/>
      <c r="H333" s="33"/>
      <c r="I333" s="165"/>
      <c r="J333" s="33"/>
      <c r="K333" s="33"/>
      <c r="L333" s="34"/>
      <c r="M333" s="166"/>
      <c r="N333" s="167"/>
      <c r="O333" s="59"/>
      <c r="P333" s="59"/>
      <c r="Q333" s="59"/>
      <c r="R333" s="59"/>
      <c r="S333" s="59"/>
      <c r="T333" s="60"/>
      <c r="U333" s="33"/>
      <c r="V333" s="33"/>
      <c r="W333" s="33"/>
      <c r="X333" s="33"/>
      <c r="Y333" s="33"/>
      <c r="Z333" s="33"/>
      <c r="AA333" s="33"/>
      <c r="AB333" s="33"/>
      <c r="AC333" s="33"/>
      <c r="AD333" s="33"/>
      <c r="AE333" s="33"/>
      <c r="AT333" s="18" t="s">
        <v>208</v>
      </c>
      <c r="AU333" s="18" t="s">
        <v>91</v>
      </c>
    </row>
    <row r="334" spans="1:47" s="2" customFormat="1" ht="68.25">
      <c r="A334" s="33"/>
      <c r="B334" s="34"/>
      <c r="C334" s="33"/>
      <c r="D334" s="163" t="s">
        <v>210</v>
      </c>
      <c r="E334" s="33"/>
      <c r="F334" s="168" t="s">
        <v>469</v>
      </c>
      <c r="G334" s="33"/>
      <c r="H334" s="33"/>
      <c r="I334" s="165"/>
      <c r="J334" s="33"/>
      <c r="K334" s="33"/>
      <c r="L334" s="34"/>
      <c r="M334" s="166"/>
      <c r="N334" s="167"/>
      <c r="O334" s="59"/>
      <c r="P334" s="59"/>
      <c r="Q334" s="59"/>
      <c r="R334" s="59"/>
      <c r="S334" s="59"/>
      <c r="T334" s="60"/>
      <c r="U334" s="33"/>
      <c r="V334" s="33"/>
      <c r="W334" s="33"/>
      <c r="X334" s="33"/>
      <c r="Y334" s="33"/>
      <c r="Z334" s="33"/>
      <c r="AA334" s="33"/>
      <c r="AB334" s="33"/>
      <c r="AC334" s="33"/>
      <c r="AD334" s="33"/>
      <c r="AE334" s="33"/>
      <c r="AT334" s="18" t="s">
        <v>210</v>
      </c>
      <c r="AU334" s="18" t="s">
        <v>91</v>
      </c>
    </row>
    <row r="335" spans="2:51" s="13" customFormat="1" ht="11.25">
      <c r="B335" s="169"/>
      <c r="D335" s="163" t="s">
        <v>212</v>
      </c>
      <c r="E335" s="170" t="s">
        <v>1</v>
      </c>
      <c r="F335" s="171" t="s">
        <v>482</v>
      </c>
      <c r="H335" s="172">
        <v>109.5</v>
      </c>
      <c r="I335" s="173"/>
      <c r="L335" s="169"/>
      <c r="M335" s="174"/>
      <c r="N335" s="175"/>
      <c r="O335" s="175"/>
      <c r="P335" s="175"/>
      <c r="Q335" s="175"/>
      <c r="R335" s="175"/>
      <c r="S335" s="175"/>
      <c r="T335" s="176"/>
      <c r="AT335" s="170" t="s">
        <v>212</v>
      </c>
      <c r="AU335" s="170" t="s">
        <v>91</v>
      </c>
      <c r="AV335" s="13" t="s">
        <v>91</v>
      </c>
      <c r="AW335" s="13" t="s">
        <v>36</v>
      </c>
      <c r="AX335" s="13" t="s">
        <v>81</v>
      </c>
      <c r="AY335" s="170" t="s">
        <v>199</v>
      </c>
    </row>
    <row r="336" spans="2:51" s="15" customFormat="1" ht="11.25">
      <c r="B336" s="184"/>
      <c r="D336" s="163" t="s">
        <v>212</v>
      </c>
      <c r="E336" s="185" t="s">
        <v>1</v>
      </c>
      <c r="F336" s="186" t="s">
        <v>234</v>
      </c>
      <c r="H336" s="187">
        <v>109.5</v>
      </c>
      <c r="I336" s="188"/>
      <c r="L336" s="184"/>
      <c r="M336" s="189"/>
      <c r="N336" s="190"/>
      <c r="O336" s="190"/>
      <c r="P336" s="190"/>
      <c r="Q336" s="190"/>
      <c r="R336" s="190"/>
      <c r="S336" s="190"/>
      <c r="T336" s="191"/>
      <c r="AT336" s="185" t="s">
        <v>212</v>
      </c>
      <c r="AU336" s="185" t="s">
        <v>91</v>
      </c>
      <c r="AV336" s="15" t="s">
        <v>206</v>
      </c>
      <c r="AW336" s="15" t="s">
        <v>36</v>
      </c>
      <c r="AX336" s="15" t="s">
        <v>89</v>
      </c>
      <c r="AY336" s="185" t="s">
        <v>199</v>
      </c>
    </row>
    <row r="337" spans="2:63" s="12" customFormat="1" ht="22.9" customHeight="1">
      <c r="B337" s="136"/>
      <c r="D337" s="137" t="s">
        <v>80</v>
      </c>
      <c r="E337" s="147" t="s">
        <v>235</v>
      </c>
      <c r="F337" s="147" t="s">
        <v>483</v>
      </c>
      <c r="I337" s="139"/>
      <c r="J337" s="148">
        <f>BK337</f>
        <v>0</v>
      </c>
      <c r="L337" s="136"/>
      <c r="M337" s="141"/>
      <c r="N337" s="142"/>
      <c r="O337" s="142"/>
      <c r="P337" s="143">
        <f>SUM(P338:P371)</f>
        <v>0</v>
      </c>
      <c r="Q337" s="142"/>
      <c r="R337" s="143">
        <f>SUM(R338:R371)</f>
        <v>276.34727499999997</v>
      </c>
      <c r="S337" s="142"/>
      <c r="T337" s="144">
        <f>SUM(T338:T371)</f>
        <v>0</v>
      </c>
      <c r="AR337" s="137" t="s">
        <v>89</v>
      </c>
      <c r="AT337" s="145" t="s">
        <v>80</v>
      </c>
      <c r="AU337" s="145" t="s">
        <v>89</v>
      </c>
      <c r="AY337" s="137" t="s">
        <v>199</v>
      </c>
      <c r="BK337" s="146">
        <f>SUM(BK338:BK371)</f>
        <v>0</v>
      </c>
    </row>
    <row r="338" spans="1:65" s="2" customFormat="1" ht="14.45" customHeight="1">
      <c r="A338" s="33"/>
      <c r="B338" s="149"/>
      <c r="C338" s="150" t="s">
        <v>484</v>
      </c>
      <c r="D338" s="150" t="s">
        <v>201</v>
      </c>
      <c r="E338" s="151" t="s">
        <v>485</v>
      </c>
      <c r="F338" s="152" t="s">
        <v>486</v>
      </c>
      <c r="G338" s="153" t="s">
        <v>204</v>
      </c>
      <c r="H338" s="154">
        <v>469.5</v>
      </c>
      <c r="I338" s="155"/>
      <c r="J338" s="156">
        <f>ROUND(I338*H338,2)</f>
        <v>0</v>
      </c>
      <c r="K338" s="152" t="s">
        <v>205</v>
      </c>
      <c r="L338" s="34"/>
      <c r="M338" s="157" t="s">
        <v>1</v>
      </c>
      <c r="N338" s="158" t="s">
        <v>46</v>
      </c>
      <c r="O338" s="59"/>
      <c r="P338" s="159">
        <f>O338*H338</f>
        <v>0</v>
      </c>
      <c r="Q338" s="159">
        <v>0.46</v>
      </c>
      <c r="R338" s="159">
        <f>Q338*H338</f>
        <v>215.97</v>
      </c>
      <c r="S338" s="159">
        <v>0</v>
      </c>
      <c r="T338" s="160">
        <f>S338*H338</f>
        <v>0</v>
      </c>
      <c r="U338" s="33"/>
      <c r="V338" s="33"/>
      <c r="W338" s="33"/>
      <c r="X338" s="33"/>
      <c r="Y338" s="33"/>
      <c r="Z338" s="33"/>
      <c r="AA338" s="33"/>
      <c r="AB338" s="33"/>
      <c r="AC338" s="33"/>
      <c r="AD338" s="33"/>
      <c r="AE338" s="33"/>
      <c r="AR338" s="161" t="s">
        <v>206</v>
      </c>
      <c r="AT338" s="161" t="s">
        <v>201</v>
      </c>
      <c r="AU338" s="161" t="s">
        <v>91</v>
      </c>
      <c r="AY338" s="18" t="s">
        <v>199</v>
      </c>
      <c r="BE338" s="162">
        <f>IF(N338="základní",J338,0)</f>
        <v>0</v>
      </c>
      <c r="BF338" s="162">
        <f>IF(N338="snížená",J338,0)</f>
        <v>0</v>
      </c>
      <c r="BG338" s="162">
        <f>IF(N338="zákl. přenesená",J338,0)</f>
        <v>0</v>
      </c>
      <c r="BH338" s="162">
        <f>IF(N338="sníž. přenesená",J338,0)</f>
        <v>0</v>
      </c>
      <c r="BI338" s="162">
        <f>IF(N338="nulová",J338,0)</f>
        <v>0</v>
      </c>
      <c r="BJ338" s="18" t="s">
        <v>89</v>
      </c>
      <c r="BK338" s="162">
        <f>ROUND(I338*H338,2)</f>
        <v>0</v>
      </c>
      <c r="BL338" s="18" t="s">
        <v>206</v>
      </c>
      <c r="BM338" s="161" t="s">
        <v>487</v>
      </c>
    </row>
    <row r="339" spans="1:47" s="2" customFormat="1" ht="19.5">
      <c r="A339" s="33"/>
      <c r="B339" s="34"/>
      <c r="C339" s="33"/>
      <c r="D339" s="163" t="s">
        <v>208</v>
      </c>
      <c r="E339" s="33"/>
      <c r="F339" s="164" t="s">
        <v>488</v>
      </c>
      <c r="G339" s="33"/>
      <c r="H339" s="33"/>
      <c r="I339" s="165"/>
      <c r="J339" s="33"/>
      <c r="K339" s="33"/>
      <c r="L339" s="34"/>
      <c r="M339" s="166"/>
      <c r="N339" s="167"/>
      <c r="O339" s="59"/>
      <c r="P339" s="59"/>
      <c r="Q339" s="59"/>
      <c r="R339" s="59"/>
      <c r="S339" s="59"/>
      <c r="T339" s="60"/>
      <c r="U339" s="33"/>
      <c r="V339" s="33"/>
      <c r="W339" s="33"/>
      <c r="X339" s="33"/>
      <c r="Y339" s="33"/>
      <c r="Z339" s="33"/>
      <c r="AA339" s="33"/>
      <c r="AB339" s="33"/>
      <c r="AC339" s="33"/>
      <c r="AD339" s="33"/>
      <c r="AE339" s="33"/>
      <c r="AT339" s="18" t="s">
        <v>208</v>
      </c>
      <c r="AU339" s="18" t="s">
        <v>91</v>
      </c>
    </row>
    <row r="340" spans="2:51" s="14" customFormat="1" ht="11.25">
      <c r="B340" s="177"/>
      <c r="D340" s="163" t="s">
        <v>212</v>
      </c>
      <c r="E340" s="178" t="s">
        <v>1</v>
      </c>
      <c r="F340" s="179" t="s">
        <v>354</v>
      </c>
      <c r="H340" s="178" t="s">
        <v>1</v>
      </c>
      <c r="I340" s="180"/>
      <c r="L340" s="177"/>
      <c r="M340" s="181"/>
      <c r="N340" s="182"/>
      <c r="O340" s="182"/>
      <c r="P340" s="182"/>
      <c r="Q340" s="182"/>
      <c r="R340" s="182"/>
      <c r="S340" s="182"/>
      <c r="T340" s="183"/>
      <c r="AT340" s="178" t="s">
        <v>212</v>
      </c>
      <c r="AU340" s="178" t="s">
        <v>91</v>
      </c>
      <c r="AV340" s="14" t="s">
        <v>89</v>
      </c>
      <c r="AW340" s="14" t="s">
        <v>36</v>
      </c>
      <c r="AX340" s="14" t="s">
        <v>81</v>
      </c>
      <c r="AY340" s="178" t="s">
        <v>199</v>
      </c>
    </row>
    <row r="341" spans="2:51" s="13" customFormat="1" ht="11.25">
      <c r="B341" s="169"/>
      <c r="D341" s="163" t="s">
        <v>212</v>
      </c>
      <c r="E341" s="170" t="s">
        <v>1</v>
      </c>
      <c r="F341" s="171" t="s">
        <v>489</v>
      </c>
      <c r="H341" s="172">
        <v>469.5</v>
      </c>
      <c r="I341" s="173"/>
      <c r="L341" s="169"/>
      <c r="M341" s="174"/>
      <c r="N341" s="175"/>
      <c r="O341" s="175"/>
      <c r="P341" s="175"/>
      <c r="Q341" s="175"/>
      <c r="R341" s="175"/>
      <c r="S341" s="175"/>
      <c r="T341" s="176"/>
      <c r="AT341" s="170" t="s">
        <v>212</v>
      </c>
      <c r="AU341" s="170" t="s">
        <v>91</v>
      </c>
      <c r="AV341" s="13" t="s">
        <v>91</v>
      </c>
      <c r="AW341" s="13" t="s">
        <v>36</v>
      </c>
      <c r="AX341" s="13" t="s">
        <v>89</v>
      </c>
      <c r="AY341" s="170" t="s">
        <v>199</v>
      </c>
    </row>
    <row r="342" spans="1:65" s="2" customFormat="1" ht="24.2" customHeight="1">
      <c r="A342" s="33"/>
      <c r="B342" s="149"/>
      <c r="C342" s="150" t="s">
        <v>490</v>
      </c>
      <c r="D342" s="150" t="s">
        <v>201</v>
      </c>
      <c r="E342" s="151" t="s">
        <v>491</v>
      </c>
      <c r="F342" s="152" t="s">
        <v>492</v>
      </c>
      <c r="G342" s="153" t="s">
        <v>204</v>
      </c>
      <c r="H342" s="154">
        <v>471.8</v>
      </c>
      <c r="I342" s="155"/>
      <c r="J342" s="156">
        <f>ROUND(I342*H342,2)</f>
        <v>0</v>
      </c>
      <c r="K342" s="152" t="s">
        <v>205</v>
      </c>
      <c r="L342" s="34"/>
      <c r="M342" s="157" t="s">
        <v>1</v>
      </c>
      <c r="N342" s="158" t="s">
        <v>46</v>
      </c>
      <c r="O342" s="59"/>
      <c r="P342" s="159">
        <f>O342*H342</f>
        <v>0</v>
      </c>
      <c r="Q342" s="159">
        <v>0</v>
      </c>
      <c r="R342" s="159">
        <f>Q342*H342</f>
        <v>0</v>
      </c>
      <c r="S342" s="159">
        <v>0</v>
      </c>
      <c r="T342" s="160">
        <f>S342*H342</f>
        <v>0</v>
      </c>
      <c r="U342" s="33"/>
      <c r="V342" s="33"/>
      <c r="W342" s="33"/>
      <c r="X342" s="33"/>
      <c r="Y342" s="33"/>
      <c r="Z342" s="33"/>
      <c r="AA342" s="33"/>
      <c r="AB342" s="33"/>
      <c r="AC342" s="33"/>
      <c r="AD342" s="33"/>
      <c r="AE342" s="33"/>
      <c r="AR342" s="161" t="s">
        <v>206</v>
      </c>
      <c r="AT342" s="161" t="s">
        <v>201</v>
      </c>
      <c r="AU342" s="161" t="s">
        <v>91</v>
      </c>
      <c r="AY342" s="18" t="s">
        <v>199</v>
      </c>
      <c r="BE342" s="162">
        <f>IF(N342="základní",J342,0)</f>
        <v>0</v>
      </c>
      <c r="BF342" s="162">
        <f>IF(N342="snížená",J342,0)</f>
        <v>0</v>
      </c>
      <c r="BG342" s="162">
        <f>IF(N342="zákl. přenesená",J342,0)</f>
        <v>0</v>
      </c>
      <c r="BH342" s="162">
        <f>IF(N342="sníž. přenesená",J342,0)</f>
        <v>0</v>
      </c>
      <c r="BI342" s="162">
        <f>IF(N342="nulová",J342,0)</f>
        <v>0</v>
      </c>
      <c r="BJ342" s="18" t="s">
        <v>89</v>
      </c>
      <c r="BK342" s="162">
        <f>ROUND(I342*H342,2)</f>
        <v>0</v>
      </c>
      <c r="BL342" s="18" t="s">
        <v>206</v>
      </c>
      <c r="BM342" s="161" t="s">
        <v>493</v>
      </c>
    </row>
    <row r="343" spans="1:47" s="2" customFormat="1" ht="19.5">
      <c r="A343" s="33"/>
      <c r="B343" s="34"/>
      <c r="C343" s="33"/>
      <c r="D343" s="163" t="s">
        <v>208</v>
      </c>
      <c r="E343" s="33"/>
      <c r="F343" s="164" t="s">
        <v>494</v>
      </c>
      <c r="G343" s="33"/>
      <c r="H343" s="33"/>
      <c r="I343" s="165"/>
      <c r="J343" s="33"/>
      <c r="K343" s="33"/>
      <c r="L343" s="34"/>
      <c r="M343" s="166"/>
      <c r="N343" s="167"/>
      <c r="O343" s="59"/>
      <c r="P343" s="59"/>
      <c r="Q343" s="59"/>
      <c r="R343" s="59"/>
      <c r="S343" s="59"/>
      <c r="T343" s="60"/>
      <c r="U343" s="33"/>
      <c r="V343" s="33"/>
      <c r="W343" s="33"/>
      <c r="X343" s="33"/>
      <c r="Y343" s="33"/>
      <c r="Z343" s="33"/>
      <c r="AA343" s="33"/>
      <c r="AB343" s="33"/>
      <c r="AC343" s="33"/>
      <c r="AD343" s="33"/>
      <c r="AE343" s="33"/>
      <c r="AT343" s="18" t="s">
        <v>208</v>
      </c>
      <c r="AU343" s="18" t="s">
        <v>91</v>
      </c>
    </row>
    <row r="344" spans="1:47" s="2" customFormat="1" ht="58.5">
      <c r="A344" s="33"/>
      <c r="B344" s="34"/>
      <c r="C344" s="33"/>
      <c r="D344" s="163" t="s">
        <v>210</v>
      </c>
      <c r="E344" s="33"/>
      <c r="F344" s="168" t="s">
        <v>495</v>
      </c>
      <c r="G344" s="33"/>
      <c r="H344" s="33"/>
      <c r="I344" s="165"/>
      <c r="J344" s="33"/>
      <c r="K344" s="33"/>
      <c r="L344" s="34"/>
      <c r="M344" s="166"/>
      <c r="N344" s="167"/>
      <c r="O344" s="59"/>
      <c r="P344" s="59"/>
      <c r="Q344" s="59"/>
      <c r="R344" s="59"/>
      <c r="S344" s="59"/>
      <c r="T344" s="60"/>
      <c r="U344" s="33"/>
      <c r="V344" s="33"/>
      <c r="W344" s="33"/>
      <c r="X344" s="33"/>
      <c r="Y344" s="33"/>
      <c r="Z344" s="33"/>
      <c r="AA344" s="33"/>
      <c r="AB344" s="33"/>
      <c r="AC344" s="33"/>
      <c r="AD344" s="33"/>
      <c r="AE344" s="33"/>
      <c r="AT344" s="18" t="s">
        <v>210</v>
      </c>
      <c r="AU344" s="18" t="s">
        <v>91</v>
      </c>
    </row>
    <row r="345" spans="2:51" s="14" customFormat="1" ht="11.25">
      <c r="B345" s="177"/>
      <c r="D345" s="163" t="s">
        <v>212</v>
      </c>
      <c r="E345" s="178" t="s">
        <v>1</v>
      </c>
      <c r="F345" s="179" t="s">
        <v>354</v>
      </c>
      <c r="H345" s="178" t="s">
        <v>1</v>
      </c>
      <c r="I345" s="180"/>
      <c r="L345" s="177"/>
      <c r="M345" s="181"/>
      <c r="N345" s="182"/>
      <c r="O345" s="182"/>
      <c r="P345" s="182"/>
      <c r="Q345" s="182"/>
      <c r="R345" s="182"/>
      <c r="S345" s="182"/>
      <c r="T345" s="183"/>
      <c r="AT345" s="178" t="s">
        <v>212</v>
      </c>
      <c r="AU345" s="178" t="s">
        <v>91</v>
      </c>
      <c r="AV345" s="14" t="s">
        <v>89</v>
      </c>
      <c r="AW345" s="14" t="s">
        <v>36</v>
      </c>
      <c r="AX345" s="14" t="s">
        <v>81</v>
      </c>
      <c r="AY345" s="178" t="s">
        <v>199</v>
      </c>
    </row>
    <row r="346" spans="2:51" s="13" customFormat="1" ht="11.25">
      <c r="B346" s="169"/>
      <c r="D346" s="163" t="s">
        <v>212</v>
      </c>
      <c r="E346" s="170" t="s">
        <v>1</v>
      </c>
      <c r="F346" s="171" t="s">
        <v>496</v>
      </c>
      <c r="H346" s="172">
        <v>471.8</v>
      </c>
      <c r="I346" s="173"/>
      <c r="L346" s="169"/>
      <c r="M346" s="174"/>
      <c r="N346" s="175"/>
      <c r="O346" s="175"/>
      <c r="P346" s="175"/>
      <c r="Q346" s="175"/>
      <c r="R346" s="175"/>
      <c r="S346" s="175"/>
      <c r="T346" s="176"/>
      <c r="AT346" s="170" t="s">
        <v>212</v>
      </c>
      <c r="AU346" s="170" t="s">
        <v>91</v>
      </c>
      <c r="AV346" s="13" t="s">
        <v>91</v>
      </c>
      <c r="AW346" s="13" t="s">
        <v>36</v>
      </c>
      <c r="AX346" s="13" t="s">
        <v>89</v>
      </c>
      <c r="AY346" s="170" t="s">
        <v>199</v>
      </c>
    </row>
    <row r="347" spans="1:65" s="2" customFormat="1" ht="24.2" customHeight="1">
      <c r="A347" s="33"/>
      <c r="B347" s="149"/>
      <c r="C347" s="150" t="s">
        <v>497</v>
      </c>
      <c r="D347" s="150" t="s">
        <v>201</v>
      </c>
      <c r="E347" s="151" t="s">
        <v>498</v>
      </c>
      <c r="F347" s="152" t="s">
        <v>499</v>
      </c>
      <c r="G347" s="153" t="s">
        <v>204</v>
      </c>
      <c r="H347" s="154">
        <v>491.33</v>
      </c>
      <c r="I347" s="155"/>
      <c r="J347" s="156">
        <f>ROUND(I347*H347,2)</f>
        <v>0</v>
      </c>
      <c r="K347" s="152" t="s">
        <v>205</v>
      </c>
      <c r="L347" s="34"/>
      <c r="M347" s="157" t="s">
        <v>1</v>
      </c>
      <c r="N347" s="158" t="s">
        <v>46</v>
      </c>
      <c r="O347" s="59"/>
      <c r="P347" s="159">
        <f>O347*H347</f>
        <v>0</v>
      </c>
      <c r="Q347" s="159">
        <v>0</v>
      </c>
      <c r="R347" s="159">
        <f>Q347*H347</f>
        <v>0</v>
      </c>
      <c r="S347" s="159">
        <v>0</v>
      </c>
      <c r="T347" s="160">
        <f>S347*H347</f>
        <v>0</v>
      </c>
      <c r="U347" s="33"/>
      <c r="V347" s="33"/>
      <c r="W347" s="33"/>
      <c r="X347" s="33"/>
      <c r="Y347" s="33"/>
      <c r="Z347" s="33"/>
      <c r="AA347" s="33"/>
      <c r="AB347" s="33"/>
      <c r="AC347" s="33"/>
      <c r="AD347" s="33"/>
      <c r="AE347" s="33"/>
      <c r="AR347" s="161" t="s">
        <v>206</v>
      </c>
      <c r="AT347" s="161" t="s">
        <v>201</v>
      </c>
      <c r="AU347" s="161" t="s">
        <v>91</v>
      </c>
      <c r="AY347" s="18" t="s">
        <v>199</v>
      </c>
      <c r="BE347" s="162">
        <f>IF(N347="základní",J347,0)</f>
        <v>0</v>
      </c>
      <c r="BF347" s="162">
        <f>IF(N347="snížená",J347,0)</f>
        <v>0</v>
      </c>
      <c r="BG347" s="162">
        <f>IF(N347="zákl. přenesená",J347,0)</f>
        <v>0</v>
      </c>
      <c r="BH347" s="162">
        <f>IF(N347="sníž. přenesená",J347,0)</f>
        <v>0</v>
      </c>
      <c r="BI347" s="162">
        <f>IF(N347="nulová",J347,0)</f>
        <v>0</v>
      </c>
      <c r="BJ347" s="18" t="s">
        <v>89</v>
      </c>
      <c r="BK347" s="162">
        <f>ROUND(I347*H347,2)</f>
        <v>0</v>
      </c>
      <c r="BL347" s="18" t="s">
        <v>206</v>
      </c>
      <c r="BM347" s="161" t="s">
        <v>500</v>
      </c>
    </row>
    <row r="348" spans="1:47" s="2" customFormat="1" ht="29.25">
      <c r="A348" s="33"/>
      <c r="B348" s="34"/>
      <c r="C348" s="33"/>
      <c r="D348" s="163" t="s">
        <v>208</v>
      </c>
      <c r="E348" s="33"/>
      <c r="F348" s="164" t="s">
        <v>501</v>
      </c>
      <c r="G348" s="33"/>
      <c r="H348" s="33"/>
      <c r="I348" s="165"/>
      <c r="J348" s="33"/>
      <c r="K348" s="33"/>
      <c r="L348" s="34"/>
      <c r="M348" s="166"/>
      <c r="N348" s="167"/>
      <c r="O348" s="59"/>
      <c r="P348" s="59"/>
      <c r="Q348" s="59"/>
      <c r="R348" s="59"/>
      <c r="S348" s="59"/>
      <c r="T348" s="60"/>
      <c r="U348" s="33"/>
      <c r="V348" s="33"/>
      <c r="W348" s="33"/>
      <c r="X348" s="33"/>
      <c r="Y348" s="33"/>
      <c r="Z348" s="33"/>
      <c r="AA348" s="33"/>
      <c r="AB348" s="33"/>
      <c r="AC348" s="33"/>
      <c r="AD348" s="33"/>
      <c r="AE348" s="33"/>
      <c r="AT348" s="18" t="s">
        <v>208</v>
      </c>
      <c r="AU348" s="18" t="s">
        <v>91</v>
      </c>
    </row>
    <row r="349" spans="1:47" s="2" customFormat="1" ht="19.5">
      <c r="A349" s="33"/>
      <c r="B349" s="34"/>
      <c r="C349" s="33"/>
      <c r="D349" s="163" t="s">
        <v>210</v>
      </c>
      <c r="E349" s="33"/>
      <c r="F349" s="168" t="s">
        <v>502</v>
      </c>
      <c r="G349" s="33"/>
      <c r="H349" s="33"/>
      <c r="I349" s="165"/>
      <c r="J349" s="33"/>
      <c r="K349" s="33"/>
      <c r="L349" s="34"/>
      <c r="M349" s="166"/>
      <c r="N349" s="167"/>
      <c r="O349" s="59"/>
      <c r="P349" s="59"/>
      <c r="Q349" s="59"/>
      <c r="R349" s="59"/>
      <c r="S349" s="59"/>
      <c r="T349" s="60"/>
      <c r="U349" s="33"/>
      <c r="V349" s="33"/>
      <c r="W349" s="33"/>
      <c r="X349" s="33"/>
      <c r="Y349" s="33"/>
      <c r="Z349" s="33"/>
      <c r="AA349" s="33"/>
      <c r="AB349" s="33"/>
      <c r="AC349" s="33"/>
      <c r="AD349" s="33"/>
      <c r="AE349" s="33"/>
      <c r="AT349" s="18" t="s">
        <v>210</v>
      </c>
      <c r="AU349" s="18" t="s">
        <v>91</v>
      </c>
    </row>
    <row r="350" spans="2:51" s="14" customFormat="1" ht="11.25">
      <c r="B350" s="177"/>
      <c r="D350" s="163" t="s">
        <v>212</v>
      </c>
      <c r="E350" s="178" t="s">
        <v>1</v>
      </c>
      <c r="F350" s="179" t="s">
        <v>354</v>
      </c>
      <c r="H350" s="178" t="s">
        <v>1</v>
      </c>
      <c r="I350" s="180"/>
      <c r="L350" s="177"/>
      <c r="M350" s="181"/>
      <c r="N350" s="182"/>
      <c r="O350" s="182"/>
      <c r="P350" s="182"/>
      <c r="Q350" s="182"/>
      <c r="R350" s="182"/>
      <c r="S350" s="182"/>
      <c r="T350" s="183"/>
      <c r="AT350" s="178" t="s">
        <v>212</v>
      </c>
      <c r="AU350" s="178" t="s">
        <v>91</v>
      </c>
      <c r="AV350" s="14" t="s">
        <v>89</v>
      </c>
      <c r="AW350" s="14" t="s">
        <v>36</v>
      </c>
      <c r="AX350" s="14" t="s">
        <v>81</v>
      </c>
      <c r="AY350" s="178" t="s">
        <v>199</v>
      </c>
    </row>
    <row r="351" spans="2:51" s="13" customFormat="1" ht="11.25">
      <c r="B351" s="169"/>
      <c r="D351" s="163" t="s">
        <v>212</v>
      </c>
      <c r="E351" s="170" t="s">
        <v>1</v>
      </c>
      <c r="F351" s="171" t="s">
        <v>503</v>
      </c>
      <c r="H351" s="172">
        <v>491.33</v>
      </c>
      <c r="I351" s="173"/>
      <c r="L351" s="169"/>
      <c r="M351" s="174"/>
      <c r="N351" s="175"/>
      <c r="O351" s="175"/>
      <c r="P351" s="175"/>
      <c r="Q351" s="175"/>
      <c r="R351" s="175"/>
      <c r="S351" s="175"/>
      <c r="T351" s="176"/>
      <c r="AT351" s="170" t="s">
        <v>212</v>
      </c>
      <c r="AU351" s="170" t="s">
        <v>91</v>
      </c>
      <c r="AV351" s="13" t="s">
        <v>91</v>
      </c>
      <c r="AW351" s="13" t="s">
        <v>36</v>
      </c>
      <c r="AX351" s="13" t="s">
        <v>89</v>
      </c>
      <c r="AY351" s="170" t="s">
        <v>199</v>
      </c>
    </row>
    <row r="352" spans="1:65" s="2" customFormat="1" ht="24.2" customHeight="1">
      <c r="A352" s="33"/>
      <c r="B352" s="149"/>
      <c r="C352" s="150" t="s">
        <v>504</v>
      </c>
      <c r="D352" s="150" t="s">
        <v>201</v>
      </c>
      <c r="E352" s="151" t="s">
        <v>505</v>
      </c>
      <c r="F352" s="152" t="s">
        <v>506</v>
      </c>
      <c r="G352" s="153" t="s">
        <v>204</v>
      </c>
      <c r="H352" s="154">
        <v>491.33</v>
      </c>
      <c r="I352" s="155"/>
      <c r="J352" s="156">
        <f>ROUND(I352*H352,2)</f>
        <v>0</v>
      </c>
      <c r="K352" s="152" t="s">
        <v>205</v>
      </c>
      <c r="L352" s="34"/>
      <c r="M352" s="157" t="s">
        <v>1</v>
      </c>
      <c r="N352" s="158" t="s">
        <v>46</v>
      </c>
      <c r="O352" s="59"/>
      <c r="P352" s="159">
        <f>O352*H352</f>
        <v>0</v>
      </c>
      <c r="Q352" s="159">
        <v>0</v>
      </c>
      <c r="R352" s="159">
        <f>Q352*H352</f>
        <v>0</v>
      </c>
      <c r="S352" s="159">
        <v>0</v>
      </c>
      <c r="T352" s="160">
        <f>S352*H352</f>
        <v>0</v>
      </c>
      <c r="U352" s="33"/>
      <c r="V352" s="33"/>
      <c r="W352" s="33"/>
      <c r="X352" s="33"/>
      <c r="Y352" s="33"/>
      <c r="Z352" s="33"/>
      <c r="AA352" s="33"/>
      <c r="AB352" s="33"/>
      <c r="AC352" s="33"/>
      <c r="AD352" s="33"/>
      <c r="AE352" s="33"/>
      <c r="AR352" s="161" t="s">
        <v>206</v>
      </c>
      <c r="AT352" s="161" t="s">
        <v>201</v>
      </c>
      <c r="AU352" s="161" t="s">
        <v>91</v>
      </c>
      <c r="AY352" s="18" t="s">
        <v>199</v>
      </c>
      <c r="BE352" s="162">
        <f>IF(N352="základní",J352,0)</f>
        <v>0</v>
      </c>
      <c r="BF352" s="162">
        <f>IF(N352="snížená",J352,0)</f>
        <v>0</v>
      </c>
      <c r="BG352" s="162">
        <f>IF(N352="zákl. přenesená",J352,0)</f>
        <v>0</v>
      </c>
      <c r="BH352" s="162">
        <f>IF(N352="sníž. přenesená",J352,0)</f>
        <v>0</v>
      </c>
      <c r="BI352" s="162">
        <f>IF(N352="nulová",J352,0)</f>
        <v>0</v>
      </c>
      <c r="BJ352" s="18" t="s">
        <v>89</v>
      </c>
      <c r="BK352" s="162">
        <f>ROUND(I352*H352,2)</f>
        <v>0</v>
      </c>
      <c r="BL352" s="18" t="s">
        <v>206</v>
      </c>
      <c r="BM352" s="161" t="s">
        <v>507</v>
      </c>
    </row>
    <row r="353" spans="1:47" s="2" customFormat="1" ht="19.5">
      <c r="A353" s="33"/>
      <c r="B353" s="34"/>
      <c r="C353" s="33"/>
      <c r="D353" s="163" t="s">
        <v>208</v>
      </c>
      <c r="E353" s="33"/>
      <c r="F353" s="164" t="s">
        <v>508</v>
      </c>
      <c r="G353" s="33"/>
      <c r="H353" s="33"/>
      <c r="I353" s="165"/>
      <c r="J353" s="33"/>
      <c r="K353" s="33"/>
      <c r="L353" s="34"/>
      <c r="M353" s="166"/>
      <c r="N353" s="167"/>
      <c r="O353" s="59"/>
      <c r="P353" s="59"/>
      <c r="Q353" s="59"/>
      <c r="R353" s="59"/>
      <c r="S353" s="59"/>
      <c r="T353" s="60"/>
      <c r="U353" s="33"/>
      <c r="V353" s="33"/>
      <c r="W353" s="33"/>
      <c r="X353" s="33"/>
      <c r="Y353" s="33"/>
      <c r="Z353" s="33"/>
      <c r="AA353" s="33"/>
      <c r="AB353" s="33"/>
      <c r="AC353" s="33"/>
      <c r="AD353" s="33"/>
      <c r="AE353" s="33"/>
      <c r="AT353" s="18" t="s">
        <v>208</v>
      </c>
      <c r="AU353" s="18" t="s">
        <v>91</v>
      </c>
    </row>
    <row r="354" spans="2:51" s="14" customFormat="1" ht="11.25">
      <c r="B354" s="177"/>
      <c r="D354" s="163" t="s">
        <v>212</v>
      </c>
      <c r="E354" s="178" t="s">
        <v>1</v>
      </c>
      <c r="F354" s="179" t="s">
        <v>354</v>
      </c>
      <c r="H354" s="178" t="s">
        <v>1</v>
      </c>
      <c r="I354" s="180"/>
      <c r="L354" s="177"/>
      <c r="M354" s="181"/>
      <c r="N354" s="182"/>
      <c r="O354" s="182"/>
      <c r="P354" s="182"/>
      <c r="Q354" s="182"/>
      <c r="R354" s="182"/>
      <c r="S354" s="182"/>
      <c r="T354" s="183"/>
      <c r="AT354" s="178" t="s">
        <v>212</v>
      </c>
      <c r="AU354" s="178" t="s">
        <v>91</v>
      </c>
      <c r="AV354" s="14" t="s">
        <v>89</v>
      </c>
      <c r="AW354" s="14" t="s">
        <v>36</v>
      </c>
      <c r="AX354" s="14" t="s">
        <v>81</v>
      </c>
      <c r="AY354" s="178" t="s">
        <v>199</v>
      </c>
    </row>
    <row r="355" spans="2:51" s="13" customFormat="1" ht="11.25">
      <c r="B355" s="169"/>
      <c r="D355" s="163" t="s">
        <v>212</v>
      </c>
      <c r="E355" s="170" t="s">
        <v>1</v>
      </c>
      <c r="F355" s="171" t="s">
        <v>503</v>
      </c>
      <c r="H355" s="172">
        <v>491.33</v>
      </c>
      <c r="I355" s="173"/>
      <c r="L355" s="169"/>
      <c r="M355" s="174"/>
      <c r="N355" s="175"/>
      <c r="O355" s="175"/>
      <c r="P355" s="175"/>
      <c r="Q355" s="175"/>
      <c r="R355" s="175"/>
      <c r="S355" s="175"/>
      <c r="T355" s="176"/>
      <c r="AT355" s="170" t="s">
        <v>212</v>
      </c>
      <c r="AU355" s="170" t="s">
        <v>91</v>
      </c>
      <c r="AV355" s="13" t="s">
        <v>91</v>
      </c>
      <c r="AW355" s="13" t="s">
        <v>36</v>
      </c>
      <c r="AX355" s="13" t="s">
        <v>89</v>
      </c>
      <c r="AY355" s="170" t="s">
        <v>199</v>
      </c>
    </row>
    <row r="356" spans="1:65" s="2" customFormat="1" ht="14.45" customHeight="1">
      <c r="A356" s="33"/>
      <c r="B356" s="149"/>
      <c r="C356" s="150" t="s">
        <v>509</v>
      </c>
      <c r="D356" s="150" t="s">
        <v>201</v>
      </c>
      <c r="E356" s="151" t="s">
        <v>510</v>
      </c>
      <c r="F356" s="152" t="s">
        <v>511</v>
      </c>
      <c r="G356" s="153" t="s">
        <v>204</v>
      </c>
      <c r="H356" s="154">
        <v>491.33</v>
      </c>
      <c r="I356" s="155"/>
      <c r="J356" s="156">
        <f>ROUND(I356*H356,2)</f>
        <v>0</v>
      </c>
      <c r="K356" s="152" t="s">
        <v>205</v>
      </c>
      <c r="L356" s="34"/>
      <c r="M356" s="157" t="s">
        <v>1</v>
      </c>
      <c r="N356" s="158" t="s">
        <v>46</v>
      </c>
      <c r="O356" s="59"/>
      <c r="P356" s="159">
        <f>O356*H356</f>
        <v>0</v>
      </c>
      <c r="Q356" s="159">
        <v>0</v>
      </c>
      <c r="R356" s="159">
        <f>Q356*H356</f>
        <v>0</v>
      </c>
      <c r="S356" s="159">
        <v>0</v>
      </c>
      <c r="T356" s="160">
        <f>S356*H356</f>
        <v>0</v>
      </c>
      <c r="U356" s="33"/>
      <c r="V356" s="33"/>
      <c r="W356" s="33"/>
      <c r="X356" s="33"/>
      <c r="Y356" s="33"/>
      <c r="Z356" s="33"/>
      <c r="AA356" s="33"/>
      <c r="AB356" s="33"/>
      <c r="AC356" s="33"/>
      <c r="AD356" s="33"/>
      <c r="AE356" s="33"/>
      <c r="AR356" s="161" t="s">
        <v>206</v>
      </c>
      <c r="AT356" s="161" t="s">
        <v>201</v>
      </c>
      <c r="AU356" s="161" t="s">
        <v>91</v>
      </c>
      <c r="AY356" s="18" t="s">
        <v>199</v>
      </c>
      <c r="BE356" s="162">
        <f>IF(N356="základní",J356,0)</f>
        <v>0</v>
      </c>
      <c r="BF356" s="162">
        <f>IF(N356="snížená",J356,0)</f>
        <v>0</v>
      </c>
      <c r="BG356" s="162">
        <f>IF(N356="zákl. přenesená",J356,0)</f>
        <v>0</v>
      </c>
      <c r="BH356" s="162">
        <f>IF(N356="sníž. přenesená",J356,0)</f>
        <v>0</v>
      </c>
      <c r="BI356" s="162">
        <f>IF(N356="nulová",J356,0)</f>
        <v>0</v>
      </c>
      <c r="BJ356" s="18" t="s">
        <v>89</v>
      </c>
      <c r="BK356" s="162">
        <f>ROUND(I356*H356,2)</f>
        <v>0</v>
      </c>
      <c r="BL356" s="18" t="s">
        <v>206</v>
      </c>
      <c r="BM356" s="161" t="s">
        <v>512</v>
      </c>
    </row>
    <row r="357" spans="1:47" s="2" customFormat="1" ht="19.5">
      <c r="A357" s="33"/>
      <c r="B357" s="34"/>
      <c r="C357" s="33"/>
      <c r="D357" s="163" t="s">
        <v>208</v>
      </c>
      <c r="E357" s="33"/>
      <c r="F357" s="164" t="s">
        <v>513</v>
      </c>
      <c r="G357" s="33"/>
      <c r="H357" s="33"/>
      <c r="I357" s="165"/>
      <c r="J357" s="33"/>
      <c r="K357" s="33"/>
      <c r="L357" s="34"/>
      <c r="M357" s="166"/>
      <c r="N357" s="167"/>
      <c r="O357" s="59"/>
      <c r="P357" s="59"/>
      <c r="Q357" s="59"/>
      <c r="R357" s="59"/>
      <c r="S357" s="59"/>
      <c r="T357" s="60"/>
      <c r="U357" s="33"/>
      <c r="V357" s="33"/>
      <c r="W357" s="33"/>
      <c r="X357" s="33"/>
      <c r="Y357" s="33"/>
      <c r="Z357" s="33"/>
      <c r="AA357" s="33"/>
      <c r="AB357" s="33"/>
      <c r="AC357" s="33"/>
      <c r="AD357" s="33"/>
      <c r="AE357" s="33"/>
      <c r="AT357" s="18" t="s">
        <v>208</v>
      </c>
      <c r="AU357" s="18" t="s">
        <v>91</v>
      </c>
    </row>
    <row r="358" spans="2:51" s="14" customFormat="1" ht="11.25">
      <c r="B358" s="177"/>
      <c r="D358" s="163" t="s">
        <v>212</v>
      </c>
      <c r="E358" s="178" t="s">
        <v>1</v>
      </c>
      <c r="F358" s="179" t="s">
        <v>354</v>
      </c>
      <c r="H358" s="178" t="s">
        <v>1</v>
      </c>
      <c r="I358" s="180"/>
      <c r="L358" s="177"/>
      <c r="M358" s="181"/>
      <c r="N358" s="182"/>
      <c r="O358" s="182"/>
      <c r="P358" s="182"/>
      <c r="Q358" s="182"/>
      <c r="R358" s="182"/>
      <c r="S358" s="182"/>
      <c r="T358" s="183"/>
      <c r="AT358" s="178" t="s">
        <v>212</v>
      </c>
      <c r="AU358" s="178" t="s">
        <v>91</v>
      </c>
      <c r="AV358" s="14" t="s">
        <v>89</v>
      </c>
      <c r="AW358" s="14" t="s">
        <v>36</v>
      </c>
      <c r="AX358" s="14" t="s">
        <v>81</v>
      </c>
      <c r="AY358" s="178" t="s">
        <v>199</v>
      </c>
    </row>
    <row r="359" spans="2:51" s="13" customFormat="1" ht="11.25">
      <c r="B359" s="169"/>
      <c r="D359" s="163" t="s">
        <v>212</v>
      </c>
      <c r="E359" s="170" t="s">
        <v>1</v>
      </c>
      <c r="F359" s="171" t="s">
        <v>503</v>
      </c>
      <c r="H359" s="172">
        <v>491.33</v>
      </c>
      <c r="I359" s="173"/>
      <c r="L359" s="169"/>
      <c r="M359" s="174"/>
      <c r="N359" s="175"/>
      <c r="O359" s="175"/>
      <c r="P359" s="175"/>
      <c r="Q359" s="175"/>
      <c r="R359" s="175"/>
      <c r="S359" s="175"/>
      <c r="T359" s="176"/>
      <c r="AT359" s="170" t="s">
        <v>212</v>
      </c>
      <c r="AU359" s="170" t="s">
        <v>91</v>
      </c>
      <c r="AV359" s="13" t="s">
        <v>91</v>
      </c>
      <c r="AW359" s="13" t="s">
        <v>36</v>
      </c>
      <c r="AX359" s="13" t="s">
        <v>89</v>
      </c>
      <c r="AY359" s="170" t="s">
        <v>199</v>
      </c>
    </row>
    <row r="360" spans="1:65" s="2" customFormat="1" ht="24.2" customHeight="1">
      <c r="A360" s="33"/>
      <c r="B360" s="149"/>
      <c r="C360" s="150" t="s">
        <v>514</v>
      </c>
      <c r="D360" s="150" t="s">
        <v>201</v>
      </c>
      <c r="E360" s="151" t="s">
        <v>515</v>
      </c>
      <c r="F360" s="152" t="s">
        <v>516</v>
      </c>
      <c r="G360" s="153" t="s">
        <v>204</v>
      </c>
      <c r="H360" s="154">
        <v>491.33</v>
      </c>
      <c r="I360" s="155"/>
      <c r="J360" s="156">
        <f>ROUND(I360*H360,2)</f>
        <v>0</v>
      </c>
      <c r="K360" s="152" t="s">
        <v>205</v>
      </c>
      <c r="L360" s="34"/>
      <c r="M360" s="157" t="s">
        <v>1</v>
      </c>
      <c r="N360" s="158" t="s">
        <v>46</v>
      </c>
      <c r="O360" s="59"/>
      <c r="P360" s="159">
        <f>O360*H360</f>
        <v>0</v>
      </c>
      <c r="Q360" s="159">
        <v>0</v>
      </c>
      <c r="R360" s="159">
        <f>Q360*H360</f>
        <v>0</v>
      </c>
      <c r="S360" s="159">
        <v>0</v>
      </c>
      <c r="T360" s="160">
        <f>S360*H360</f>
        <v>0</v>
      </c>
      <c r="U360" s="33"/>
      <c r="V360" s="33"/>
      <c r="W360" s="33"/>
      <c r="X360" s="33"/>
      <c r="Y360" s="33"/>
      <c r="Z360" s="33"/>
      <c r="AA360" s="33"/>
      <c r="AB360" s="33"/>
      <c r="AC360" s="33"/>
      <c r="AD360" s="33"/>
      <c r="AE360" s="33"/>
      <c r="AR360" s="161" t="s">
        <v>206</v>
      </c>
      <c r="AT360" s="161" t="s">
        <v>201</v>
      </c>
      <c r="AU360" s="161" t="s">
        <v>91</v>
      </c>
      <c r="AY360" s="18" t="s">
        <v>199</v>
      </c>
      <c r="BE360" s="162">
        <f>IF(N360="základní",J360,0)</f>
        <v>0</v>
      </c>
      <c r="BF360" s="162">
        <f>IF(N360="snížená",J360,0)</f>
        <v>0</v>
      </c>
      <c r="BG360" s="162">
        <f>IF(N360="zákl. přenesená",J360,0)</f>
        <v>0</v>
      </c>
      <c r="BH360" s="162">
        <f>IF(N360="sníž. přenesená",J360,0)</f>
        <v>0</v>
      </c>
      <c r="BI360" s="162">
        <f>IF(N360="nulová",J360,0)</f>
        <v>0</v>
      </c>
      <c r="BJ360" s="18" t="s">
        <v>89</v>
      </c>
      <c r="BK360" s="162">
        <f>ROUND(I360*H360,2)</f>
        <v>0</v>
      </c>
      <c r="BL360" s="18" t="s">
        <v>206</v>
      </c>
      <c r="BM360" s="161" t="s">
        <v>517</v>
      </c>
    </row>
    <row r="361" spans="1:47" s="2" customFormat="1" ht="29.25">
      <c r="A361" s="33"/>
      <c r="B361" s="34"/>
      <c r="C361" s="33"/>
      <c r="D361" s="163" t="s">
        <v>208</v>
      </c>
      <c r="E361" s="33"/>
      <c r="F361" s="164" t="s">
        <v>518</v>
      </c>
      <c r="G361" s="33"/>
      <c r="H361" s="33"/>
      <c r="I361" s="165"/>
      <c r="J361" s="33"/>
      <c r="K361" s="33"/>
      <c r="L361" s="34"/>
      <c r="M361" s="166"/>
      <c r="N361" s="167"/>
      <c r="O361" s="59"/>
      <c r="P361" s="59"/>
      <c r="Q361" s="59"/>
      <c r="R361" s="59"/>
      <c r="S361" s="59"/>
      <c r="T361" s="60"/>
      <c r="U361" s="33"/>
      <c r="V361" s="33"/>
      <c r="W361" s="33"/>
      <c r="X361" s="33"/>
      <c r="Y361" s="33"/>
      <c r="Z361" s="33"/>
      <c r="AA361" s="33"/>
      <c r="AB361" s="33"/>
      <c r="AC361" s="33"/>
      <c r="AD361" s="33"/>
      <c r="AE361" s="33"/>
      <c r="AT361" s="18" t="s">
        <v>208</v>
      </c>
      <c r="AU361" s="18" t="s">
        <v>91</v>
      </c>
    </row>
    <row r="362" spans="1:47" s="2" customFormat="1" ht="19.5">
      <c r="A362" s="33"/>
      <c r="B362" s="34"/>
      <c r="C362" s="33"/>
      <c r="D362" s="163" t="s">
        <v>210</v>
      </c>
      <c r="E362" s="33"/>
      <c r="F362" s="168" t="s">
        <v>519</v>
      </c>
      <c r="G362" s="33"/>
      <c r="H362" s="33"/>
      <c r="I362" s="165"/>
      <c r="J362" s="33"/>
      <c r="K362" s="33"/>
      <c r="L362" s="34"/>
      <c r="M362" s="166"/>
      <c r="N362" s="167"/>
      <c r="O362" s="59"/>
      <c r="P362" s="59"/>
      <c r="Q362" s="59"/>
      <c r="R362" s="59"/>
      <c r="S362" s="59"/>
      <c r="T362" s="60"/>
      <c r="U362" s="33"/>
      <c r="V362" s="33"/>
      <c r="W362" s="33"/>
      <c r="X362" s="33"/>
      <c r="Y362" s="33"/>
      <c r="Z362" s="33"/>
      <c r="AA362" s="33"/>
      <c r="AB362" s="33"/>
      <c r="AC362" s="33"/>
      <c r="AD362" s="33"/>
      <c r="AE362" s="33"/>
      <c r="AT362" s="18" t="s">
        <v>210</v>
      </c>
      <c r="AU362" s="18" t="s">
        <v>91</v>
      </c>
    </row>
    <row r="363" spans="2:51" s="14" customFormat="1" ht="11.25">
      <c r="B363" s="177"/>
      <c r="D363" s="163" t="s">
        <v>212</v>
      </c>
      <c r="E363" s="178" t="s">
        <v>1</v>
      </c>
      <c r="F363" s="179" t="s">
        <v>354</v>
      </c>
      <c r="H363" s="178" t="s">
        <v>1</v>
      </c>
      <c r="I363" s="180"/>
      <c r="L363" s="177"/>
      <c r="M363" s="181"/>
      <c r="N363" s="182"/>
      <c r="O363" s="182"/>
      <c r="P363" s="182"/>
      <c r="Q363" s="182"/>
      <c r="R363" s="182"/>
      <c r="S363" s="182"/>
      <c r="T363" s="183"/>
      <c r="AT363" s="178" t="s">
        <v>212</v>
      </c>
      <c r="AU363" s="178" t="s">
        <v>91</v>
      </c>
      <c r="AV363" s="14" t="s">
        <v>89</v>
      </c>
      <c r="AW363" s="14" t="s">
        <v>36</v>
      </c>
      <c r="AX363" s="14" t="s">
        <v>81</v>
      </c>
      <c r="AY363" s="178" t="s">
        <v>199</v>
      </c>
    </row>
    <row r="364" spans="2:51" s="13" customFormat="1" ht="11.25">
      <c r="B364" s="169"/>
      <c r="D364" s="163" t="s">
        <v>212</v>
      </c>
      <c r="E364" s="170" t="s">
        <v>1</v>
      </c>
      <c r="F364" s="171" t="s">
        <v>503</v>
      </c>
      <c r="H364" s="172">
        <v>491.33</v>
      </c>
      <c r="I364" s="173"/>
      <c r="L364" s="169"/>
      <c r="M364" s="174"/>
      <c r="N364" s="175"/>
      <c r="O364" s="175"/>
      <c r="P364" s="175"/>
      <c r="Q364" s="175"/>
      <c r="R364" s="175"/>
      <c r="S364" s="175"/>
      <c r="T364" s="176"/>
      <c r="AT364" s="170" t="s">
        <v>212</v>
      </c>
      <c r="AU364" s="170" t="s">
        <v>91</v>
      </c>
      <c r="AV364" s="13" t="s">
        <v>91</v>
      </c>
      <c r="AW364" s="13" t="s">
        <v>36</v>
      </c>
      <c r="AX364" s="13" t="s">
        <v>89</v>
      </c>
      <c r="AY364" s="170" t="s">
        <v>199</v>
      </c>
    </row>
    <row r="365" spans="1:65" s="2" customFormat="1" ht="24.2" customHeight="1">
      <c r="A365" s="33"/>
      <c r="B365" s="149"/>
      <c r="C365" s="150" t="s">
        <v>520</v>
      </c>
      <c r="D365" s="150" t="s">
        <v>201</v>
      </c>
      <c r="E365" s="151" t="s">
        <v>521</v>
      </c>
      <c r="F365" s="152" t="s">
        <v>522</v>
      </c>
      <c r="G365" s="153" t="s">
        <v>204</v>
      </c>
      <c r="H365" s="154">
        <v>101.5</v>
      </c>
      <c r="I365" s="155"/>
      <c r="J365" s="156">
        <f>ROUND(I365*H365,2)</f>
        <v>0</v>
      </c>
      <c r="K365" s="152" t="s">
        <v>246</v>
      </c>
      <c r="L365" s="34"/>
      <c r="M365" s="157" t="s">
        <v>1</v>
      </c>
      <c r="N365" s="158" t="s">
        <v>46</v>
      </c>
      <c r="O365" s="59"/>
      <c r="P365" s="159">
        <f>O365*H365</f>
        <v>0</v>
      </c>
      <c r="Q365" s="159">
        <v>0.37453</v>
      </c>
      <c r="R365" s="159">
        <f>Q365*H365</f>
        <v>38.014795</v>
      </c>
      <c r="S365" s="159">
        <v>0</v>
      </c>
      <c r="T365" s="160">
        <f>S365*H365</f>
        <v>0</v>
      </c>
      <c r="U365" s="33"/>
      <c r="V365" s="33"/>
      <c r="W365" s="33"/>
      <c r="X365" s="33"/>
      <c r="Y365" s="33"/>
      <c r="Z365" s="33"/>
      <c r="AA365" s="33"/>
      <c r="AB365" s="33"/>
      <c r="AC365" s="33"/>
      <c r="AD365" s="33"/>
      <c r="AE365" s="33"/>
      <c r="AR365" s="161" t="s">
        <v>206</v>
      </c>
      <c r="AT365" s="161" t="s">
        <v>201</v>
      </c>
      <c r="AU365" s="161" t="s">
        <v>91</v>
      </c>
      <c r="AY365" s="18" t="s">
        <v>199</v>
      </c>
      <c r="BE365" s="162">
        <f>IF(N365="základní",J365,0)</f>
        <v>0</v>
      </c>
      <c r="BF365" s="162">
        <f>IF(N365="snížená",J365,0)</f>
        <v>0</v>
      </c>
      <c r="BG365" s="162">
        <f>IF(N365="zákl. přenesená",J365,0)</f>
        <v>0</v>
      </c>
      <c r="BH365" s="162">
        <f>IF(N365="sníž. přenesená",J365,0)</f>
        <v>0</v>
      </c>
      <c r="BI365" s="162">
        <f>IF(N365="nulová",J365,0)</f>
        <v>0</v>
      </c>
      <c r="BJ365" s="18" t="s">
        <v>89</v>
      </c>
      <c r="BK365" s="162">
        <f>ROUND(I365*H365,2)</f>
        <v>0</v>
      </c>
      <c r="BL365" s="18" t="s">
        <v>206</v>
      </c>
      <c r="BM365" s="161" t="s">
        <v>523</v>
      </c>
    </row>
    <row r="366" spans="1:47" s="2" customFormat="1" ht="48.75">
      <c r="A366" s="33"/>
      <c r="B366" s="34"/>
      <c r="C366" s="33"/>
      <c r="D366" s="163" t="s">
        <v>208</v>
      </c>
      <c r="E366" s="33"/>
      <c r="F366" s="164" t="s">
        <v>524</v>
      </c>
      <c r="G366" s="33"/>
      <c r="H366" s="33"/>
      <c r="I366" s="165"/>
      <c r="J366" s="33"/>
      <c r="K366" s="33"/>
      <c r="L366" s="34"/>
      <c r="M366" s="166"/>
      <c r="N366" s="167"/>
      <c r="O366" s="59"/>
      <c r="P366" s="59"/>
      <c r="Q366" s="59"/>
      <c r="R366" s="59"/>
      <c r="S366" s="59"/>
      <c r="T366" s="60"/>
      <c r="U366" s="33"/>
      <c r="V366" s="33"/>
      <c r="W366" s="33"/>
      <c r="X366" s="33"/>
      <c r="Y366" s="33"/>
      <c r="Z366" s="33"/>
      <c r="AA366" s="33"/>
      <c r="AB366" s="33"/>
      <c r="AC366" s="33"/>
      <c r="AD366" s="33"/>
      <c r="AE366" s="33"/>
      <c r="AT366" s="18" t="s">
        <v>208</v>
      </c>
      <c r="AU366" s="18" t="s">
        <v>91</v>
      </c>
    </row>
    <row r="367" spans="1:47" s="2" customFormat="1" ht="117">
      <c r="A367" s="33"/>
      <c r="B367" s="34"/>
      <c r="C367" s="33"/>
      <c r="D367" s="163" t="s">
        <v>210</v>
      </c>
      <c r="E367" s="33"/>
      <c r="F367" s="168" t="s">
        <v>525</v>
      </c>
      <c r="G367" s="33"/>
      <c r="H367" s="33"/>
      <c r="I367" s="165"/>
      <c r="J367" s="33"/>
      <c r="K367" s="33"/>
      <c r="L367" s="34"/>
      <c r="M367" s="166"/>
      <c r="N367" s="167"/>
      <c r="O367" s="59"/>
      <c r="P367" s="59"/>
      <c r="Q367" s="59"/>
      <c r="R367" s="59"/>
      <c r="S367" s="59"/>
      <c r="T367" s="60"/>
      <c r="U367" s="33"/>
      <c r="V367" s="33"/>
      <c r="W367" s="33"/>
      <c r="X367" s="33"/>
      <c r="Y367" s="33"/>
      <c r="Z367" s="33"/>
      <c r="AA367" s="33"/>
      <c r="AB367" s="33"/>
      <c r="AC367" s="33"/>
      <c r="AD367" s="33"/>
      <c r="AE367" s="33"/>
      <c r="AT367" s="18" t="s">
        <v>210</v>
      </c>
      <c r="AU367" s="18" t="s">
        <v>91</v>
      </c>
    </row>
    <row r="368" spans="2:51" s="14" customFormat="1" ht="11.25">
      <c r="B368" s="177"/>
      <c r="D368" s="163" t="s">
        <v>212</v>
      </c>
      <c r="E368" s="178" t="s">
        <v>1</v>
      </c>
      <c r="F368" s="179" t="s">
        <v>354</v>
      </c>
      <c r="H368" s="178" t="s">
        <v>1</v>
      </c>
      <c r="I368" s="180"/>
      <c r="L368" s="177"/>
      <c r="M368" s="181"/>
      <c r="N368" s="182"/>
      <c r="O368" s="182"/>
      <c r="P368" s="182"/>
      <c r="Q368" s="182"/>
      <c r="R368" s="182"/>
      <c r="S368" s="182"/>
      <c r="T368" s="183"/>
      <c r="AT368" s="178" t="s">
        <v>212</v>
      </c>
      <c r="AU368" s="178" t="s">
        <v>91</v>
      </c>
      <c r="AV368" s="14" t="s">
        <v>89</v>
      </c>
      <c r="AW368" s="14" t="s">
        <v>36</v>
      </c>
      <c r="AX368" s="14" t="s">
        <v>81</v>
      </c>
      <c r="AY368" s="178" t="s">
        <v>199</v>
      </c>
    </row>
    <row r="369" spans="2:51" s="13" customFormat="1" ht="11.25">
      <c r="B369" s="169"/>
      <c r="D369" s="163" t="s">
        <v>212</v>
      </c>
      <c r="E369" s="170" t="s">
        <v>1</v>
      </c>
      <c r="F369" s="171" t="s">
        <v>526</v>
      </c>
      <c r="H369" s="172">
        <v>101.5</v>
      </c>
      <c r="I369" s="173"/>
      <c r="L369" s="169"/>
      <c r="M369" s="174"/>
      <c r="N369" s="175"/>
      <c r="O369" s="175"/>
      <c r="P369" s="175"/>
      <c r="Q369" s="175"/>
      <c r="R369" s="175"/>
      <c r="S369" s="175"/>
      <c r="T369" s="176"/>
      <c r="AT369" s="170" t="s">
        <v>212</v>
      </c>
      <c r="AU369" s="170" t="s">
        <v>91</v>
      </c>
      <c r="AV369" s="13" t="s">
        <v>91</v>
      </c>
      <c r="AW369" s="13" t="s">
        <v>36</v>
      </c>
      <c r="AX369" s="13" t="s">
        <v>89</v>
      </c>
      <c r="AY369" s="170" t="s">
        <v>199</v>
      </c>
    </row>
    <row r="370" spans="1:65" s="2" customFormat="1" ht="14.45" customHeight="1">
      <c r="A370" s="33"/>
      <c r="B370" s="149"/>
      <c r="C370" s="192" t="s">
        <v>527</v>
      </c>
      <c r="D370" s="192" t="s">
        <v>272</v>
      </c>
      <c r="E370" s="193" t="s">
        <v>528</v>
      </c>
      <c r="F370" s="194" t="s">
        <v>529</v>
      </c>
      <c r="G370" s="195" t="s">
        <v>204</v>
      </c>
      <c r="H370" s="196">
        <v>103.53</v>
      </c>
      <c r="I370" s="197"/>
      <c r="J370" s="198">
        <f>ROUND(I370*H370,2)</f>
        <v>0</v>
      </c>
      <c r="K370" s="194" t="s">
        <v>246</v>
      </c>
      <c r="L370" s="199"/>
      <c r="M370" s="200" t="s">
        <v>1</v>
      </c>
      <c r="N370" s="201" t="s">
        <v>46</v>
      </c>
      <c r="O370" s="59"/>
      <c r="P370" s="159">
        <f>O370*H370</f>
        <v>0</v>
      </c>
      <c r="Q370" s="159">
        <v>0.216</v>
      </c>
      <c r="R370" s="159">
        <f>Q370*H370</f>
        <v>22.36248</v>
      </c>
      <c r="S370" s="159">
        <v>0</v>
      </c>
      <c r="T370" s="160">
        <f>S370*H370</f>
        <v>0</v>
      </c>
      <c r="U370" s="33"/>
      <c r="V370" s="33"/>
      <c r="W370" s="33"/>
      <c r="X370" s="33"/>
      <c r="Y370" s="33"/>
      <c r="Z370" s="33"/>
      <c r="AA370" s="33"/>
      <c r="AB370" s="33"/>
      <c r="AC370" s="33"/>
      <c r="AD370" s="33"/>
      <c r="AE370" s="33"/>
      <c r="AR370" s="161" t="s">
        <v>259</v>
      </c>
      <c r="AT370" s="161" t="s">
        <v>272</v>
      </c>
      <c r="AU370" s="161" t="s">
        <v>91</v>
      </c>
      <c r="AY370" s="18" t="s">
        <v>199</v>
      </c>
      <c r="BE370" s="162">
        <f>IF(N370="základní",J370,0)</f>
        <v>0</v>
      </c>
      <c r="BF370" s="162">
        <f>IF(N370="snížená",J370,0)</f>
        <v>0</v>
      </c>
      <c r="BG370" s="162">
        <f>IF(N370="zákl. přenesená",J370,0)</f>
        <v>0</v>
      </c>
      <c r="BH370" s="162">
        <f>IF(N370="sníž. přenesená",J370,0)</f>
        <v>0</v>
      </c>
      <c r="BI370" s="162">
        <f>IF(N370="nulová",J370,0)</f>
        <v>0</v>
      </c>
      <c r="BJ370" s="18" t="s">
        <v>89</v>
      </c>
      <c r="BK370" s="162">
        <f>ROUND(I370*H370,2)</f>
        <v>0</v>
      </c>
      <c r="BL370" s="18" t="s">
        <v>206</v>
      </c>
      <c r="BM370" s="161" t="s">
        <v>530</v>
      </c>
    </row>
    <row r="371" spans="2:51" s="13" customFormat="1" ht="11.25">
      <c r="B371" s="169"/>
      <c r="D371" s="163" t="s">
        <v>212</v>
      </c>
      <c r="F371" s="171" t="s">
        <v>531</v>
      </c>
      <c r="H371" s="172">
        <v>103.53</v>
      </c>
      <c r="I371" s="173"/>
      <c r="L371" s="169"/>
      <c r="M371" s="174"/>
      <c r="N371" s="175"/>
      <c r="O371" s="175"/>
      <c r="P371" s="175"/>
      <c r="Q371" s="175"/>
      <c r="R371" s="175"/>
      <c r="S371" s="175"/>
      <c r="T371" s="176"/>
      <c r="AT371" s="170" t="s">
        <v>212</v>
      </c>
      <c r="AU371" s="170" t="s">
        <v>91</v>
      </c>
      <c r="AV371" s="13" t="s">
        <v>91</v>
      </c>
      <c r="AW371" s="13" t="s">
        <v>3</v>
      </c>
      <c r="AX371" s="13" t="s">
        <v>89</v>
      </c>
      <c r="AY371" s="170" t="s">
        <v>199</v>
      </c>
    </row>
    <row r="372" spans="2:63" s="12" customFormat="1" ht="22.9" customHeight="1">
      <c r="B372" s="136"/>
      <c r="D372" s="137" t="s">
        <v>80</v>
      </c>
      <c r="E372" s="147" t="s">
        <v>243</v>
      </c>
      <c r="F372" s="147" t="s">
        <v>532</v>
      </c>
      <c r="I372" s="139"/>
      <c r="J372" s="148">
        <f>BK372</f>
        <v>0</v>
      </c>
      <c r="L372" s="136"/>
      <c r="M372" s="141"/>
      <c r="N372" s="142"/>
      <c r="O372" s="142"/>
      <c r="P372" s="143">
        <f>SUM(P373:P377)</f>
        <v>0</v>
      </c>
      <c r="Q372" s="142"/>
      <c r="R372" s="143">
        <f>SUM(R373:R377)</f>
        <v>0.132</v>
      </c>
      <c r="S372" s="142"/>
      <c r="T372" s="144">
        <f>SUM(T373:T377)</f>
        <v>0</v>
      </c>
      <c r="AR372" s="137" t="s">
        <v>89</v>
      </c>
      <c r="AT372" s="145" t="s">
        <v>80</v>
      </c>
      <c r="AU372" s="145" t="s">
        <v>89</v>
      </c>
      <c r="AY372" s="137" t="s">
        <v>199</v>
      </c>
      <c r="BK372" s="146">
        <f>SUM(BK373:BK377)</f>
        <v>0</v>
      </c>
    </row>
    <row r="373" spans="1:65" s="2" customFormat="1" ht="24.2" customHeight="1">
      <c r="A373" s="33"/>
      <c r="B373" s="149"/>
      <c r="C373" s="150" t="s">
        <v>533</v>
      </c>
      <c r="D373" s="150" t="s">
        <v>201</v>
      </c>
      <c r="E373" s="151" t="s">
        <v>534</v>
      </c>
      <c r="F373" s="152" t="s">
        <v>535</v>
      </c>
      <c r="G373" s="153" t="s">
        <v>345</v>
      </c>
      <c r="H373" s="154">
        <v>176</v>
      </c>
      <c r="I373" s="155"/>
      <c r="J373" s="156">
        <f>ROUND(I373*H373,2)</f>
        <v>0</v>
      </c>
      <c r="K373" s="152" t="s">
        <v>246</v>
      </c>
      <c r="L373" s="34"/>
      <c r="M373" s="157" t="s">
        <v>1</v>
      </c>
      <c r="N373" s="158" t="s">
        <v>46</v>
      </c>
      <c r="O373" s="59"/>
      <c r="P373" s="159">
        <f>O373*H373</f>
        <v>0</v>
      </c>
      <c r="Q373" s="159">
        <v>0.00075</v>
      </c>
      <c r="R373" s="159">
        <f>Q373*H373</f>
        <v>0.132</v>
      </c>
      <c r="S373" s="159">
        <v>0</v>
      </c>
      <c r="T373" s="160">
        <f>S373*H373</f>
        <v>0</v>
      </c>
      <c r="U373" s="33"/>
      <c r="V373" s="33"/>
      <c r="W373" s="33"/>
      <c r="X373" s="33"/>
      <c r="Y373" s="33"/>
      <c r="Z373" s="33"/>
      <c r="AA373" s="33"/>
      <c r="AB373" s="33"/>
      <c r="AC373" s="33"/>
      <c r="AD373" s="33"/>
      <c r="AE373" s="33"/>
      <c r="AR373" s="161" t="s">
        <v>206</v>
      </c>
      <c r="AT373" s="161" t="s">
        <v>201</v>
      </c>
      <c r="AU373" s="161" t="s">
        <v>91</v>
      </c>
      <c r="AY373" s="18" t="s">
        <v>199</v>
      </c>
      <c r="BE373" s="162">
        <f>IF(N373="základní",J373,0)</f>
        <v>0</v>
      </c>
      <c r="BF373" s="162">
        <f>IF(N373="snížená",J373,0)</f>
        <v>0</v>
      </c>
      <c r="BG373" s="162">
        <f>IF(N373="zákl. přenesená",J373,0)</f>
        <v>0</v>
      </c>
      <c r="BH373" s="162">
        <f>IF(N373="sníž. přenesená",J373,0)</f>
        <v>0</v>
      </c>
      <c r="BI373" s="162">
        <f>IF(N373="nulová",J373,0)</f>
        <v>0</v>
      </c>
      <c r="BJ373" s="18" t="s">
        <v>89</v>
      </c>
      <c r="BK373" s="162">
        <f>ROUND(I373*H373,2)</f>
        <v>0</v>
      </c>
      <c r="BL373" s="18" t="s">
        <v>206</v>
      </c>
      <c r="BM373" s="161" t="s">
        <v>536</v>
      </c>
    </row>
    <row r="374" spans="1:47" s="2" customFormat="1" ht="48.75">
      <c r="A374" s="33"/>
      <c r="B374" s="34"/>
      <c r="C374" s="33"/>
      <c r="D374" s="163" t="s">
        <v>248</v>
      </c>
      <c r="E374" s="33"/>
      <c r="F374" s="168" t="s">
        <v>537</v>
      </c>
      <c r="G374" s="33"/>
      <c r="H374" s="33"/>
      <c r="I374" s="165"/>
      <c r="J374" s="33"/>
      <c r="K374" s="33"/>
      <c r="L374" s="34"/>
      <c r="M374" s="166"/>
      <c r="N374" s="167"/>
      <c r="O374" s="59"/>
      <c r="P374" s="59"/>
      <c r="Q374" s="59"/>
      <c r="R374" s="59"/>
      <c r="S374" s="59"/>
      <c r="T374" s="60"/>
      <c r="U374" s="33"/>
      <c r="V374" s="33"/>
      <c r="W374" s="33"/>
      <c r="X374" s="33"/>
      <c r="Y374" s="33"/>
      <c r="Z374" s="33"/>
      <c r="AA374" s="33"/>
      <c r="AB374" s="33"/>
      <c r="AC374" s="33"/>
      <c r="AD374" s="33"/>
      <c r="AE374" s="33"/>
      <c r="AT374" s="18" t="s">
        <v>248</v>
      </c>
      <c r="AU374" s="18" t="s">
        <v>91</v>
      </c>
    </row>
    <row r="375" spans="2:51" s="14" customFormat="1" ht="11.25">
      <c r="B375" s="177"/>
      <c r="D375" s="163" t="s">
        <v>212</v>
      </c>
      <c r="E375" s="178" t="s">
        <v>1</v>
      </c>
      <c r="F375" s="179" t="s">
        <v>538</v>
      </c>
      <c r="H375" s="178" t="s">
        <v>1</v>
      </c>
      <c r="I375" s="180"/>
      <c r="L375" s="177"/>
      <c r="M375" s="181"/>
      <c r="N375" s="182"/>
      <c r="O375" s="182"/>
      <c r="P375" s="182"/>
      <c r="Q375" s="182"/>
      <c r="R375" s="182"/>
      <c r="S375" s="182"/>
      <c r="T375" s="183"/>
      <c r="AT375" s="178" t="s">
        <v>212</v>
      </c>
      <c r="AU375" s="178" t="s">
        <v>91</v>
      </c>
      <c r="AV375" s="14" t="s">
        <v>89</v>
      </c>
      <c r="AW375" s="14" t="s">
        <v>36</v>
      </c>
      <c r="AX375" s="14" t="s">
        <v>81</v>
      </c>
      <c r="AY375" s="178" t="s">
        <v>199</v>
      </c>
    </row>
    <row r="376" spans="2:51" s="13" customFormat="1" ht="11.25">
      <c r="B376" s="169"/>
      <c r="D376" s="163" t="s">
        <v>212</v>
      </c>
      <c r="E376" s="170" t="s">
        <v>1</v>
      </c>
      <c r="F376" s="171" t="s">
        <v>539</v>
      </c>
      <c r="H376" s="172">
        <v>176</v>
      </c>
      <c r="I376" s="173"/>
      <c r="L376" s="169"/>
      <c r="M376" s="174"/>
      <c r="N376" s="175"/>
      <c r="O376" s="175"/>
      <c r="P376" s="175"/>
      <c r="Q376" s="175"/>
      <c r="R376" s="175"/>
      <c r="S376" s="175"/>
      <c r="T376" s="176"/>
      <c r="AT376" s="170" t="s">
        <v>212</v>
      </c>
      <c r="AU376" s="170" t="s">
        <v>91</v>
      </c>
      <c r="AV376" s="13" t="s">
        <v>91</v>
      </c>
      <c r="AW376" s="13" t="s">
        <v>36</v>
      </c>
      <c r="AX376" s="13" t="s">
        <v>81</v>
      </c>
      <c r="AY376" s="170" t="s">
        <v>199</v>
      </c>
    </row>
    <row r="377" spans="2:51" s="15" customFormat="1" ht="11.25">
      <c r="B377" s="184"/>
      <c r="D377" s="163" t="s">
        <v>212</v>
      </c>
      <c r="E377" s="185" t="s">
        <v>1</v>
      </c>
      <c r="F377" s="186" t="s">
        <v>234</v>
      </c>
      <c r="H377" s="187">
        <v>176</v>
      </c>
      <c r="I377" s="188"/>
      <c r="L377" s="184"/>
      <c r="M377" s="189"/>
      <c r="N377" s="190"/>
      <c r="O377" s="190"/>
      <c r="P377" s="190"/>
      <c r="Q377" s="190"/>
      <c r="R377" s="190"/>
      <c r="S377" s="190"/>
      <c r="T377" s="191"/>
      <c r="AT377" s="185" t="s">
        <v>212</v>
      </c>
      <c r="AU377" s="185" t="s">
        <v>91</v>
      </c>
      <c r="AV377" s="15" t="s">
        <v>206</v>
      </c>
      <c r="AW377" s="15" t="s">
        <v>36</v>
      </c>
      <c r="AX377" s="15" t="s">
        <v>89</v>
      </c>
      <c r="AY377" s="185" t="s">
        <v>199</v>
      </c>
    </row>
    <row r="378" spans="2:63" s="12" customFormat="1" ht="22.9" customHeight="1">
      <c r="B378" s="136"/>
      <c r="D378" s="137" t="s">
        <v>80</v>
      </c>
      <c r="E378" s="147" t="s">
        <v>259</v>
      </c>
      <c r="F378" s="147" t="s">
        <v>540</v>
      </c>
      <c r="I378" s="139"/>
      <c r="J378" s="148">
        <f>BK378</f>
        <v>0</v>
      </c>
      <c r="L378" s="136"/>
      <c r="M378" s="141"/>
      <c r="N378" s="142"/>
      <c r="O378" s="142"/>
      <c r="P378" s="143">
        <f>SUM(P379:P380)</f>
        <v>0</v>
      </c>
      <c r="Q378" s="142"/>
      <c r="R378" s="143">
        <f>SUM(R379:R380)</f>
        <v>0.02977</v>
      </c>
      <c r="S378" s="142"/>
      <c r="T378" s="144">
        <f>SUM(T379:T380)</f>
        <v>0</v>
      </c>
      <c r="AR378" s="137" t="s">
        <v>89</v>
      </c>
      <c r="AT378" s="145" t="s">
        <v>80</v>
      </c>
      <c r="AU378" s="145" t="s">
        <v>89</v>
      </c>
      <c r="AY378" s="137" t="s">
        <v>199</v>
      </c>
      <c r="BK378" s="146">
        <f>SUM(BK379:BK380)</f>
        <v>0</v>
      </c>
    </row>
    <row r="379" spans="1:65" s="2" customFormat="1" ht="14.45" customHeight="1">
      <c r="A379" s="33"/>
      <c r="B379" s="149"/>
      <c r="C379" s="150" t="s">
        <v>541</v>
      </c>
      <c r="D379" s="150" t="s">
        <v>201</v>
      </c>
      <c r="E379" s="151" t="s">
        <v>542</v>
      </c>
      <c r="F379" s="152" t="s">
        <v>543</v>
      </c>
      <c r="G379" s="153" t="s">
        <v>544</v>
      </c>
      <c r="H379" s="154">
        <v>1</v>
      </c>
      <c r="I379" s="155"/>
      <c r="J379" s="156">
        <f>ROUND(I379*H379,2)</f>
        <v>0</v>
      </c>
      <c r="K379" s="152" t="s">
        <v>246</v>
      </c>
      <c r="L379" s="34"/>
      <c r="M379" s="157" t="s">
        <v>1</v>
      </c>
      <c r="N379" s="158" t="s">
        <v>46</v>
      </c>
      <c r="O379" s="59"/>
      <c r="P379" s="159">
        <f>O379*H379</f>
        <v>0</v>
      </c>
      <c r="Q379" s="159">
        <v>0.02977</v>
      </c>
      <c r="R379" s="159">
        <f>Q379*H379</f>
        <v>0.02977</v>
      </c>
      <c r="S379" s="159">
        <v>0</v>
      </c>
      <c r="T379" s="160">
        <f>S379*H379</f>
        <v>0</v>
      </c>
      <c r="U379" s="33"/>
      <c r="V379" s="33"/>
      <c r="W379" s="33"/>
      <c r="X379" s="33"/>
      <c r="Y379" s="33"/>
      <c r="Z379" s="33"/>
      <c r="AA379" s="33"/>
      <c r="AB379" s="33"/>
      <c r="AC379" s="33"/>
      <c r="AD379" s="33"/>
      <c r="AE379" s="33"/>
      <c r="AR379" s="161" t="s">
        <v>206</v>
      </c>
      <c r="AT379" s="161" t="s">
        <v>201</v>
      </c>
      <c r="AU379" s="161" t="s">
        <v>91</v>
      </c>
      <c r="AY379" s="18" t="s">
        <v>199</v>
      </c>
      <c r="BE379" s="162">
        <f>IF(N379="základní",J379,0)</f>
        <v>0</v>
      </c>
      <c r="BF379" s="162">
        <f>IF(N379="snížená",J379,0)</f>
        <v>0</v>
      </c>
      <c r="BG379" s="162">
        <f>IF(N379="zákl. přenesená",J379,0)</f>
        <v>0</v>
      </c>
      <c r="BH379" s="162">
        <f>IF(N379="sníž. přenesená",J379,0)</f>
        <v>0</v>
      </c>
      <c r="BI379" s="162">
        <f>IF(N379="nulová",J379,0)</f>
        <v>0</v>
      </c>
      <c r="BJ379" s="18" t="s">
        <v>89</v>
      </c>
      <c r="BK379" s="162">
        <f>ROUND(I379*H379,2)</f>
        <v>0</v>
      </c>
      <c r="BL379" s="18" t="s">
        <v>206</v>
      </c>
      <c r="BM379" s="161" t="s">
        <v>545</v>
      </c>
    </row>
    <row r="380" spans="1:47" s="2" customFormat="1" ht="68.25">
      <c r="A380" s="33"/>
      <c r="B380" s="34"/>
      <c r="C380" s="33"/>
      <c r="D380" s="163" t="s">
        <v>248</v>
      </c>
      <c r="E380" s="33"/>
      <c r="F380" s="168" t="s">
        <v>546</v>
      </c>
      <c r="G380" s="33"/>
      <c r="H380" s="33"/>
      <c r="I380" s="165"/>
      <c r="J380" s="33"/>
      <c r="K380" s="33"/>
      <c r="L380" s="34"/>
      <c r="M380" s="166"/>
      <c r="N380" s="167"/>
      <c r="O380" s="59"/>
      <c r="P380" s="59"/>
      <c r="Q380" s="59"/>
      <c r="R380" s="59"/>
      <c r="S380" s="59"/>
      <c r="T380" s="60"/>
      <c r="U380" s="33"/>
      <c r="V380" s="33"/>
      <c r="W380" s="33"/>
      <c r="X380" s="33"/>
      <c r="Y380" s="33"/>
      <c r="Z380" s="33"/>
      <c r="AA380" s="33"/>
      <c r="AB380" s="33"/>
      <c r="AC380" s="33"/>
      <c r="AD380" s="33"/>
      <c r="AE380" s="33"/>
      <c r="AT380" s="18" t="s">
        <v>248</v>
      </c>
      <c r="AU380" s="18" t="s">
        <v>91</v>
      </c>
    </row>
    <row r="381" spans="2:63" s="12" customFormat="1" ht="22.9" customHeight="1">
      <c r="B381" s="136"/>
      <c r="D381" s="137" t="s">
        <v>80</v>
      </c>
      <c r="E381" s="147" t="s">
        <v>271</v>
      </c>
      <c r="F381" s="147" t="s">
        <v>547</v>
      </c>
      <c r="I381" s="139"/>
      <c r="J381" s="148">
        <f>BK381</f>
        <v>0</v>
      </c>
      <c r="L381" s="136"/>
      <c r="M381" s="141"/>
      <c r="N381" s="142"/>
      <c r="O381" s="142"/>
      <c r="P381" s="143">
        <f>P382+P392+P413+P418</f>
        <v>0</v>
      </c>
      <c r="Q381" s="142"/>
      <c r="R381" s="143">
        <f>R382+R392+R413+R418</f>
        <v>74.143946</v>
      </c>
      <c r="S381" s="142"/>
      <c r="T381" s="144">
        <f>T382+T392+T413+T418</f>
        <v>502.92</v>
      </c>
      <c r="AR381" s="137" t="s">
        <v>89</v>
      </c>
      <c r="AT381" s="145" t="s">
        <v>80</v>
      </c>
      <c r="AU381" s="145" t="s">
        <v>89</v>
      </c>
      <c r="AY381" s="137" t="s">
        <v>199</v>
      </c>
      <c r="BK381" s="146">
        <f>BK382+BK392+BK413+BK418</f>
        <v>0</v>
      </c>
    </row>
    <row r="382" spans="2:63" s="12" customFormat="1" ht="20.85" customHeight="1">
      <c r="B382" s="136"/>
      <c r="D382" s="137" t="s">
        <v>80</v>
      </c>
      <c r="E382" s="147" t="s">
        <v>548</v>
      </c>
      <c r="F382" s="147" t="s">
        <v>549</v>
      </c>
      <c r="I382" s="139"/>
      <c r="J382" s="148">
        <f>BK382</f>
        <v>0</v>
      </c>
      <c r="L382" s="136"/>
      <c r="M382" s="141"/>
      <c r="N382" s="142"/>
      <c r="O382" s="142"/>
      <c r="P382" s="143">
        <f>SUM(P383:P391)</f>
        <v>0</v>
      </c>
      <c r="Q382" s="142"/>
      <c r="R382" s="143">
        <f>SUM(R383:R391)</f>
        <v>67.0542</v>
      </c>
      <c r="S382" s="142"/>
      <c r="T382" s="144">
        <f>SUM(T383:T391)</f>
        <v>0</v>
      </c>
      <c r="AR382" s="137" t="s">
        <v>89</v>
      </c>
      <c r="AT382" s="145" t="s">
        <v>80</v>
      </c>
      <c r="AU382" s="145" t="s">
        <v>91</v>
      </c>
      <c r="AY382" s="137" t="s">
        <v>199</v>
      </c>
      <c r="BK382" s="146">
        <f>SUM(BK383:BK391)</f>
        <v>0</v>
      </c>
    </row>
    <row r="383" spans="1:65" s="2" customFormat="1" ht="24.2" customHeight="1">
      <c r="A383" s="33"/>
      <c r="B383" s="149"/>
      <c r="C383" s="150" t="s">
        <v>550</v>
      </c>
      <c r="D383" s="150" t="s">
        <v>201</v>
      </c>
      <c r="E383" s="151" t="s">
        <v>551</v>
      </c>
      <c r="F383" s="152" t="s">
        <v>552</v>
      </c>
      <c r="G383" s="153" t="s">
        <v>345</v>
      </c>
      <c r="H383" s="154">
        <v>276</v>
      </c>
      <c r="I383" s="155"/>
      <c r="J383" s="156">
        <f>ROUND(I383*H383,2)</f>
        <v>0</v>
      </c>
      <c r="K383" s="152" t="s">
        <v>205</v>
      </c>
      <c r="L383" s="34"/>
      <c r="M383" s="157" t="s">
        <v>1</v>
      </c>
      <c r="N383" s="158" t="s">
        <v>46</v>
      </c>
      <c r="O383" s="59"/>
      <c r="P383" s="159">
        <f>O383*H383</f>
        <v>0</v>
      </c>
      <c r="Q383" s="159">
        <v>0.1554</v>
      </c>
      <c r="R383" s="159">
        <f>Q383*H383</f>
        <v>42.8904</v>
      </c>
      <c r="S383" s="159">
        <v>0</v>
      </c>
      <c r="T383" s="160">
        <f>S383*H383</f>
        <v>0</v>
      </c>
      <c r="U383" s="33"/>
      <c r="V383" s="33"/>
      <c r="W383" s="33"/>
      <c r="X383" s="33"/>
      <c r="Y383" s="33"/>
      <c r="Z383" s="33"/>
      <c r="AA383" s="33"/>
      <c r="AB383" s="33"/>
      <c r="AC383" s="33"/>
      <c r="AD383" s="33"/>
      <c r="AE383" s="33"/>
      <c r="AR383" s="161" t="s">
        <v>206</v>
      </c>
      <c r="AT383" s="161" t="s">
        <v>201</v>
      </c>
      <c r="AU383" s="161" t="s">
        <v>221</v>
      </c>
      <c r="AY383" s="18" t="s">
        <v>199</v>
      </c>
      <c r="BE383" s="162">
        <f>IF(N383="základní",J383,0)</f>
        <v>0</v>
      </c>
      <c r="BF383" s="162">
        <f>IF(N383="snížená",J383,0)</f>
        <v>0</v>
      </c>
      <c r="BG383" s="162">
        <f>IF(N383="zákl. přenesená",J383,0)</f>
        <v>0</v>
      </c>
      <c r="BH383" s="162">
        <f>IF(N383="sníž. přenesená",J383,0)</f>
        <v>0</v>
      </c>
      <c r="BI383" s="162">
        <f>IF(N383="nulová",J383,0)</f>
        <v>0</v>
      </c>
      <c r="BJ383" s="18" t="s">
        <v>89</v>
      </c>
      <c r="BK383" s="162">
        <f>ROUND(I383*H383,2)</f>
        <v>0</v>
      </c>
      <c r="BL383" s="18" t="s">
        <v>206</v>
      </c>
      <c r="BM383" s="161" t="s">
        <v>553</v>
      </c>
    </row>
    <row r="384" spans="1:47" s="2" customFormat="1" ht="29.25">
      <c r="A384" s="33"/>
      <c r="B384" s="34"/>
      <c r="C384" s="33"/>
      <c r="D384" s="163" t="s">
        <v>208</v>
      </c>
      <c r="E384" s="33"/>
      <c r="F384" s="164" t="s">
        <v>554</v>
      </c>
      <c r="G384" s="33"/>
      <c r="H384" s="33"/>
      <c r="I384" s="165"/>
      <c r="J384" s="33"/>
      <c r="K384" s="33"/>
      <c r="L384" s="34"/>
      <c r="M384" s="166"/>
      <c r="N384" s="167"/>
      <c r="O384" s="59"/>
      <c r="P384" s="59"/>
      <c r="Q384" s="59"/>
      <c r="R384" s="59"/>
      <c r="S384" s="59"/>
      <c r="T384" s="60"/>
      <c r="U384" s="33"/>
      <c r="V384" s="33"/>
      <c r="W384" s="33"/>
      <c r="X384" s="33"/>
      <c r="Y384" s="33"/>
      <c r="Z384" s="33"/>
      <c r="AA384" s="33"/>
      <c r="AB384" s="33"/>
      <c r="AC384" s="33"/>
      <c r="AD384" s="33"/>
      <c r="AE384" s="33"/>
      <c r="AT384" s="18" t="s">
        <v>208</v>
      </c>
      <c r="AU384" s="18" t="s">
        <v>221</v>
      </c>
    </row>
    <row r="385" spans="1:47" s="2" customFormat="1" ht="97.5">
      <c r="A385" s="33"/>
      <c r="B385" s="34"/>
      <c r="C385" s="33"/>
      <c r="D385" s="163" t="s">
        <v>210</v>
      </c>
      <c r="E385" s="33"/>
      <c r="F385" s="168" t="s">
        <v>555</v>
      </c>
      <c r="G385" s="33"/>
      <c r="H385" s="33"/>
      <c r="I385" s="165"/>
      <c r="J385" s="33"/>
      <c r="K385" s="33"/>
      <c r="L385" s="34"/>
      <c r="M385" s="166"/>
      <c r="N385" s="167"/>
      <c r="O385" s="59"/>
      <c r="P385" s="59"/>
      <c r="Q385" s="59"/>
      <c r="R385" s="59"/>
      <c r="S385" s="59"/>
      <c r="T385" s="60"/>
      <c r="U385" s="33"/>
      <c r="V385" s="33"/>
      <c r="W385" s="33"/>
      <c r="X385" s="33"/>
      <c r="Y385" s="33"/>
      <c r="Z385" s="33"/>
      <c r="AA385" s="33"/>
      <c r="AB385" s="33"/>
      <c r="AC385" s="33"/>
      <c r="AD385" s="33"/>
      <c r="AE385" s="33"/>
      <c r="AT385" s="18" t="s">
        <v>210</v>
      </c>
      <c r="AU385" s="18" t="s">
        <v>221</v>
      </c>
    </row>
    <row r="386" spans="2:51" s="14" customFormat="1" ht="11.25">
      <c r="B386" s="177"/>
      <c r="D386" s="163" t="s">
        <v>212</v>
      </c>
      <c r="E386" s="178" t="s">
        <v>1</v>
      </c>
      <c r="F386" s="179" t="s">
        <v>556</v>
      </c>
      <c r="H386" s="178" t="s">
        <v>1</v>
      </c>
      <c r="I386" s="180"/>
      <c r="L386" s="177"/>
      <c r="M386" s="181"/>
      <c r="N386" s="182"/>
      <c r="O386" s="182"/>
      <c r="P386" s="182"/>
      <c r="Q386" s="182"/>
      <c r="R386" s="182"/>
      <c r="S386" s="182"/>
      <c r="T386" s="183"/>
      <c r="AT386" s="178" t="s">
        <v>212</v>
      </c>
      <c r="AU386" s="178" t="s">
        <v>221</v>
      </c>
      <c r="AV386" s="14" t="s">
        <v>89</v>
      </c>
      <c r="AW386" s="14" t="s">
        <v>36</v>
      </c>
      <c r="AX386" s="14" t="s">
        <v>81</v>
      </c>
      <c r="AY386" s="178" t="s">
        <v>199</v>
      </c>
    </row>
    <row r="387" spans="2:51" s="13" customFormat="1" ht="11.25">
      <c r="B387" s="169"/>
      <c r="D387" s="163" t="s">
        <v>212</v>
      </c>
      <c r="E387" s="170" t="s">
        <v>1</v>
      </c>
      <c r="F387" s="171" t="s">
        <v>557</v>
      </c>
      <c r="H387" s="172">
        <v>276</v>
      </c>
      <c r="I387" s="173"/>
      <c r="L387" s="169"/>
      <c r="M387" s="174"/>
      <c r="N387" s="175"/>
      <c r="O387" s="175"/>
      <c r="P387" s="175"/>
      <c r="Q387" s="175"/>
      <c r="R387" s="175"/>
      <c r="S387" s="175"/>
      <c r="T387" s="176"/>
      <c r="AT387" s="170" t="s">
        <v>212</v>
      </c>
      <c r="AU387" s="170" t="s">
        <v>221</v>
      </c>
      <c r="AV387" s="13" t="s">
        <v>91</v>
      </c>
      <c r="AW387" s="13" t="s">
        <v>36</v>
      </c>
      <c r="AX387" s="13" t="s">
        <v>81</v>
      </c>
      <c r="AY387" s="170" t="s">
        <v>199</v>
      </c>
    </row>
    <row r="388" spans="2:51" s="15" customFormat="1" ht="11.25">
      <c r="B388" s="184"/>
      <c r="D388" s="163" t="s">
        <v>212</v>
      </c>
      <c r="E388" s="185" t="s">
        <v>1</v>
      </c>
      <c r="F388" s="186" t="s">
        <v>234</v>
      </c>
      <c r="H388" s="187">
        <v>276</v>
      </c>
      <c r="I388" s="188"/>
      <c r="L388" s="184"/>
      <c r="M388" s="189"/>
      <c r="N388" s="190"/>
      <c r="O388" s="190"/>
      <c r="P388" s="190"/>
      <c r="Q388" s="190"/>
      <c r="R388" s="190"/>
      <c r="S388" s="190"/>
      <c r="T388" s="191"/>
      <c r="AT388" s="185" t="s">
        <v>212</v>
      </c>
      <c r="AU388" s="185" t="s">
        <v>221</v>
      </c>
      <c r="AV388" s="15" t="s">
        <v>206</v>
      </c>
      <c r="AW388" s="15" t="s">
        <v>36</v>
      </c>
      <c r="AX388" s="15" t="s">
        <v>89</v>
      </c>
      <c r="AY388" s="185" t="s">
        <v>199</v>
      </c>
    </row>
    <row r="389" spans="1:65" s="2" customFormat="1" ht="14.45" customHeight="1">
      <c r="A389" s="33"/>
      <c r="B389" s="149"/>
      <c r="C389" s="192" t="s">
        <v>558</v>
      </c>
      <c r="D389" s="192" t="s">
        <v>272</v>
      </c>
      <c r="E389" s="193" t="s">
        <v>559</v>
      </c>
      <c r="F389" s="194" t="s">
        <v>560</v>
      </c>
      <c r="G389" s="195" t="s">
        <v>345</v>
      </c>
      <c r="H389" s="196">
        <v>284.28</v>
      </c>
      <c r="I389" s="197"/>
      <c r="J389" s="198">
        <f>ROUND(I389*H389,2)</f>
        <v>0</v>
      </c>
      <c r="K389" s="194" t="s">
        <v>205</v>
      </c>
      <c r="L389" s="199"/>
      <c r="M389" s="200" t="s">
        <v>1</v>
      </c>
      <c r="N389" s="201" t="s">
        <v>46</v>
      </c>
      <c r="O389" s="59"/>
      <c r="P389" s="159">
        <f>O389*H389</f>
        <v>0</v>
      </c>
      <c r="Q389" s="159">
        <v>0.085</v>
      </c>
      <c r="R389" s="159">
        <f>Q389*H389</f>
        <v>24.1638</v>
      </c>
      <c r="S389" s="159">
        <v>0</v>
      </c>
      <c r="T389" s="160">
        <f>S389*H389</f>
        <v>0</v>
      </c>
      <c r="U389" s="33"/>
      <c r="V389" s="33"/>
      <c r="W389" s="33"/>
      <c r="X389" s="33"/>
      <c r="Y389" s="33"/>
      <c r="Z389" s="33"/>
      <c r="AA389" s="33"/>
      <c r="AB389" s="33"/>
      <c r="AC389" s="33"/>
      <c r="AD389" s="33"/>
      <c r="AE389" s="33"/>
      <c r="AR389" s="161" t="s">
        <v>259</v>
      </c>
      <c r="AT389" s="161" t="s">
        <v>272</v>
      </c>
      <c r="AU389" s="161" t="s">
        <v>221</v>
      </c>
      <c r="AY389" s="18" t="s">
        <v>199</v>
      </c>
      <c r="BE389" s="162">
        <f>IF(N389="základní",J389,0)</f>
        <v>0</v>
      </c>
      <c r="BF389" s="162">
        <f>IF(N389="snížená",J389,0)</f>
        <v>0</v>
      </c>
      <c r="BG389" s="162">
        <f>IF(N389="zákl. přenesená",J389,0)</f>
        <v>0</v>
      </c>
      <c r="BH389" s="162">
        <f>IF(N389="sníž. přenesená",J389,0)</f>
        <v>0</v>
      </c>
      <c r="BI389" s="162">
        <f>IF(N389="nulová",J389,0)</f>
        <v>0</v>
      </c>
      <c r="BJ389" s="18" t="s">
        <v>89</v>
      </c>
      <c r="BK389" s="162">
        <f>ROUND(I389*H389,2)</f>
        <v>0</v>
      </c>
      <c r="BL389" s="18" t="s">
        <v>206</v>
      </c>
      <c r="BM389" s="161" t="s">
        <v>561</v>
      </c>
    </row>
    <row r="390" spans="1:47" s="2" customFormat="1" ht="11.25">
      <c r="A390" s="33"/>
      <c r="B390" s="34"/>
      <c r="C390" s="33"/>
      <c r="D390" s="163" t="s">
        <v>208</v>
      </c>
      <c r="E390" s="33"/>
      <c r="F390" s="164" t="s">
        <v>560</v>
      </c>
      <c r="G390" s="33"/>
      <c r="H390" s="33"/>
      <c r="I390" s="165"/>
      <c r="J390" s="33"/>
      <c r="K390" s="33"/>
      <c r="L390" s="34"/>
      <c r="M390" s="166"/>
      <c r="N390" s="167"/>
      <c r="O390" s="59"/>
      <c r="P390" s="59"/>
      <c r="Q390" s="59"/>
      <c r="R390" s="59"/>
      <c r="S390" s="59"/>
      <c r="T390" s="60"/>
      <c r="U390" s="33"/>
      <c r="V390" s="33"/>
      <c r="W390" s="33"/>
      <c r="X390" s="33"/>
      <c r="Y390" s="33"/>
      <c r="Z390" s="33"/>
      <c r="AA390" s="33"/>
      <c r="AB390" s="33"/>
      <c r="AC390" s="33"/>
      <c r="AD390" s="33"/>
      <c r="AE390" s="33"/>
      <c r="AT390" s="18" t="s">
        <v>208</v>
      </c>
      <c r="AU390" s="18" t="s">
        <v>221</v>
      </c>
    </row>
    <row r="391" spans="2:51" s="13" customFormat="1" ht="11.25">
      <c r="B391" s="169"/>
      <c r="D391" s="163" t="s">
        <v>212</v>
      </c>
      <c r="F391" s="171" t="s">
        <v>562</v>
      </c>
      <c r="H391" s="172">
        <v>284.28</v>
      </c>
      <c r="I391" s="173"/>
      <c r="L391" s="169"/>
      <c r="M391" s="174"/>
      <c r="N391" s="175"/>
      <c r="O391" s="175"/>
      <c r="P391" s="175"/>
      <c r="Q391" s="175"/>
      <c r="R391" s="175"/>
      <c r="S391" s="175"/>
      <c r="T391" s="176"/>
      <c r="AT391" s="170" t="s">
        <v>212</v>
      </c>
      <c r="AU391" s="170" t="s">
        <v>221</v>
      </c>
      <c r="AV391" s="13" t="s">
        <v>91</v>
      </c>
      <c r="AW391" s="13" t="s">
        <v>3</v>
      </c>
      <c r="AX391" s="13" t="s">
        <v>89</v>
      </c>
      <c r="AY391" s="170" t="s">
        <v>199</v>
      </c>
    </row>
    <row r="392" spans="2:63" s="12" customFormat="1" ht="20.85" customHeight="1">
      <c r="B392" s="136"/>
      <c r="D392" s="137" t="s">
        <v>80</v>
      </c>
      <c r="E392" s="147" t="s">
        <v>563</v>
      </c>
      <c r="F392" s="147" t="s">
        <v>564</v>
      </c>
      <c r="I392" s="139"/>
      <c r="J392" s="148">
        <f>BK392</f>
        <v>0</v>
      </c>
      <c r="L392" s="136"/>
      <c r="M392" s="141"/>
      <c r="N392" s="142"/>
      <c r="O392" s="142"/>
      <c r="P392" s="143">
        <f>SUM(P393:P412)</f>
        <v>0</v>
      </c>
      <c r="Q392" s="142"/>
      <c r="R392" s="143">
        <f>SUM(R393:R412)</f>
        <v>7.088521</v>
      </c>
      <c r="S392" s="142"/>
      <c r="T392" s="144">
        <f>SUM(T393:T412)</f>
        <v>0</v>
      </c>
      <c r="AR392" s="137" t="s">
        <v>89</v>
      </c>
      <c r="AT392" s="145" t="s">
        <v>80</v>
      </c>
      <c r="AU392" s="145" t="s">
        <v>91</v>
      </c>
      <c r="AY392" s="137" t="s">
        <v>199</v>
      </c>
      <c r="BK392" s="146">
        <f>SUM(BK393:BK412)</f>
        <v>0</v>
      </c>
    </row>
    <row r="393" spans="1:65" s="2" customFormat="1" ht="24.2" customHeight="1">
      <c r="A393" s="33"/>
      <c r="B393" s="149"/>
      <c r="C393" s="150" t="s">
        <v>565</v>
      </c>
      <c r="D393" s="150" t="s">
        <v>201</v>
      </c>
      <c r="E393" s="151" t="s">
        <v>566</v>
      </c>
      <c r="F393" s="152" t="s">
        <v>567</v>
      </c>
      <c r="G393" s="153" t="s">
        <v>204</v>
      </c>
      <c r="H393" s="154">
        <v>39.6</v>
      </c>
      <c r="I393" s="155"/>
      <c r="J393" s="156">
        <f>ROUND(I393*H393,2)</f>
        <v>0</v>
      </c>
      <c r="K393" s="152" t="s">
        <v>205</v>
      </c>
      <c r="L393" s="34"/>
      <c r="M393" s="157" t="s">
        <v>1</v>
      </c>
      <c r="N393" s="158" t="s">
        <v>46</v>
      </c>
      <c r="O393" s="59"/>
      <c r="P393" s="159">
        <f>O393*H393</f>
        <v>0</v>
      </c>
      <c r="Q393" s="159">
        <v>0.00063</v>
      </c>
      <c r="R393" s="159">
        <f>Q393*H393</f>
        <v>0.024948</v>
      </c>
      <c r="S393" s="159">
        <v>0</v>
      </c>
      <c r="T393" s="160">
        <f>S393*H393</f>
        <v>0</v>
      </c>
      <c r="U393" s="33"/>
      <c r="V393" s="33"/>
      <c r="W393" s="33"/>
      <c r="X393" s="33"/>
      <c r="Y393" s="33"/>
      <c r="Z393" s="33"/>
      <c r="AA393" s="33"/>
      <c r="AB393" s="33"/>
      <c r="AC393" s="33"/>
      <c r="AD393" s="33"/>
      <c r="AE393" s="33"/>
      <c r="AR393" s="161" t="s">
        <v>206</v>
      </c>
      <c r="AT393" s="161" t="s">
        <v>201</v>
      </c>
      <c r="AU393" s="161" t="s">
        <v>221</v>
      </c>
      <c r="AY393" s="18" t="s">
        <v>199</v>
      </c>
      <c r="BE393" s="162">
        <f>IF(N393="základní",J393,0)</f>
        <v>0</v>
      </c>
      <c r="BF393" s="162">
        <f>IF(N393="snížená",J393,0)</f>
        <v>0</v>
      </c>
      <c r="BG393" s="162">
        <f>IF(N393="zákl. přenesená",J393,0)</f>
        <v>0</v>
      </c>
      <c r="BH393" s="162">
        <f>IF(N393="sníž. přenesená",J393,0)</f>
        <v>0</v>
      </c>
      <c r="BI393" s="162">
        <f>IF(N393="nulová",J393,0)</f>
        <v>0</v>
      </c>
      <c r="BJ393" s="18" t="s">
        <v>89</v>
      </c>
      <c r="BK393" s="162">
        <f>ROUND(I393*H393,2)</f>
        <v>0</v>
      </c>
      <c r="BL393" s="18" t="s">
        <v>206</v>
      </c>
      <c r="BM393" s="161" t="s">
        <v>568</v>
      </c>
    </row>
    <row r="394" spans="1:47" s="2" customFormat="1" ht="19.5">
      <c r="A394" s="33"/>
      <c r="B394" s="34"/>
      <c r="C394" s="33"/>
      <c r="D394" s="163" t="s">
        <v>208</v>
      </c>
      <c r="E394" s="33"/>
      <c r="F394" s="164" t="s">
        <v>569</v>
      </c>
      <c r="G394" s="33"/>
      <c r="H394" s="33"/>
      <c r="I394" s="165"/>
      <c r="J394" s="33"/>
      <c r="K394" s="33"/>
      <c r="L394" s="34"/>
      <c r="M394" s="166"/>
      <c r="N394" s="167"/>
      <c r="O394" s="59"/>
      <c r="P394" s="59"/>
      <c r="Q394" s="59"/>
      <c r="R394" s="59"/>
      <c r="S394" s="59"/>
      <c r="T394" s="60"/>
      <c r="U394" s="33"/>
      <c r="V394" s="33"/>
      <c r="W394" s="33"/>
      <c r="X394" s="33"/>
      <c r="Y394" s="33"/>
      <c r="Z394" s="33"/>
      <c r="AA394" s="33"/>
      <c r="AB394" s="33"/>
      <c r="AC394" s="33"/>
      <c r="AD394" s="33"/>
      <c r="AE394" s="33"/>
      <c r="AT394" s="18" t="s">
        <v>208</v>
      </c>
      <c r="AU394" s="18" t="s">
        <v>221</v>
      </c>
    </row>
    <row r="395" spans="1:47" s="2" customFormat="1" ht="68.25">
      <c r="A395" s="33"/>
      <c r="B395" s="34"/>
      <c r="C395" s="33"/>
      <c r="D395" s="163" t="s">
        <v>210</v>
      </c>
      <c r="E395" s="33"/>
      <c r="F395" s="168" t="s">
        <v>570</v>
      </c>
      <c r="G395" s="33"/>
      <c r="H395" s="33"/>
      <c r="I395" s="165"/>
      <c r="J395" s="33"/>
      <c r="K395" s="33"/>
      <c r="L395" s="34"/>
      <c r="M395" s="166"/>
      <c r="N395" s="167"/>
      <c r="O395" s="59"/>
      <c r="P395" s="59"/>
      <c r="Q395" s="59"/>
      <c r="R395" s="59"/>
      <c r="S395" s="59"/>
      <c r="T395" s="60"/>
      <c r="U395" s="33"/>
      <c r="V395" s="33"/>
      <c r="W395" s="33"/>
      <c r="X395" s="33"/>
      <c r="Y395" s="33"/>
      <c r="Z395" s="33"/>
      <c r="AA395" s="33"/>
      <c r="AB395" s="33"/>
      <c r="AC395" s="33"/>
      <c r="AD395" s="33"/>
      <c r="AE395" s="33"/>
      <c r="AT395" s="18" t="s">
        <v>210</v>
      </c>
      <c r="AU395" s="18" t="s">
        <v>221</v>
      </c>
    </row>
    <row r="396" spans="2:51" s="14" customFormat="1" ht="11.25">
      <c r="B396" s="177"/>
      <c r="D396" s="163" t="s">
        <v>212</v>
      </c>
      <c r="E396" s="178" t="s">
        <v>1</v>
      </c>
      <c r="F396" s="179" t="s">
        <v>538</v>
      </c>
      <c r="H396" s="178" t="s">
        <v>1</v>
      </c>
      <c r="I396" s="180"/>
      <c r="L396" s="177"/>
      <c r="M396" s="181"/>
      <c r="N396" s="182"/>
      <c r="O396" s="182"/>
      <c r="P396" s="182"/>
      <c r="Q396" s="182"/>
      <c r="R396" s="182"/>
      <c r="S396" s="182"/>
      <c r="T396" s="183"/>
      <c r="AT396" s="178" t="s">
        <v>212</v>
      </c>
      <c r="AU396" s="178" t="s">
        <v>221</v>
      </c>
      <c r="AV396" s="14" t="s">
        <v>89</v>
      </c>
      <c r="AW396" s="14" t="s">
        <v>36</v>
      </c>
      <c r="AX396" s="14" t="s">
        <v>81</v>
      </c>
      <c r="AY396" s="178" t="s">
        <v>199</v>
      </c>
    </row>
    <row r="397" spans="2:51" s="13" customFormat="1" ht="11.25">
      <c r="B397" s="169"/>
      <c r="D397" s="163" t="s">
        <v>212</v>
      </c>
      <c r="E397" s="170" t="s">
        <v>1</v>
      </c>
      <c r="F397" s="171" t="s">
        <v>571</v>
      </c>
      <c r="H397" s="172">
        <v>39.6</v>
      </c>
      <c r="I397" s="173"/>
      <c r="L397" s="169"/>
      <c r="M397" s="174"/>
      <c r="N397" s="175"/>
      <c r="O397" s="175"/>
      <c r="P397" s="175"/>
      <c r="Q397" s="175"/>
      <c r="R397" s="175"/>
      <c r="S397" s="175"/>
      <c r="T397" s="176"/>
      <c r="AT397" s="170" t="s">
        <v>212</v>
      </c>
      <c r="AU397" s="170" t="s">
        <v>221</v>
      </c>
      <c r="AV397" s="13" t="s">
        <v>91</v>
      </c>
      <c r="AW397" s="13" t="s">
        <v>36</v>
      </c>
      <c r="AX397" s="13" t="s">
        <v>81</v>
      </c>
      <c r="AY397" s="170" t="s">
        <v>199</v>
      </c>
    </row>
    <row r="398" spans="2:51" s="15" customFormat="1" ht="11.25">
      <c r="B398" s="184"/>
      <c r="D398" s="163" t="s">
        <v>212</v>
      </c>
      <c r="E398" s="185" t="s">
        <v>1</v>
      </c>
      <c r="F398" s="186" t="s">
        <v>234</v>
      </c>
      <c r="H398" s="187">
        <v>39.6</v>
      </c>
      <c r="I398" s="188"/>
      <c r="L398" s="184"/>
      <c r="M398" s="189"/>
      <c r="N398" s="190"/>
      <c r="O398" s="190"/>
      <c r="P398" s="190"/>
      <c r="Q398" s="190"/>
      <c r="R398" s="190"/>
      <c r="S398" s="190"/>
      <c r="T398" s="191"/>
      <c r="AT398" s="185" t="s">
        <v>212</v>
      </c>
      <c r="AU398" s="185" t="s">
        <v>221</v>
      </c>
      <c r="AV398" s="15" t="s">
        <v>206</v>
      </c>
      <c r="AW398" s="15" t="s">
        <v>36</v>
      </c>
      <c r="AX398" s="15" t="s">
        <v>89</v>
      </c>
      <c r="AY398" s="185" t="s">
        <v>199</v>
      </c>
    </row>
    <row r="399" spans="1:65" s="2" customFormat="1" ht="24.2" customHeight="1">
      <c r="A399" s="33"/>
      <c r="B399" s="149"/>
      <c r="C399" s="150" t="s">
        <v>572</v>
      </c>
      <c r="D399" s="150" t="s">
        <v>201</v>
      </c>
      <c r="E399" s="151" t="s">
        <v>573</v>
      </c>
      <c r="F399" s="152" t="s">
        <v>574</v>
      </c>
      <c r="G399" s="153" t="s">
        <v>345</v>
      </c>
      <c r="H399" s="154">
        <v>184.8</v>
      </c>
      <c r="I399" s="155"/>
      <c r="J399" s="156">
        <f>ROUND(I399*H399,2)</f>
        <v>0</v>
      </c>
      <c r="K399" s="152" t="s">
        <v>205</v>
      </c>
      <c r="L399" s="34"/>
      <c r="M399" s="157" t="s">
        <v>1</v>
      </c>
      <c r="N399" s="158" t="s">
        <v>46</v>
      </c>
      <c r="O399" s="59"/>
      <c r="P399" s="159">
        <f>O399*H399</f>
        <v>0</v>
      </c>
      <c r="Q399" s="159">
        <v>0.00018</v>
      </c>
      <c r="R399" s="159">
        <f>Q399*H399</f>
        <v>0.033264</v>
      </c>
      <c r="S399" s="159">
        <v>0</v>
      </c>
      <c r="T399" s="160">
        <f>S399*H399</f>
        <v>0</v>
      </c>
      <c r="U399" s="33"/>
      <c r="V399" s="33"/>
      <c r="W399" s="33"/>
      <c r="X399" s="33"/>
      <c r="Y399" s="33"/>
      <c r="Z399" s="33"/>
      <c r="AA399" s="33"/>
      <c r="AB399" s="33"/>
      <c r="AC399" s="33"/>
      <c r="AD399" s="33"/>
      <c r="AE399" s="33"/>
      <c r="AR399" s="161" t="s">
        <v>206</v>
      </c>
      <c r="AT399" s="161" t="s">
        <v>201</v>
      </c>
      <c r="AU399" s="161" t="s">
        <v>221</v>
      </c>
      <c r="AY399" s="18" t="s">
        <v>199</v>
      </c>
      <c r="BE399" s="162">
        <f>IF(N399="základní",J399,0)</f>
        <v>0</v>
      </c>
      <c r="BF399" s="162">
        <f>IF(N399="snížená",J399,0)</f>
        <v>0</v>
      </c>
      <c r="BG399" s="162">
        <f>IF(N399="zákl. přenesená",J399,0)</f>
        <v>0</v>
      </c>
      <c r="BH399" s="162">
        <f>IF(N399="sníž. přenesená",J399,0)</f>
        <v>0</v>
      </c>
      <c r="BI399" s="162">
        <f>IF(N399="nulová",J399,0)</f>
        <v>0</v>
      </c>
      <c r="BJ399" s="18" t="s">
        <v>89</v>
      </c>
      <c r="BK399" s="162">
        <f>ROUND(I399*H399,2)</f>
        <v>0</v>
      </c>
      <c r="BL399" s="18" t="s">
        <v>206</v>
      </c>
      <c r="BM399" s="161" t="s">
        <v>575</v>
      </c>
    </row>
    <row r="400" spans="1:47" s="2" customFormat="1" ht="19.5">
      <c r="A400" s="33"/>
      <c r="B400" s="34"/>
      <c r="C400" s="33"/>
      <c r="D400" s="163" t="s">
        <v>208</v>
      </c>
      <c r="E400" s="33"/>
      <c r="F400" s="164" t="s">
        <v>574</v>
      </c>
      <c r="G400" s="33"/>
      <c r="H400" s="33"/>
      <c r="I400" s="165"/>
      <c r="J400" s="33"/>
      <c r="K400" s="33"/>
      <c r="L400" s="34"/>
      <c r="M400" s="166"/>
      <c r="N400" s="167"/>
      <c r="O400" s="59"/>
      <c r="P400" s="59"/>
      <c r="Q400" s="59"/>
      <c r="R400" s="59"/>
      <c r="S400" s="59"/>
      <c r="T400" s="60"/>
      <c r="U400" s="33"/>
      <c r="V400" s="33"/>
      <c r="W400" s="33"/>
      <c r="X400" s="33"/>
      <c r="Y400" s="33"/>
      <c r="Z400" s="33"/>
      <c r="AA400" s="33"/>
      <c r="AB400" s="33"/>
      <c r="AC400" s="33"/>
      <c r="AD400" s="33"/>
      <c r="AE400" s="33"/>
      <c r="AT400" s="18" t="s">
        <v>208</v>
      </c>
      <c r="AU400" s="18" t="s">
        <v>221</v>
      </c>
    </row>
    <row r="401" spans="2:51" s="14" customFormat="1" ht="11.25">
      <c r="B401" s="177"/>
      <c r="D401" s="163" t="s">
        <v>212</v>
      </c>
      <c r="E401" s="178" t="s">
        <v>1</v>
      </c>
      <c r="F401" s="179" t="s">
        <v>538</v>
      </c>
      <c r="H401" s="178" t="s">
        <v>1</v>
      </c>
      <c r="I401" s="180"/>
      <c r="L401" s="177"/>
      <c r="M401" s="181"/>
      <c r="N401" s="182"/>
      <c r="O401" s="182"/>
      <c r="P401" s="182"/>
      <c r="Q401" s="182"/>
      <c r="R401" s="182"/>
      <c r="S401" s="182"/>
      <c r="T401" s="183"/>
      <c r="AT401" s="178" t="s">
        <v>212</v>
      </c>
      <c r="AU401" s="178" t="s">
        <v>221</v>
      </c>
      <c r="AV401" s="14" t="s">
        <v>89</v>
      </c>
      <c r="AW401" s="14" t="s">
        <v>36</v>
      </c>
      <c r="AX401" s="14" t="s">
        <v>81</v>
      </c>
      <c r="AY401" s="178" t="s">
        <v>199</v>
      </c>
    </row>
    <row r="402" spans="2:51" s="13" customFormat="1" ht="11.25">
      <c r="B402" s="169"/>
      <c r="D402" s="163" t="s">
        <v>212</v>
      </c>
      <c r="E402" s="170" t="s">
        <v>1</v>
      </c>
      <c r="F402" s="171" t="s">
        <v>576</v>
      </c>
      <c r="H402" s="172">
        <v>184.8</v>
      </c>
      <c r="I402" s="173"/>
      <c r="L402" s="169"/>
      <c r="M402" s="174"/>
      <c r="N402" s="175"/>
      <c r="O402" s="175"/>
      <c r="P402" s="175"/>
      <c r="Q402" s="175"/>
      <c r="R402" s="175"/>
      <c r="S402" s="175"/>
      <c r="T402" s="176"/>
      <c r="AT402" s="170" t="s">
        <v>212</v>
      </c>
      <c r="AU402" s="170" t="s">
        <v>221</v>
      </c>
      <c r="AV402" s="13" t="s">
        <v>91</v>
      </c>
      <c r="AW402" s="13" t="s">
        <v>36</v>
      </c>
      <c r="AX402" s="13" t="s">
        <v>81</v>
      </c>
      <c r="AY402" s="170" t="s">
        <v>199</v>
      </c>
    </row>
    <row r="403" spans="2:51" s="15" customFormat="1" ht="11.25">
      <c r="B403" s="184"/>
      <c r="D403" s="163" t="s">
        <v>212</v>
      </c>
      <c r="E403" s="185" t="s">
        <v>1</v>
      </c>
      <c r="F403" s="186" t="s">
        <v>234</v>
      </c>
      <c r="H403" s="187">
        <v>184.8</v>
      </c>
      <c r="I403" s="188"/>
      <c r="L403" s="184"/>
      <c r="M403" s="189"/>
      <c r="N403" s="190"/>
      <c r="O403" s="190"/>
      <c r="P403" s="190"/>
      <c r="Q403" s="190"/>
      <c r="R403" s="190"/>
      <c r="S403" s="190"/>
      <c r="T403" s="191"/>
      <c r="AT403" s="185" t="s">
        <v>212</v>
      </c>
      <c r="AU403" s="185" t="s">
        <v>221</v>
      </c>
      <c r="AV403" s="15" t="s">
        <v>206</v>
      </c>
      <c r="AW403" s="15" t="s">
        <v>36</v>
      </c>
      <c r="AX403" s="15" t="s">
        <v>89</v>
      </c>
      <c r="AY403" s="185" t="s">
        <v>199</v>
      </c>
    </row>
    <row r="404" spans="1:65" s="2" customFormat="1" ht="24.2" customHeight="1">
      <c r="A404" s="33"/>
      <c r="B404" s="149"/>
      <c r="C404" s="150" t="s">
        <v>577</v>
      </c>
      <c r="D404" s="150" t="s">
        <v>201</v>
      </c>
      <c r="E404" s="151" t="s">
        <v>578</v>
      </c>
      <c r="F404" s="152" t="s">
        <v>579</v>
      </c>
      <c r="G404" s="153" t="s">
        <v>345</v>
      </c>
      <c r="H404" s="154">
        <v>23.3</v>
      </c>
      <c r="I404" s="155"/>
      <c r="J404" s="156">
        <f>ROUND(I404*H404,2)</f>
        <v>0</v>
      </c>
      <c r="K404" s="152" t="s">
        <v>246</v>
      </c>
      <c r="L404" s="34"/>
      <c r="M404" s="157" t="s">
        <v>1</v>
      </c>
      <c r="N404" s="158" t="s">
        <v>46</v>
      </c>
      <c r="O404" s="59"/>
      <c r="P404" s="159">
        <f>O404*H404</f>
        <v>0</v>
      </c>
      <c r="Q404" s="159">
        <v>0.16371</v>
      </c>
      <c r="R404" s="159">
        <f>Q404*H404</f>
        <v>3.814443</v>
      </c>
      <c r="S404" s="159">
        <v>0</v>
      </c>
      <c r="T404" s="160">
        <f>S404*H404</f>
        <v>0</v>
      </c>
      <c r="U404" s="33"/>
      <c r="V404" s="33"/>
      <c r="W404" s="33"/>
      <c r="X404" s="33"/>
      <c r="Y404" s="33"/>
      <c r="Z404" s="33"/>
      <c r="AA404" s="33"/>
      <c r="AB404" s="33"/>
      <c r="AC404" s="33"/>
      <c r="AD404" s="33"/>
      <c r="AE404" s="33"/>
      <c r="AR404" s="161" t="s">
        <v>206</v>
      </c>
      <c r="AT404" s="161" t="s">
        <v>201</v>
      </c>
      <c r="AU404" s="161" t="s">
        <v>221</v>
      </c>
      <c r="AY404" s="18" t="s">
        <v>199</v>
      </c>
      <c r="BE404" s="162">
        <f>IF(N404="základní",J404,0)</f>
        <v>0</v>
      </c>
      <c r="BF404" s="162">
        <f>IF(N404="snížená",J404,0)</f>
        <v>0</v>
      </c>
      <c r="BG404" s="162">
        <f>IF(N404="zákl. přenesená",J404,0)</f>
        <v>0</v>
      </c>
      <c r="BH404" s="162">
        <f>IF(N404="sníž. přenesená",J404,0)</f>
        <v>0</v>
      </c>
      <c r="BI404" s="162">
        <f>IF(N404="nulová",J404,0)</f>
        <v>0</v>
      </c>
      <c r="BJ404" s="18" t="s">
        <v>89</v>
      </c>
      <c r="BK404" s="162">
        <f>ROUND(I404*H404,2)</f>
        <v>0</v>
      </c>
      <c r="BL404" s="18" t="s">
        <v>206</v>
      </c>
      <c r="BM404" s="161" t="s">
        <v>580</v>
      </c>
    </row>
    <row r="405" spans="1:47" s="2" customFormat="1" ht="29.25">
      <c r="A405" s="33"/>
      <c r="B405" s="34"/>
      <c r="C405" s="33"/>
      <c r="D405" s="163" t="s">
        <v>208</v>
      </c>
      <c r="E405" s="33"/>
      <c r="F405" s="164" t="s">
        <v>581</v>
      </c>
      <c r="G405" s="33"/>
      <c r="H405" s="33"/>
      <c r="I405" s="165"/>
      <c r="J405" s="33"/>
      <c r="K405" s="33"/>
      <c r="L405" s="34"/>
      <c r="M405" s="166"/>
      <c r="N405" s="167"/>
      <c r="O405" s="59"/>
      <c r="P405" s="59"/>
      <c r="Q405" s="59"/>
      <c r="R405" s="59"/>
      <c r="S405" s="59"/>
      <c r="T405" s="60"/>
      <c r="U405" s="33"/>
      <c r="V405" s="33"/>
      <c r="W405" s="33"/>
      <c r="X405" s="33"/>
      <c r="Y405" s="33"/>
      <c r="Z405" s="33"/>
      <c r="AA405" s="33"/>
      <c r="AB405" s="33"/>
      <c r="AC405" s="33"/>
      <c r="AD405" s="33"/>
      <c r="AE405" s="33"/>
      <c r="AT405" s="18" t="s">
        <v>208</v>
      </c>
      <c r="AU405" s="18" t="s">
        <v>221</v>
      </c>
    </row>
    <row r="406" spans="1:47" s="2" customFormat="1" ht="97.5">
      <c r="A406" s="33"/>
      <c r="B406" s="34"/>
      <c r="C406" s="33"/>
      <c r="D406" s="163" t="s">
        <v>210</v>
      </c>
      <c r="E406" s="33"/>
      <c r="F406" s="168" t="s">
        <v>582</v>
      </c>
      <c r="G406" s="33"/>
      <c r="H406" s="33"/>
      <c r="I406" s="165"/>
      <c r="J406" s="33"/>
      <c r="K406" s="33"/>
      <c r="L406" s="34"/>
      <c r="M406" s="166"/>
      <c r="N406" s="167"/>
      <c r="O406" s="59"/>
      <c r="P406" s="59"/>
      <c r="Q406" s="59"/>
      <c r="R406" s="59"/>
      <c r="S406" s="59"/>
      <c r="T406" s="60"/>
      <c r="U406" s="33"/>
      <c r="V406" s="33"/>
      <c r="W406" s="33"/>
      <c r="X406" s="33"/>
      <c r="Y406" s="33"/>
      <c r="Z406" s="33"/>
      <c r="AA406" s="33"/>
      <c r="AB406" s="33"/>
      <c r="AC406" s="33"/>
      <c r="AD406" s="33"/>
      <c r="AE406" s="33"/>
      <c r="AT406" s="18" t="s">
        <v>210</v>
      </c>
      <c r="AU406" s="18" t="s">
        <v>221</v>
      </c>
    </row>
    <row r="407" spans="2:51" s="14" customFormat="1" ht="11.25">
      <c r="B407" s="177"/>
      <c r="D407" s="163" t="s">
        <v>212</v>
      </c>
      <c r="E407" s="178" t="s">
        <v>1</v>
      </c>
      <c r="F407" s="179" t="s">
        <v>583</v>
      </c>
      <c r="H407" s="178" t="s">
        <v>1</v>
      </c>
      <c r="I407" s="180"/>
      <c r="L407" s="177"/>
      <c r="M407" s="181"/>
      <c r="N407" s="182"/>
      <c r="O407" s="182"/>
      <c r="P407" s="182"/>
      <c r="Q407" s="182"/>
      <c r="R407" s="182"/>
      <c r="S407" s="182"/>
      <c r="T407" s="183"/>
      <c r="AT407" s="178" t="s">
        <v>212</v>
      </c>
      <c r="AU407" s="178" t="s">
        <v>221</v>
      </c>
      <c r="AV407" s="14" t="s">
        <v>89</v>
      </c>
      <c r="AW407" s="14" t="s">
        <v>36</v>
      </c>
      <c r="AX407" s="14" t="s">
        <v>81</v>
      </c>
      <c r="AY407" s="178" t="s">
        <v>199</v>
      </c>
    </row>
    <row r="408" spans="2:51" s="13" customFormat="1" ht="11.25">
      <c r="B408" s="169"/>
      <c r="D408" s="163" t="s">
        <v>212</v>
      </c>
      <c r="E408" s="170" t="s">
        <v>1</v>
      </c>
      <c r="F408" s="171" t="s">
        <v>584</v>
      </c>
      <c r="H408" s="172">
        <v>23.3</v>
      </c>
      <c r="I408" s="173"/>
      <c r="L408" s="169"/>
      <c r="M408" s="174"/>
      <c r="N408" s="175"/>
      <c r="O408" s="175"/>
      <c r="P408" s="175"/>
      <c r="Q408" s="175"/>
      <c r="R408" s="175"/>
      <c r="S408" s="175"/>
      <c r="T408" s="176"/>
      <c r="AT408" s="170" t="s">
        <v>212</v>
      </c>
      <c r="AU408" s="170" t="s">
        <v>221</v>
      </c>
      <c r="AV408" s="13" t="s">
        <v>91</v>
      </c>
      <c r="AW408" s="13" t="s">
        <v>36</v>
      </c>
      <c r="AX408" s="13" t="s">
        <v>81</v>
      </c>
      <c r="AY408" s="170" t="s">
        <v>199</v>
      </c>
    </row>
    <row r="409" spans="2:51" s="15" customFormat="1" ht="11.25">
      <c r="B409" s="184"/>
      <c r="D409" s="163" t="s">
        <v>212</v>
      </c>
      <c r="E409" s="185" t="s">
        <v>1</v>
      </c>
      <c r="F409" s="186" t="s">
        <v>234</v>
      </c>
      <c r="H409" s="187">
        <v>23.3</v>
      </c>
      <c r="I409" s="188"/>
      <c r="L409" s="184"/>
      <c r="M409" s="189"/>
      <c r="N409" s="190"/>
      <c r="O409" s="190"/>
      <c r="P409" s="190"/>
      <c r="Q409" s="190"/>
      <c r="R409" s="190"/>
      <c r="S409" s="190"/>
      <c r="T409" s="191"/>
      <c r="AT409" s="185" t="s">
        <v>212</v>
      </c>
      <c r="AU409" s="185" t="s">
        <v>221</v>
      </c>
      <c r="AV409" s="15" t="s">
        <v>206</v>
      </c>
      <c r="AW409" s="15" t="s">
        <v>36</v>
      </c>
      <c r="AX409" s="15" t="s">
        <v>89</v>
      </c>
      <c r="AY409" s="185" t="s">
        <v>199</v>
      </c>
    </row>
    <row r="410" spans="1:65" s="2" customFormat="1" ht="14.45" customHeight="1">
      <c r="A410" s="33"/>
      <c r="B410" s="149"/>
      <c r="C410" s="192" t="s">
        <v>585</v>
      </c>
      <c r="D410" s="192" t="s">
        <v>272</v>
      </c>
      <c r="E410" s="193" t="s">
        <v>586</v>
      </c>
      <c r="F410" s="194" t="s">
        <v>587</v>
      </c>
      <c r="G410" s="195" t="s">
        <v>345</v>
      </c>
      <c r="H410" s="196">
        <v>23.999</v>
      </c>
      <c r="I410" s="197"/>
      <c r="J410" s="198">
        <f>ROUND(I410*H410,2)</f>
        <v>0</v>
      </c>
      <c r="K410" s="194" t="s">
        <v>205</v>
      </c>
      <c r="L410" s="199"/>
      <c r="M410" s="200" t="s">
        <v>1</v>
      </c>
      <c r="N410" s="201" t="s">
        <v>46</v>
      </c>
      <c r="O410" s="59"/>
      <c r="P410" s="159">
        <f>O410*H410</f>
        <v>0</v>
      </c>
      <c r="Q410" s="159">
        <v>0.134</v>
      </c>
      <c r="R410" s="159">
        <f>Q410*H410</f>
        <v>3.215866</v>
      </c>
      <c r="S410" s="159">
        <v>0</v>
      </c>
      <c r="T410" s="160">
        <f>S410*H410</f>
        <v>0</v>
      </c>
      <c r="U410" s="33"/>
      <c r="V410" s="33"/>
      <c r="W410" s="33"/>
      <c r="X410" s="33"/>
      <c r="Y410" s="33"/>
      <c r="Z410" s="33"/>
      <c r="AA410" s="33"/>
      <c r="AB410" s="33"/>
      <c r="AC410" s="33"/>
      <c r="AD410" s="33"/>
      <c r="AE410" s="33"/>
      <c r="AR410" s="161" t="s">
        <v>259</v>
      </c>
      <c r="AT410" s="161" t="s">
        <v>272</v>
      </c>
      <c r="AU410" s="161" t="s">
        <v>221</v>
      </c>
      <c r="AY410" s="18" t="s">
        <v>199</v>
      </c>
      <c r="BE410" s="162">
        <f>IF(N410="základní",J410,0)</f>
        <v>0</v>
      </c>
      <c r="BF410" s="162">
        <f>IF(N410="snížená",J410,0)</f>
        <v>0</v>
      </c>
      <c r="BG410" s="162">
        <f>IF(N410="zákl. přenesená",J410,0)</f>
        <v>0</v>
      </c>
      <c r="BH410" s="162">
        <f>IF(N410="sníž. přenesená",J410,0)</f>
        <v>0</v>
      </c>
      <c r="BI410" s="162">
        <f>IF(N410="nulová",J410,0)</f>
        <v>0</v>
      </c>
      <c r="BJ410" s="18" t="s">
        <v>89</v>
      </c>
      <c r="BK410" s="162">
        <f>ROUND(I410*H410,2)</f>
        <v>0</v>
      </c>
      <c r="BL410" s="18" t="s">
        <v>206</v>
      </c>
      <c r="BM410" s="161" t="s">
        <v>588</v>
      </c>
    </row>
    <row r="411" spans="1:47" s="2" customFormat="1" ht="11.25">
      <c r="A411" s="33"/>
      <c r="B411" s="34"/>
      <c r="C411" s="33"/>
      <c r="D411" s="163" t="s">
        <v>208</v>
      </c>
      <c r="E411" s="33"/>
      <c r="F411" s="164" t="s">
        <v>589</v>
      </c>
      <c r="G411" s="33"/>
      <c r="H411" s="33"/>
      <c r="I411" s="165"/>
      <c r="J411" s="33"/>
      <c r="K411" s="33"/>
      <c r="L411" s="34"/>
      <c r="M411" s="166"/>
      <c r="N411" s="167"/>
      <c r="O411" s="59"/>
      <c r="P411" s="59"/>
      <c r="Q411" s="59"/>
      <c r="R411" s="59"/>
      <c r="S411" s="59"/>
      <c r="T411" s="60"/>
      <c r="U411" s="33"/>
      <c r="V411" s="33"/>
      <c r="W411" s="33"/>
      <c r="X411" s="33"/>
      <c r="Y411" s="33"/>
      <c r="Z411" s="33"/>
      <c r="AA411" s="33"/>
      <c r="AB411" s="33"/>
      <c r="AC411" s="33"/>
      <c r="AD411" s="33"/>
      <c r="AE411" s="33"/>
      <c r="AT411" s="18" t="s">
        <v>208</v>
      </c>
      <c r="AU411" s="18" t="s">
        <v>221</v>
      </c>
    </row>
    <row r="412" spans="2:51" s="13" customFormat="1" ht="11.25">
      <c r="B412" s="169"/>
      <c r="D412" s="163" t="s">
        <v>212</v>
      </c>
      <c r="F412" s="171" t="s">
        <v>590</v>
      </c>
      <c r="H412" s="172">
        <v>23.999</v>
      </c>
      <c r="I412" s="173"/>
      <c r="L412" s="169"/>
      <c r="M412" s="174"/>
      <c r="N412" s="175"/>
      <c r="O412" s="175"/>
      <c r="P412" s="175"/>
      <c r="Q412" s="175"/>
      <c r="R412" s="175"/>
      <c r="S412" s="175"/>
      <c r="T412" s="176"/>
      <c r="AT412" s="170" t="s">
        <v>212</v>
      </c>
      <c r="AU412" s="170" t="s">
        <v>221</v>
      </c>
      <c r="AV412" s="13" t="s">
        <v>91</v>
      </c>
      <c r="AW412" s="13" t="s">
        <v>3</v>
      </c>
      <c r="AX412" s="13" t="s">
        <v>89</v>
      </c>
      <c r="AY412" s="170" t="s">
        <v>199</v>
      </c>
    </row>
    <row r="413" spans="2:63" s="12" customFormat="1" ht="20.85" customHeight="1">
      <c r="B413" s="136"/>
      <c r="D413" s="137" t="s">
        <v>80</v>
      </c>
      <c r="E413" s="147" t="s">
        <v>591</v>
      </c>
      <c r="F413" s="147" t="s">
        <v>592</v>
      </c>
      <c r="I413" s="139"/>
      <c r="J413" s="148">
        <f>BK413</f>
        <v>0</v>
      </c>
      <c r="L413" s="136"/>
      <c r="M413" s="141"/>
      <c r="N413" s="142"/>
      <c r="O413" s="142"/>
      <c r="P413" s="143">
        <f>SUM(P414:P417)</f>
        <v>0</v>
      </c>
      <c r="Q413" s="142"/>
      <c r="R413" s="143">
        <f>SUM(R414:R417)</f>
        <v>0.001225</v>
      </c>
      <c r="S413" s="142"/>
      <c r="T413" s="144">
        <f>SUM(T414:T417)</f>
        <v>0</v>
      </c>
      <c r="AR413" s="137" t="s">
        <v>89</v>
      </c>
      <c r="AT413" s="145" t="s">
        <v>80</v>
      </c>
      <c r="AU413" s="145" t="s">
        <v>91</v>
      </c>
      <c r="AY413" s="137" t="s">
        <v>199</v>
      </c>
      <c r="BK413" s="146">
        <f>SUM(BK414:BK417)</f>
        <v>0</v>
      </c>
    </row>
    <row r="414" spans="1:65" s="2" customFormat="1" ht="24.2" customHeight="1">
      <c r="A414" s="33"/>
      <c r="B414" s="149"/>
      <c r="C414" s="150" t="s">
        <v>593</v>
      </c>
      <c r="D414" s="150" t="s">
        <v>201</v>
      </c>
      <c r="E414" s="151" t="s">
        <v>594</v>
      </c>
      <c r="F414" s="152" t="s">
        <v>595</v>
      </c>
      <c r="G414" s="153" t="s">
        <v>345</v>
      </c>
      <c r="H414" s="154">
        <v>1.25</v>
      </c>
      <c r="I414" s="155"/>
      <c r="J414" s="156">
        <f>ROUND(I414*H414,2)</f>
        <v>0</v>
      </c>
      <c r="K414" s="152" t="s">
        <v>246</v>
      </c>
      <c r="L414" s="34"/>
      <c r="M414" s="157" t="s">
        <v>1</v>
      </c>
      <c r="N414" s="158" t="s">
        <v>46</v>
      </c>
      <c r="O414" s="59"/>
      <c r="P414" s="159">
        <f>O414*H414</f>
        <v>0</v>
      </c>
      <c r="Q414" s="159">
        <v>0.00098</v>
      </c>
      <c r="R414" s="159">
        <f>Q414*H414</f>
        <v>0.001225</v>
      </c>
      <c r="S414" s="159">
        <v>0</v>
      </c>
      <c r="T414" s="160">
        <f>S414*H414</f>
        <v>0</v>
      </c>
      <c r="U414" s="33"/>
      <c r="V414" s="33"/>
      <c r="W414" s="33"/>
      <c r="X414" s="33"/>
      <c r="Y414" s="33"/>
      <c r="Z414" s="33"/>
      <c r="AA414" s="33"/>
      <c r="AB414" s="33"/>
      <c r="AC414" s="33"/>
      <c r="AD414" s="33"/>
      <c r="AE414" s="33"/>
      <c r="AR414" s="161" t="s">
        <v>206</v>
      </c>
      <c r="AT414" s="161" t="s">
        <v>201</v>
      </c>
      <c r="AU414" s="161" t="s">
        <v>221</v>
      </c>
      <c r="AY414" s="18" t="s">
        <v>199</v>
      </c>
      <c r="BE414" s="162">
        <f>IF(N414="základní",J414,0)</f>
        <v>0</v>
      </c>
      <c r="BF414" s="162">
        <f>IF(N414="snížená",J414,0)</f>
        <v>0</v>
      </c>
      <c r="BG414" s="162">
        <f>IF(N414="zákl. přenesená",J414,0)</f>
        <v>0</v>
      </c>
      <c r="BH414" s="162">
        <f>IF(N414="sníž. přenesená",J414,0)</f>
        <v>0</v>
      </c>
      <c r="BI414" s="162">
        <f>IF(N414="nulová",J414,0)</f>
        <v>0</v>
      </c>
      <c r="BJ414" s="18" t="s">
        <v>89</v>
      </c>
      <c r="BK414" s="162">
        <f>ROUND(I414*H414,2)</f>
        <v>0</v>
      </c>
      <c r="BL414" s="18" t="s">
        <v>206</v>
      </c>
      <c r="BM414" s="161" t="s">
        <v>596</v>
      </c>
    </row>
    <row r="415" spans="2:51" s="14" customFormat="1" ht="22.5">
      <c r="B415" s="177"/>
      <c r="D415" s="163" t="s">
        <v>212</v>
      </c>
      <c r="E415" s="178" t="s">
        <v>1</v>
      </c>
      <c r="F415" s="179" t="s">
        <v>597</v>
      </c>
      <c r="H415" s="178" t="s">
        <v>1</v>
      </c>
      <c r="I415" s="180"/>
      <c r="L415" s="177"/>
      <c r="M415" s="181"/>
      <c r="N415" s="182"/>
      <c r="O415" s="182"/>
      <c r="P415" s="182"/>
      <c r="Q415" s="182"/>
      <c r="R415" s="182"/>
      <c r="S415" s="182"/>
      <c r="T415" s="183"/>
      <c r="AT415" s="178" t="s">
        <v>212</v>
      </c>
      <c r="AU415" s="178" t="s">
        <v>221</v>
      </c>
      <c r="AV415" s="14" t="s">
        <v>89</v>
      </c>
      <c r="AW415" s="14" t="s">
        <v>36</v>
      </c>
      <c r="AX415" s="14" t="s">
        <v>81</v>
      </c>
      <c r="AY415" s="178" t="s">
        <v>199</v>
      </c>
    </row>
    <row r="416" spans="2:51" s="13" customFormat="1" ht="11.25">
      <c r="B416" s="169"/>
      <c r="D416" s="163" t="s">
        <v>212</v>
      </c>
      <c r="E416" s="170" t="s">
        <v>1</v>
      </c>
      <c r="F416" s="171" t="s">
        <v>598</v>
      </c>
      <c r="H416" s="172">
        <v>1.25</v>
      </c>
      <c r="I416" s="173"/>
      <c r="L416" s="169"/>
      <c r="M416" s="174"/>
      <c r="N416" s="175"/>
      <c r="O416" s="175"/>
      <c r="P416" s="175"/>
      <c r="Q416" s="175"/>
      <c r="R416" s="175"/>
      <c r="S416" s="175"/>
      <c r="T416" s="176"/>
      <c r="AT416" s="170" t="s">
        <v>212</v>
      </c>
      <c r="AU416" s="170" t="s">
        <v>221</v>
      </c>
      <c r="AV416" s="13" t="s">
        <v>91</v>
      </c>
      <c r="AW416" s="13" t="s">
        <v>36</v>
      </c>
      <c r="AX416" s="13" t="s">
        <v>81</v>
      </c>
      <c r="AY416" s="170" t="s">
        <v>199</v>
      </c>
    </row>
    <row r="417" spans="2:51" s="15" customFormat="1" ht="11.25">
      <c r="B417" s="184"/>
      <c r="D417" s="163" t="s">
        <v>212</v>
      </c>
      <c r="E417" s="185" t="s">
        <v>1</v>
      </c>
      <c r="F417" s="186" t="s">
        <v>234</v>
      </c>
      <c r="H417" s="187">
        <v>1.25</v>
      </c>
      <c r="I417" s="188"/>
      <c r="L417" s="184"/>
      <c r="M417" s="189"/>
      <c r="N417" s="190"/>
      <c r="O417" s="190"/>
      <c r="P417" s="190"/>
      <c r="Q417" s="190"/>
      <c r="R417" s="190"/>
      <c r="S417" s="190"/>
      <c r="T417" s="191"/>
      <c r="AT417" s="185" t="s">
        <v>212</v>
      </c>
      <c r="AU417" s="185" t="s">
        <v>221</v>
      </c>
      <c r="AV417" s="15" t="s">
        <v>206</v>
      </c>
      <c r="AW417" s="15" t="s">
        <v>36</v>
      </c>
      <c r="AX417" s="15" t="s">
        <v>89</v>
      </c>
      <c r="AY417" s="185" t="s">
        <v>199</v>
      </c>
    </row>
    <row r="418" spans="2:63" s="12" customFormat="1" ht="20.85" customHeight="1">
      <c r="B418" s="136"/>
      <c r="D418" s="137" t="s">
        <v>80</v>
      </c>
      <c r="E418" s="147" t="s">
        <v>599</v>
      </c>
      <c r="F418" s="147" t="s">
        <v>600</v>
      </c>
      <c r="I418" s="139"/>
      <c r="J418" s="148">
        <f>BK418</f>
        <v>0</v>
      </c>
      <c r="L418" s="136"/>
      <c r="M418" s="141"/>
      <c r="N418" s="142"/>
      <c r="O418" s="142"/>
      <c r="P418" s="143">
        <f>SUM(P419:P423)</f>
        <v>0</v>
      </c>
      <c r="Q418" s="142"/>
      <c r="R418" s="143">
        <f>SUM(R419:R423)</f>
        <v>0</v>
      </c>
      <c r="S418" s="142"/>
      <c r="T418" s="144">
        <f>SUM(T419:T423)</f>
        <v>502.92</v>
      </c>
      <c r="AR418" s="137" t="s">
        <v>89</v>
      </c>
      <c r="AT418" s="145" t="s">
        <v>80</v>
      </c>
      <c r="AU418" s="145" t="s">
        <v>91</v>
      </c>
      <c r="AY418" s="137" t="s">
        <v>199</v>
      </c>
      <c r="BK418" s="146">
        <f>SUM(BK419:BK423)</f>
        <v>0</v>
      </c>
    </row>
    <row r="419" spans="1:65" s="2" customFormat="1" ht="14.45" customHeight="1">
      <c r="A419" s="33"/>
      <c r="B419" s="149"/>
      <c r="C419" s="150" t="s">
        <v>601</v>
      </c>
      <c r="D419" s="150" t="s">
        <v>201</v>
      </c>
      <c r="E419" s="151" t="s">
        <v>602</v>
      </c>
      <c r="F419" s="152" t="s">
        <v>603</v>
      </c>
      <c r="G419" s="153" t="s">
        <v>228</v>
      </c>
      <c r="H419" s="154">
        <v>209.55</v>
      </c>
      <c r="I419" s="155"/>
      <c r="J419" s="156">
        <f>ROUND(I419*H419,2)</f>
        <v>0</v>
      </c>
      <c r="K419" s="152" t="s">
        <v>205</v>
      </c>
      <c r="L419" s="34"/>
      <c r="M419" s="157" t="s">
        <v>1</v>
      </c>
      <c r="N419" s="158" t="s">
        <v>46</v>
      </c>
      <c r="O419" s="59"/>
      <c r="P419" s="159">
        <f>O419*H419</f>
        <v>0</v>
      </c>
      <c r="Q419" s="159">
        <v>0</v>
      </c>
      <c r="R419" s="159">
        <f>Q419*H419</f>
        <v>0</v>
      </c>
      <c r="S419" s="159">
        <v>2.4</v>
      </c>
      <c r="T419" s="160">
        <f>S419*H419</f>
        <v>502.92</v>
      </c>
      <c r="U419" s="33"/>
      <c r="V419" s="33"/>
      <c r="W419" s="33"/>
      <c r="X419" s="33"/>
      <c r="Y419" s="33"/>
      <c r="Z419" s="33"/>
      <c r="AA419" s="33"/>
      <c r="AB419" s="33"/>
      <c r="AC419" s="33"/>
      <c r="AD419" s="33"/>
      <c r="AE419" s="33"/>
      <c r="AR419" s="161" t="s">
        <v>206</v>
      </c>
      <c r="AT419" s="161" t="s">
        <v>201</v>
      </c>
      <c r="AU419" s="161" t="s">
        <v>221</v>
      </c>
      <c r="AY419" s="18" t="s">
        <v>199</v>
      </c>
      <c r="BE419" s="162">
        <f>IF(N419="základní",J419,0)</f>
        <v>0</v>
      </c>
      <c r="BF419" s="162">
        <f>IF(N419="snížená",J419,0)</f>
        <v>0</v>
      </c>
      <c r="BG419" s="162">
        <f>IF(N419="zákl. přenesená",J419,0)</f>
        <v>0</v>
      </c>
      <c r="BH419" s="162">
        <f>IF(N419="sníž. přenesená",J419,0)</f>
        <v>0</v>
      </c>
      <c r="BI419" s="162">
        <f>IF(N419="nulová",J419,0)</f>
        <v>0</v>
      </c>
      <c r="BJ419" s="18" t="s">
        <v>89</v>
      </c>
      <c r="BK419" s="162">
        <f>ROUND(I419*H419,2)</f>
        <v>0</v>
      </c>
      <c r="BL419" s="18" t="s">
        <v>206</v>
      </c>
      <c r="BM419" s="161" t="s">
        <v>604</v>
      </c>
    </row>
    <row r="420" spans="1:47" s="2" customFormat="1" ht="11.25">
      <c r="A420" s="33"/>
      <c r="B420" s="34"/>
      <c r="C420" s="33"/>
      <c r="D420" s="163" t="s">
        <v>208</v>
      </c>
      <c r="E420" s="33"/>
      <c r="F420" s="164" t="s">
        <v>605</v>
      </c>
      <c r="G420" s="33"/>
      <c r="H420" s="33"/>
      <c r="I420" s="165"/>
      <c r="J420" s="33"/>
      <c r="K420" s="33"/>
      <c r="L420" s="34"/>
      <c r="M420" s="166"/>
      <c r="N420" s="167"/>
      <c r="O420" s="59"/>
      <c r="P420" s="59"/>
      <c r="Q420" s="59"/>
      <c r="R420" s="59"/>
      <c r="S420" s="59"/>
      <c r="T420" s="60"/>
      <c r="U420" s="33"/>
      <c r="V420" s="33"/>
      <c r="W420" s="33"/>
      <c r="X420" s="33"/>
      <c r="Y420" s="33"/>
      <c r="Z420" s="33"/>
      <c r="AA420" s="33"/>
      <c r="AB420" s="33"/>
      <c r="AC420" s="33"/>
      <c r="AD420" s="33"/>
      <c r="AE420" s="33"/>
      <c r="AT420" s="18" t="s">
        <v>208</v>
      </c>
      <c r="AU420" s="18" t="s">
        <v>221</v>
      </c>
    </row>
    <row r="421" spans="1:47" s="2" customFormat="1" ht="29.25">
      <c r="A421" s="33"/>
      <c r="B421" s="34"/>
      <c r="C421" s="33"/>
      <c r="D421" s="163" t="s">
        <v>210</v>
      </c>
      <c r="E421" s="33"/>
      <c r="F421" s="168" t="s">
        <v>606</v>
      </c>
      <c r="G421" s="33"/>
      <c r="H421" s="33"/>
      <c r="I421" s="165"/>
      <c r="J421" s="33"/>
      <c r="K421" s="33"/>
      <c r="L421" s="34"/>
      <c r="M421" s="166"/>
      <c r="N421" s="167"/>
      <c r="O421" s="59"/>
      <c r="P421" s="59"/>
      <c r="Q421" s="59"/>
      <c r="R421" s="59"/>
      <c r="S421" s="59"/>
      <c r="T421" s="60"/>
      <c r="U421" s="33"/>
      <c r="V421" s="33"/>
      <c r="W421" s="33"/>
      <c r="X421" s="33"/>
      <c r="Y421" s="33"/>
      <c r="Z421" s="33"/>
      <c r="AA421" s="33"/>
      <c r="AB421" s="33"/>
      <c r="AC421" s="33"/>
      <c r="AD421" s="33"/>
      <c r="AE421" s="33"/>
      <c r="AT421" s="18" t="s">
        <v>210</v>
      </c>
      <c r="AU421" s="18" t="s">
        <v>221</v>
      </c>
    </row>
    <row r="422" spans="2:51" s="14" customFormat="1" ht="11.25">
      <c r="B422" s="177"/>
      <c r="D422" s="163" t="s">
        <v>212</v>
      </c>
      <c r="E422" s="178" t="s">
        <v>1</v>
      </c>
      <c r="F422" s="179" t="s">
        <v>607</v>
      </c>
      <c r="H422" s="178" t="s">
        <v>1</v>
      </c>
      <c r="I422" s="180"/>
      <c r="L422" s="177"/>
      <c r="M422" s="181"/>
      <c r="N422" s="182"/>
      <c r="O422" s="182"/>
      <c r="P422" s="182"/>
      <c r="Q422" s="182"/>
      <c r="R422" s="182"/>
      <c r="S422" s="182"/>
      <c r="T422" s="183"/>
      <c r="AT422" s="178" t="s">
        <v>212</v>
      </c>
      <c r="AU422" s="178" t="s">
        <v>221</v>
      </c>
      <c r="AV422" s="14" t="s">
        <v>89</v>
      </c>
      <c r="AW422" s="14" t="s">
        <v>36</v>
      </c>
      <c r="AX422" s="14" t="s">
        <v>81</v>
      </c>
      <c r="AY422" s="178" t="s">
        <v>199</v>
      </c>
    </row>
    <row r="423" spans="2:51" s="13" customFormat="1" ht="11.25">
      <c r="B423" s="169"/>
      <c r="D423" s="163" t="s">
        <v>212</v>
      </c>
      <c r="E423" s="170" t="s">
        <v>1</v>
      </c>
      <c r="F423" s="171" t="s">
        <v>608</v>
      </c>
      <c r="H423" s="172">
        <v>209.55</v>
      </c>
      <c r="I423" s="173"/>
      <c r="L423" s="169"/>
      <c r="M423" s="174"/>
      <c r="N423" s="175"/>
      <c r="O423" s="175"/>
      <c r="P423" s="175"/>
      <c r="Q423" s="175"/>
      <c r="R423" s="175"/>
      <c r="S423" s="175"/>
      <c r="T423" s="176"/>
      <c r="AT423" s="170" t="s">
        <v>212</v>
      </c>
      <c r="AU423" s="170" t="s">
        <v>221</v>
      </c>
      <c r="AV423" s="13" t="s">
        <v>91</v>
      </c>
      <c r="AW423" s="13" t="s">
        <v>36</v>
      </c>
      <c r="AX423" s="13" t="s">
        <v>89</v>
      </c>
      <c r="AY423" s="170" t="s">
        <v>199</v>
      </c>
    </row>
    <row r="424" spans="2:63" s="12" customFormat="1" ht="22.9" customHeight="1">
      <c r="B424" s="136"/>
      <c r="D424" s="137" t="s">
        <v>80</v>
      </c>
      <c r="E424" s="147" t="s">
        <v>609</v>
      </c>
      <c r="F424" s="147" t="s">
        <v>610</v>
      </c>
      <c r="I424" s="139"/>
      <c r="J424" s="148">
        <f>BK424</f>
        <v>0</v>
      </c>
      <c r="L424" s="136"/>
      <c r="M424" s="141"/>
      <c r="N424" s="142"/>
      <c r="O424" s="142"/>
      <c r="P424" s="143">
        <f>SUM(P425:P432)</f>
        <v>0</v>
      </c>
      <c r="Q424" s="142"/>
      <c r="R424" s="143">
        <f>SUM(R425:R432)</f>
        <v>0</v>
      </c>
      <c r="S424" s="142"/>
      <c r="T424" s="144">
        <f>SUM(T425:T432)</f>
        <v>0</v>
      </c>
      <c r="AR424" s="137" t="s">
        <v>89</v>
      </c>
      <c r="AT424" s="145" t="s">
        <v>80</v>
      </c>
      <c r="AU424" s="145" t="s">
        <v>89</v>
      </c>
      <c r="AY424" s="137" t="s">
        <v>199</v>
      </c>
      <c r="BK424" s="146">
        <f>SUM(BK425:BK432)</f>
        <v>0</v>
      </c>
    </row>
    <row r="425" spans="1:65" s="2" customFormat="1" ht="24.2" customHeight="1">
      <c r="A425" s="33"/>
      <c r="B425" s="149"/>
      <c r="C425" s="150" t="s">
        <v>611</v>
      </c>
      <c r="D425" s="150" t="s">
        <v>201</v>
      </c>
      <c r="E425" s="151" t="s">
        <v>612</v>
      </c>
      <c r="F425" s="152" t="s">
        <v>613</v>
      </c>
      <c r="G425" s="153" t="s">
        <v>275</v>
      </c>
      <c r="H425" s="154">
        <v>536.524</v>
      </c>
      <c r="I425" s="155"/>
      <c r="J425" s="156">
        <f>ROUND(I425*H425,2)</f>
        <v>0</v>
      </c>
      <c r="K425" s="152" t="s">
        <v>246</v>
      </c>
      <c r="L425" s="34"/>
      <c r="M425" s="157" t="s">
        <v>1</v>
      </c>
      <c r="N425" s="158" t="s">
        <v>46</v>
      </c>
      <c r="O425" s="59"/>
      <c r="P425" s="159">
        <f>O425*H425</f>
        <v>0</v>
      </c>
      <c r="Q425" s="159">
        <v>0</v>
      </c>
      <c r="R425" s="159">
        <f>Q425*H425</f>
        <v>0</v>
      </c>
      <c r="S425" s="159">
        <v>0</v>
      </c>
      <c r="T425" s="160">
        <f>S425*H425</f>
        <v>0</v>
      </c>
      <c r="U425" s="33"/>
      <c r="V425" s="33"/>
      <c r="W425" s="33"/>
      <c r="X425" s="33"/>
      <c r="Y425" s="33"/>
      <c r="Z425" s="33"/>
      <c r="AA425" s="33"/>
      <c r="AB425" s="33"/>
      <c r="AC425" s="33"/>
      <c r="AD425" s="33"/>
      <c r="AE425" s="33"/>
      <c r="AR425" s="161" t="s">
        <v>206</v>
      </c>
      <c r="AT425" s="161" t="s">
        <v>201</v>
      </c>
      <c r="AU425" s="161" t="s">
        <v>91</v>
      </c>
      <c r="AY425" s="18" t="s">
        <v>199</v>
      </c>
      <c r="BE425" s="162">
        <f>IF(N425="základní",J425,0)</f>
        <v>0</v>
      </c>
      <c r="BF425" s="162">
        <f>IF(N425="snížená",J425,0)</f>
        <v>0</v>
      </c>
      <c r="BG425" s="162">
        <f>IF(N425="zákl. přenesená",J425,0)</f>
        <v>0</v>
      </c>
      <c r="BH425" s="162">
        <f>IF(N425="sníž. přenesená",J425,0)</f>
        <v>0</v>
      </c>
      <c r="BI425" s="162">
        <f>IF(N425="nulová",J425,0)</f>
        <v>0</v>
      </c>
      <c r="BJ425" s="18" t="s">
        <v>89</v>
      </c>
      <c r="BK425" s="162">
        <f>ROUND(I425*H425,2)</f>
        <v>0</v>
      </c>
      <c r="BL425" s="18" t="s">
        <v>206</v>
      </c>
      <c r="BM425" s="161" t="s">
        <v>614</v>
      </c>
    </row>
    <row r="426" spans="2:51" s="13" customFormat="1" ht="11.25">
      <c r="B426" s="169"/>
      <c r="D426" s="163" t="s">
        <v>212</v>
      </c>
      <c r="E426" s="170" t="s">
        <v>1</v>
      </c>
      <c r="F426" s="171" t="s">
        <v>615</v>
      </c>
      <c r="H426" s="172">
        <v>33.604</v>
      </c>
      <c r="I426" s="173"/>
      <c r="L426" s="169"/>
      <c r="M426" s="174"/>
      <c r="N426" s="175"/>
      <c r="O426" s="175"/>
      <c r="P426" s="175"/>
      <c r="Q426" s="175"/>
      <c r="R426" s="175"/>
      <c r="S426" s="175"/>
      <c r="T426" s="176"/>
      <c r="AT426" s="170" t="s">
        <v>212</v>
      </c>
      <c r="AU426" s="170" t="s">
        <v>91</v>
      </c>
      <c r="AV426" s="13" t="s">
        <v>91</v>
      </c>
      <c r="AW426" s="13" t="s">
        <v>36</v>
      </c>
      <c r="AX426" s="13" t="s">
        <v>81</v>
      </c>
      <c r="AY426" s="170" t="s">
        <v>199</v>
      </c>
    </row>
    <row r="427" spans="2:51" s="13" customFormat="1" ht="11.25">
      <c r="B427" s="169"/>
      <c r="D427" s="163" t="s">
        <v>212</v>
      </c>
      <c r="E427" s="170" t="s">
        <v>1</v>
      </c>
      <c r="F427" s="171" t="s">
        <v>616</v>
      </c>
      <c r="H427" s="172">
        <v>502.92</v>
      </c>
      <c r="I427" s="173"/>
      <c r="L427" s="169"/>
      <c r="M427" s="174"/>
      <c r="N427" s="175"/>
      <c r="O427" s="175"/>
      <c r="P427" s="175"/>
      <c r="Q427" s="175"/>
      <c r="R427" s="175"/>
      <c r="S427" s="175"/>
      <c r="T427" s="176"/>
      <c r="AT427" s="170" t="s">
        <v>212</v>
      </c>
      <c r="AU427" s="170" t="s">
        <v>91</v>
      </c>
      <c r="AV427" s="13" t="s">
        <v>91</v>
      </c>
      <c r="AW427" s="13" t="s">
        <v>36</v>
      </c>
      <c r="AX427" s="13" t="s">
        <v>81</v>
      </c>
      <c r="AY427" s="170" t="s">
        <v>199</v>
      </c>
    </row>
    <row r="428" spans="2:51" s="15" customFormat="1" ht="11.25">
      <c r="B428" s="184"/>
      <c r="D428" s="163" t="s">
        <v>212</v>
      </c>
      <c r="E428" s="185" t="s">
        <v>1</v>
      </c>
      <c r="F428" s="186" t="s">
        <v>234</v>
      </c>
      <c r="H428" s="187">
        <v>536.524</v>
      </c>
      <c r="I428" s="188"/>
      <c r="L428" s="184"/>
      <c r="M428" s="189"/>
      <c r="N428" s="190"/>
      <c r="O428" s="190"/>
      <c r="P428" s="190"/>
      <c r="Q428" s="190"/>
      <c r="R428" s="190"/>
      <c r="S428" s="190"/>
      <c r="T428" s="191"/>
      <c r="AT428" s="185" t="s">
        <v>212</v>
      </c>
      <c r="AU428" s="185" t="s">
        <v>91</v>
      </c>
      <c r="AV428" s="15" t="s">
        <v>206</v>
      </c>
      <c r="AW428" s="15" t="s">
        <v>36</v>
      </c>
      <c r="AX428" s="15" t="s">
        <v>89</v>
      </c>
      <c r="AY428" s="185" t="s">
        <v>199</v>
      </c>
    </row>
    <row r="429" spans="1:65" s="2" customFormat="1" ht="24.2" customHeight="1">
      <c r="A429" s="33"/>
      <c r="B429" s="149"/>
      <c r="C429" s="150" t="s">
        <v>617</v>
      </c>
      <c r="D429" s="150" t="s">
        <v>201</v>
      </c>
      <c r="E429" s="151" t="s">
        <v>618</v>
      </c>
      <c r="F429" s="152" t="s">
        <v>619</v>
      </c>
      <c r="G429" s="153" t="s">
        <v>275</v>
      </c>
      <c r="H429" s="154">
        <v>115.329</v>
      </c>
      <c r="I429" s="155"/>
      <c r="J429" s="156">
        <f>ROUND(I429*H429,2)</f>
        <v>0</v>
      </c>
      <c r="K429" s="152" t="s">
        <v>246</v>
      </c>
      <c r="L429" s="34"/>
      <c r="M429" s="157" t="s">
        <v>1</v>
      </c>
      <c r="N429" s="158" t="s">
        <v>46</v>
      </c>
      <c r="O429" s="59"/>
      <c r="P429" s="159">
        <f>O429*H429</f>
        <v>0</v>
      </c>
      <c r="Q429" s="159">
        <v>0</v>
      </c>
      <c r="R429" s="159">
        <f>Q429*H429</f>
        <v>0</v>
      </c>
      <c r="S429" s="159">
        <v>0</v>
      </c>
      <c r="T429" s="160">
        <f>S429*H429</f>
        <v>0</v>
      </c>
      <c r="U429" s="33"/>
      <c r="V429" s="33"/>
      <c r="W429" s="33"/>
      <c r="X429" s="33"/>
      <c r="Y429" s="33"/>
      <c r="Z429" s="33"/>
      <c r="AA429" s="33"/>
      <c r="AB429" s="33"/>
      <c r="AC429" s="33"/>
      <c r="AD429" s="33"/>
      <c r="AE429" s="33"/>
      <c r="AR429" s="161" t="s">
        <v>206</v>
      </c>
      <c r="AT429" s="161" t="s">
        <v>201</v>
      </c>
      <c r="AU429" s="161" t="s">
        <v>91</v>
      </c>
      <c r="AY429" s="18" t="s">
        <v>199</v>
      </c>
      <c r="BE429" s="162">
        <f>IF(N429="základní",J429,0)</f>
        <v>0</v>
      </c>
      <c r="BF429" s="162">
        <f>IF(N429="snížená",J429,0)</f>
        <v>0</v>
      </c>
      <c r="BG429" s="162">
        <f>IF(N429="zákl. přenesená",J429,0)</f>
        <v>0</v>
      </c>
      <c r="BH429" s="162">
        <f>IF(N429="sníž. přenesená",J429,0)</f>
        <v>0</v>
      </c>
      <c r="BI429" s="162">
        <f>IF(N429="nulová",J429,0)</f>
        <v>0</v>
      </c>
      <c r="BJ429" s="18" t="s">
        <v>89</v>
      </c>
      <c r="BK429" s="162">
        <f>ROUND(I429*H429,2)</f>
        <v>0</v>
      </c>
      <c r="BL429" s="18" t="s">
        <v>206</v>
      </c>
      <c r="BM429" s="161" t="s">
        <v>620</v>
      </c>
    </row>
    <row r="430" spans="2:51" s="13" customFormat="1" ht="11.25">
      <c r="B430" s="169"/>
      <c r="D430" s="163" t="s">
        <v>212</v>
      </c>
      <c r="E430" s="170" t="s">
        <v>1</v>
      </c>
      <c r="F430" s="171" t="s">
        <v>621</v>
      </c>
      <c r="H430" s="172">
        <v>15.888</v>
      </c>
      <c r="I430" s="173"/>
      <c r="L430" s="169"/>
      <c r="M430" s="174"/>
      <c r="N430" s="175"/>
      <c r="O430" s="175"/>
      <c r="P430" s="175"/>
      <c r="Q430" s="175"/>
      <c r="R430" s="175"/>
      <c r="S430" s="175"/>
      <c r="T430" s="176"/>
      <c r="AT430" s="170" t="s">
        <v>212</v>
      </c>
      <c r="AU430" s="170" t="s">
        <v>91</v>
      </c>
      <c r="AV430" s="13" t="s">
        <v>91</v>
      </c>
      <c r="AW430" s="13" t="s">
        <v>36</v>
      </c>
      <c r="AX430" s="13" t="s">
        <v>81</v>
      </c>
      <c r="AY430" s="170" t="s">
        <v>199</v>
      </c>
    </row>
    <row r="431" spans="2:51" s="13" customFormat="1" ht="11.25">
      <c r="B431" s="169"/>
      <c r="D431" s="163" t="s">
        <v>212</v>
      </c>
      <c r="E431" s="170" t="s">
        <v>1</v>
      </c>
      <c r="F431" s="171" t="s">
        <v>622</v>
      </c>
      <c r="H431" s="172">
        <v>99.441</v>
      </c>
      <c r="I431" s="173"/>
      <c r="L431" s="169"/>
      <c r="M431" s="174"/>
      <c r="N431" s="175"/>
      <c r="O431" s="175"/>
      <c r="P431" s="175"/>
      <c r="Q431" s="175"/>
      <c r="R431" s="175"/>
      <c r="S431" s="175"/>
      <c r="T431" s="176"/>
      <c r="AT431" s="170" t="s">
        <v>212</v>
      </c>
      <c r="AU431" s="170" t="s">
        <v>91</v>
      </c>
      <c r="AV431" s="13" t="s">
        <v>91</v>
      </c>
      <c r="AW431" s="13" t="s">
        <v>36</v>
      </c>
      <c r="AX431" s="13" t="s">
        <v>81</v>
      </c>
      <c r="AY431" s="170" t="s">
        <v>199</v>
      </c>
    </row>
    <row r="432" spans="2:51" s="15" customFormat="1" ht="11.25">
      <c r="B432" s="184"/>
      <c r="D432" s="163" t="s">
        <v>212</v>
      </c>
      <c r="E432" s="185" t="s">
        <v>1</v>
      </c>
      <c r="F432" s="186" t="s">
        <v>234</v>
      </c>
      <c r="H432" s="187">
        <v>115.329</v>
      </c>
      <c r="I432" s="188"/>
      <c r="L432" s="184"/>
      <c r="M432" s="189"/>
      <c r="N432" s="190"/>
      <c r="O432" s="190"/>
      <c r="P432" s="190"/>
      <c r="Q432" s="190"/>
      <c r="R432" s="190"/>
      <c r="S432" s="190"/>
      <c r="T432" s="191"/>
      <c r="AT432" s="185" t="s">
        <v>212</v>
      </c>
      <c r="AU432" s="185" t="s">
        <v>91</v>
      </c>
      <c r="AV432" s="15" t="s">
        <v>206</v>
      </c>
      <c r="AW432" s="15" t="s">
        <v>36</v>
      </c>
      <c r="AX432" s="15" t="s">
        <v>89</v>
      </c>
      <c r="AY432" s="185" t="s">
        <v>199</v>
      </c>
    </row>
    <row r="433" spans="2:63" s="12" customFormat="1" ht="22.9" customHeight="1">
      <c r="B433" s="136"/>
      <c r="D433" s="137" t="s">
        <v>80</v>
      </c>
      <c r="E433" s="147" t="s">
        <v>623</v>
      </c>
      <c r="F433" s="147" t="s">
        <v>624</v>
      </c>
      <c r="I433" s="139"/>
      <c r="J433" s="148">
        <f>BK433</f>
        <v>0</v>
      </c>
      <c r="L433" s="136"/>
      <c r="M433" s="141"/>
      <c r="N433" s="142"/>
      <c r="O433" s="142"/>
      <c r="P433" s="143">
        <f>SUM(P434:P437)</f>
        <v>0</v>
      </c>
      <c r="Q433" s="142"/>
      <c r="R433" s="143">
        <f>SUM(R434:R437)</f>
        <v>0</v>
      </c>
      <c r="S433" s="142"/>
      <c r="T433" s="144">
        <f>SUM(T434:T437)</f>
        <v>0</v>
      </c>
      <c r="AR433" s="137" t="s">
        <v>89</v>
      </c>
      <c r="AT433" s="145" t="s">
        <v>80</v>
      </c>
      <c r="AU433" s="145" t="s">
        <v>89</v>
      </c>
      <c r="AY433" s="137" t="s">
        <v>199</v>
      </c>
      <c r="BK433" s="146">
        <f>SUM(BK434:BK437)</f>
        <v>0</v>
      </c>
    </row>
    <row r="434" spans="1:65" s="2" customFormat="1" ht="14.45" customHeight="1">
      <c r="A434" s="33"/>
      <c r="B434" s="149"/>
      <c r="C434" s="150" t="s">
        <v>625</v>
      </c>
      <c r="D434" s="150" t="s">
        <v>201</v>
      </c>
      <c r="E434" s="151" t="s">
        <v>626</v>
      </c>
      <c r="F434" s="152" t="s">
        <v>627</v>
      </c>
      <c r="G434" s="153" t="s">
        <v>275</v>
      </c>
      <c r="H434" s="154">
        <v>1415.938</v>
      </c>
      <c r="I434" s="155"/>
      <c r="J434" s="156">
        <f>ROUND(I434*H434,2)</f>
        <v>0</v>
      </c>
      <c r="K434" s="152" t="s">
        <v>205</v>
      </c>
      <c r="L434" s="34"/>
      <c r="M434" s="157" t="s">
        <v>1</v>
      </c>
      <c r="N434" s="158" t="s">
        <v>46</v>
      </c>
      <c r="O434" s="59"/>
      <c r="P434" s="159">
        <f>O434*H434</f>
        <v>0</v>
      </c>
      <c r="Q434" s="159">
        <v>0</v>
      </c>
      <c r="R434" s="159">
        <f>Q434*H434</f>
        <v>0</v>
      </c>
      <c r="S434" s="159">
        <v>0</v>
      </c>
      <c r="T434" s="160">
        <f>S434*H434</f>
        <v>0</v>
      </c>
      <c r="U434" s="33"/>
      <c r="V434" s="33"/>
      <c r="W434" s="33"/>
      <c r="X434" s="33"/>
      <c r="Y434" s="33"/>
      <c r="Z434" s="33"/>
      <c r="AA434" s="33"/>
      <c r="AB434" s="33"/>
      <c r="AC434" s="33"/>
      <c r="AD434" s="33"/>
      <c r="AE434" s="33"/>
      <c r="AR434" s="161" t="s">
        <v>206</v>
      </c>
      <c r="AT434" s="161" t="s">
        <v>201</v>
      </c>
      <c r="AU434" s="161" t="s">
        <v>91</v>
      </c>
      <c r="AY434" s="18" t="s">
        <v>199</v>
      </c>
      <c r="BE434" s="162">
        <f>IF(N434="základní",J434,0)</f>
        <v>0</v>
      </c>
      <c r="BF434" s="162">
        <f>IF(N434="snížená",J434,0)</f>
        <v>0</v>
      </c>
      <c r="BG434" s="162">
        <f>IF(N434="zákl. přenesená",J434,0)</f>
        <v>0</v>
      </c>
      <c r="BH434" s="162">
        <f>IF(N434="sníž. přenesená",J434,0)</f>
        <v>0</v>
      </c>
      <c r="BI434" s="162">
        <f>IF(N434="nulová",J434,0)</f>
        <v>0</v>
      </c>
      <c r="BJ434" s="18" t="s">
        <v>89</v>
      </c>
      <c r="BK434" s="162">
        <f>ROUND(I434*H434,2)</f>
        <v>0</v>
      </c>
      <c r="BL434" s="18" t="s">
        <v>206</v>
      </c>
      <c r="BM434" s="161" t="s">
        <v>628</v>
      </c>
    </row>
    <row r="435" spans="1:47" s="2" customFormat="1" ht="19.5">
      <c r="A435" s="33"/>
      <c r="B435" s="34"/>
      <c r="C435" s="33"/>
      <c r="D435" s="163" t="s">
        <v>208</v>
      </c>
      <c r="E435" s="33"/>
      <c r="F435" s="164" t="s">
        <v>629</v>
      </c>
      <c r="G435" s="33"/>
      <c r="H435" s="33"/>
      <c r="I435" s="165"/>
      <c r="J435" s="33"/>
      <c r="K435" s="33"/>
      <c r="L435" s="34"/>
      <c r="M435" s="166"/>
      <c r="N435" s="167"/>
      <c r="O435" s="59"/>
      <c r="P435" s="59"/>
      <c r="Q435" s="59"/>
      <c r="R435" s="59"/>
      <c r="S435" s="59"/>
      <c r="T435" s="60"/>
      <c r="U435" s="33"/>
      <c r="V435" s="33"/>
      <c r="W435" s="33"/>
      <c r="X435" s="33"/>
      <c r="Y435" s="33"/>
      <c r="Z435" s="33"/>
      <c r="AA435" s="33"/>
      <c r="AB435" s="33"/>
      <c r="AC435" s="33"/>
      <c r="AD435" s="33"/>
      <c r="AE435" s="33"/>
      <c r="AT435" s="18" t="s">
        <v>208</v>
      </c>
      <c r="AU435" s="18" t="s">
        <v>91</v>
      </c>
    </row>
    <row r="436" spans="1:65" s="2" customFormat="1" ht="24.2" customHeight="1">
      <c r="A436" s="33"/>
      <c r="B436" s="149"/>
      <c r="C436" s="150" t="s">
        <v>630</v>
      </c>
      <c r="D436" s="150" t="s">
        <v>201</v>
      </c>
      <c r="E436" s="151" t="s">
        <v>631</v>
      </c>
      <c r="F436" s="152" t="s">
        <v>632</v>
      </c>
      <c r="G436" s="153" t="s">
        <v>275</v>
      </c>
      <c r="H436" s="154">
        <v>1415.938</v>
      </c>
      <c r="I436" s="155"/>
      <c r="J436" s="156">
        <f>ROUND(I436*H436,2)</f>
        <v>0</v>
      </c>
      <c r="K436" s="152" t="s">
        <v>205</v>
      </c>
      <c r="L436" s="34"/>
      <c r="M436" s="157" t="s">
        <v>1</v>
      </c>
      <c r="N436" s="158" t="s">
        <v>46</v>
      </c>
      <c r="O436" s="59"/>
      <c r="P436" s="159">
        <f>O436*H436</f>
        <v>0</v>
      </c>
      <c r="Q436" s="159">
        <v>0</v>
      </c>
      <c r="R436" s="159">
        <f>Q436*H436</f>
        <v>0</v>
      </c>
      <c r="S436" s="159">
        <v>0</v>
      </c>
      <c r="T436" s="160">
        <f>S436*H436</f>
        <v>0</v>
      </c>
      <c r="U436" s="33"/>
      <c r="V436" s="33"/>
      <c r="W436" s="33"/>
      <c r="X436" s="33"/>
      <c r="Y436" s="33"/>
      <c r="Z436" s="33"/>
      <c r="AA436" s="33"/>
      <c r="AB436" s="33"/>
      <c r="AC436" s="33"/>
      <c r="AD436" s="33"/>
      <c r="AE436" s="33"/>
      <c r="AR436" s="161" t="s">
        <v>206</v>
      </c>
      <c r="AT436" s="161" t="s">
        <v>201</v>
      </c>
      <c r="AU436" s="161" t="s">
        <v>91</v>
      </c>
      <c r="AY436" s="18" t="s">
        <v>199</v>
      </c>
      <c r="BE436" s="162">
        <f>IF(N436="základní",J436,0)</f>
        <v>0</v>
      </c>
      <c r="BF436" s="162">
        <f>IF(N436="snížená",J436,0)</f>
        <v>0</v>
      </c>
      <c r="BG436" s="162">
        <f>IF(N436="zákl. přenesená",J436,0)</f>
        <v>0</v>
      </c>
      <c r="BH436" s="162">
        <f>IF(N436="sníž. přenesená",J436,0)</f>
        <v>0</v>
      </c>
      <c r="BI436" s="162">
        <f>IF(N436="nulová",J436,0)</f>
        <v>0</v>
      </c>
      <c r="BJ436" s="18" t="s">
        <v>89</v>
      </c>
      <c r="BK436" s="162">
        <f>ROUND(I436*H436,2)</f>
        <v>0</v>
      </c>
      <c r="BL436" s="18" t="s">
        <v>206</v>
      </c>
      <c r="BM436" s="161" t="s">
        <v>633</v>
      </c>
    </row>
    <row r="437" spans="1:47" s="2" customFormat="1" ht="29.25">
      <c r="A437" s="33"/>
      <c r="B437" s="34"/>
      <c r="C437" s="33"/>
      <c r="D437" s="163" t="s">
        <v>208</v>
      </c>
      <c r="E437" s="33"/>
      <c r="F437" s="164" t="s">
        <v>634</v>
      </c>
      <c r="G437" s="33"/>
      <c r="H437" s="33"/>
      <c r="I437" s="165"/>
      <c r="J437" s="33"/>
      <c r="K437" s="33"/>
      <c r="L437" s="34"/>
      <c r="M437" s="166"/>
      <c r="N437" s="167"/>
      <c r="O437" s="59"/>
      <c r="P437" s="59"/>
      <c r="Q437" s="59"/>
      <c r="R437" s="59"/>
      <c r="S437" s="59"/>
      <c r="T437" s="60"/>
      <c r="U437" s="33"/>
      <c r="V437" s="33"/>
      <c r="W437" s="33"/>
      <c r="X437" s="33"/>
      <c r="Y437" s="33"/>
      <c r="Z437" s="33"/>
      <c r="AA437" s="33"/>
      <c r="AB437" s="33"/>
      <c r="AC437" s="33"/>
      <c r="AD437" s="33"/>
      <c r="AE437" s="33"/>
      <c r="AT437" s="18" t="s">
        <v>208</v>
      </c>
      <c r="AU437" s="18" t="s">
        <v>91</v>
      </c>
    </row>
    <row r="438" spans="2:63" s="12" customFormat="1" ht="25.9" customHeight="1">
      <c r="B438" s="136"/>
      <c r="D438" s="137" t="s">
        <v>80</v>
      </c>
      <c r="E438" s="138" t="s">
        <v>635</v>
      </c>
      <c r="F438" s="138" t="s">
        <v>636</v>
      </c>
      <c r="I438" s="139"/>
      <c r="J438" s="140">
        <f>BK438</f>
        <v>0</v>
      </c>
      <c r="L438" s="136"/>
      <c r="M438" s="141"/>
      <c r="N438" s="142"/>
      <c r="O438" s="142"/>
      <c r="P438" s="143">
        <f>P439</f>
        <v>0</v>
      </c>
      <c r="Q438" s="142"/>
      <c r="R438" s="143">
        <f>R439</f>
        <v>0.243224</v>
      </c>
      <c r="S438" s="142"/>
      <c r="T438" s="144">
        <f>T439</f>
        <v>0</v>
      </c>
      <c r="AR438" s="137" t="s">
        <v>91</v>
      </c>
      <c r="AT438" s="145" t="s">
        <v>80</v>
      </c>
      <c r="AU438" s="145" t="s">
        <v>81</v>
      </c>
      <c r="AY438" s="137" t="s">
        <v>199</v>
      </c>
      <c r="BK438" s="146">
        <f>BK439</f>
        <v>0</v>
      </c>
    </row>
    <row r="439" spans="2:63" s="12" customFormat="1" ht="22.9" customHeight="1">
      <c r="B439" s="136"/>
      <c r="D439" s="137" t="s">
        <v>80</v>
      </c>
      <c r="E439" s="147" t="s">
        <v>637</v>
      </c>
      <c r="F439" s="147" t="s">
        <v>638</v>
      </c>
      <c r="I439" s="139"/>
      <c r="J439" s="148">
        <f>BK439</f>
        <v>0</v>
      </c>
      <c r="L439" s="136"/>
      <c r="M439" s="141"/>
      <c r="N439" s="142"/>
      <c r="O439" s="142"/>
      <c r="P439" s="143">
        <f>SUM(P440:P458)</f>
        <v>0</v>
      </c>
      <c r="Q439" s="142"/>
      <c r="R439" s="143">
        <f>SUM(R440:R458)</f>
        <v>0.243224</v>
      </c>
      <c r="S439" s="142"/>
      <c r="T439" s="144">
        <f>SUM(T440:T458)</f>
        <v>0</v>
      </c>
      <c r="AR439" s="137" t="s">
        <v>91</v>
      </c>
      <c r="AT439" s="145" t="s">
        <v>80</v>
      </c>
      <c r="AU439" s="145" t="s">
        <v>89</v>
      </c>
      <c r="AY439" s="137" t="s">
        <v>199</v>
      </c>
      <c r="BK439" s="146">
        <f>SUM(BK440:BK458)</f>
        <v>0</v>
      </c>
    </row>
    <row r="440" spans="1:65" s="2" customFormat="1" ht="24.2" customHeight="1">
      <c r="A440" s="33"/>
      <c r="B440" s="149"/>
      <c r="C440" s="150" t="s">
        <v>639</v>
      </c>
      <c r="D440" s="150" t="s">
        <v>201</v>
      </c>
      <c r="E440" s="151" t="s">
        <v>640</v>
      </c>
      <c r="F440" s="152" t="s">
        <v>641</v>
      </c>
      <c r="G440" s="153" t="s">
        <v>204</v>
      </c>
      <c r="H440" s="154">
        <v>335.363</v>
      </c>
      <c r="I440" s="155"/>
      <c r="J440" s="156">
        <f>ROUND(I440*H440,2)</f>
        <v>0</v>
      </c>
      <c r="K440" s="152" t="s">
        <v>205</v>
      </c>
      <c r="L440" s="34"/>
      <c r="M440" s="157" t="s">
        <v>1</v>
      </c>
      <c r="N440" s="158" t="s">
        <v>46</v>
      </c>
      <c r="O440" s="59"/>
      <c r="P440" s="159">
        <f>O440*H440</f>
        <v>0</v>
      </c>
      <c r="Q440" s="159">
        <v>0</v>
      </c>
      <c r="R440" s="159">
        <f>Q440*H440</f>
        <v>0</v>
      </c>
      <c r="S440" s="159">
        <v>0</v>
      </c>
      <c r="T440" s="160">
        <f>S440*H440</f>
        <v>0</v>
      </c>
      <c r="U440" s="33"/>
      <c r="V440" s="33"/>
      <c r="W440" s="33"/>
      <c r="X440" s="33"/>
      <c r="Y440" s="33"/>
      <c r="Z440" s="33"/>
      <c r="AA440" s="33"/>
      <c r="AB440" s="33"/>
      <c r="AC440" s="33"/>
      <c r="AD440" s="33"/>
      <c r="AE440" s="33"/>
      <c r="AR440" s="161" t="s">
        <v>318</v>
      </c>
      <c r="AT440" s="161" t="s">
        <v>201</v>
      </c>
      <c r="AU440" s="161" t="s">
        <v>91</v>
      </c>
      <c r="AY440" s="18" t="s">
        <v>199</v>
      </c>
      <c r="BE440" s="162">
        <f>IF(N440="základní",J440,0)</f>
        <v>0</v>
      </c>
      <c r="BF440" s="162">
        <f>IF(N440="snížená",J440,0)</f>
        <v>0</v>
      </c>
      <c r="BG440" s="162">
        <f>IF(N440="zákl. přenesená",J440,0)</f>
        <v>0</v>
      </c>
      <c r="BH440" s="162">
        <f>IF(N440="sníž. přenesená",J440,0)</f>
        <v>0</v>
      </c>
      <c r="BI440" s="162">
        <f>IF(N440="nulová",J440,0)</f>
        <v>0</v>
      </c>
      <c r="BJ440" s="18" t="s">
        <v>89</v>
      </c>
      <c r="BK440" s="162">
        <f>ROUND(I440*H440,2)</f>
        <v>0</v>
      </c>
      <c r="BL440" s="18" t="s">
        <v>318</v>
      </c>
      <c r="BM440" s="161" t="s">
        <v>642</v>
      </c>
    </row>
    <row r="441" spans="1:47" s="2" customFormat="1" ht="19.5">
      <c r="A441" s="33"/>
      <c r="B441" s="34"/>
      <c r="C441" s="33"/>
      <c r="D441" s="163" t="s">
        <v>208</v>
      </c>
      <c r="E441" s="33"/>
      <c r="F441" s="164" t="s">
        <v>643</v>
      </c>
      <c r="G441" s="33"/>
      <c r="H441" s="33"/>
      <c r="I441" s="165"/>
      <c r="J441" s="33"/>
      <c r="K441" s="33"/>
      <c r="L441" s="34"/>
      <c r="M441" s="166"/>
      <c r="N441" s="167"/>
      <c r="O441" s="59"/>
      <c r="P441" s="59"/>
      <c r="Q441" s="59"/>
      <c r="R441" s="59"/>
      <c r="S441" s="59"/>
      <c r="T441" s="60"/>
      <c r="U441" s="33"/>
      <c r="V441" s="33"/>
      <c r="W441" s="33"/>
      <c r="X441" s="33"/>
      <c r="Y441" s="33"/>
      <c r="Z441" s="33"/>
      <c r="AA441" s="33"/>
      <c r="AB441" s="33"/>
      <c r="AC441" s="33"/>
      <c r="AD441" s="33"/>
      <c r="AE441" s="33"/>
      <c r="AT441" s="18" t="s">
        <v>208</v>
      </c>
      <c r="AU441" s="18" t="s">
        <v>91</v>
      </c>
    </row>
    <row r="442" spans="1:47" s="2" customFormat="1" ht="29.25">
      <c r="A442" s="33"/>
      <c r="B442" s="34"/>
      <c r="C442" s="33"/>
      <c r="D442" s="163" t="s">
        <v>210</v>
      </c>
      <c r="E442" s="33"/>
      <c r="F442" s="168" t="s">
        <v>644</v>
      </c>
      <c r="G442" s="33"/>
      <c r="H442" s="33"/>
      <c r="I442" s="165"/>
      <c r="J442" s="33"/>
      <c r="K442" s="33"/>
      <c r="L442" s="34"/>
      <c r="M442" s="166"/>
      <c r="N442" s="167"/>
      <c r="O442" s="59"/>
      <c r="P442" s="59"/>
      <c r="Q442" s="59"/>
      <c r="R442" s="59"/>
      <c r="S442" s="59"/>
      <c r="T442" s="60"/>
      <c r="U442" s="33"/>
      <c r="V442" s="33"/>
      <c r="W442" s="33"/>
      <c r="X442" s="33"/>
      <c r="Y442" s="33"/>
      <c r="Z442" s="33"/>
      <c r="AA442" s="33"/>
      <c r="AB442" s="33"/>
      <c r="AC442" s="33"/>
      <c r="AD442" s="33"/>
      <c r="AE442" s="33"/>
      <c r="AT442" s="18" t="s">
        <v>210</v>
      </c>
      <c r="AU442" s="18" t="s">
        <v>91</v>
      </c>
    </row>
    <row r="443" spans="2:51" s="14" customFormat="1" ht="11.25">
      <c r="B443" s="177"/>
      <c r="D443" s="163" t="s">
        <v>212</v>
      </c>
      <c r="E443" s="178" t="s">
        <v>1</v>
      </c>
      <c r="F443" s="179" t="s">
        <v>438</v>
      </c>
      <c r="H443" s="178" t="s">
        <v>1</v>
      </c>
      <c r="I443" s="180"/>
      <c r="L443" s="177"/>
      <c r="M443" s="181"/>
      <c r="N443" s="182"/>
      <c r="O443" s="182"/>
      <c r="P443" s="182"/>
      <c r="Q443" s="182"/>
      <c r="R443" s="182"/>
      <c r="S443" s="182"/>
      <c r="T443" s="183"/>
      <c r="AT443" s="178" t="s">
        <v>212</v>
      </c>
      <c r="AU443" s="178" t="s">
        <v>91</v>
      </c>
      <c r="AV443" s="14" t="s">
        <v>89</v>
      </c>
      <c r="AW443" s="14" t="s">
        <v>36</v>
      </c>
      <c r="AX443" s="14" t="s">
        <v>81</v>
      </c>
      <c r="AY443" s="178" t="s">
        <v>199</v>
      </c>
    </row>
    <row r="444" spans="2:51" s="13" customFormat="1" ht="11.25">
      <c r="B444" s="169"/>
      <c r="D444" s="163" t="s">
        <v>212</v>
      </c>
      <c r="E444" s="170" t="s">
        <v>1</v>
      </c>
      <c r="F444" s="171" t="s">
        <v>645</v>
      </c>
      <c r="H444" s="172">
        <v>235.06</v>
      </c>
      <c r="I444" s="173"/>
      <c r="L444" s="169"/>
      <c r="M444" s="174"/>
      <c r="N444" s="175"/>
      <c r="O444" s="175"/>
      <c r="P444" s="175"/>
      <c r="Q444" s="175"/>
      <c r="R444" s="175"/>
      <c r="S444" s="175"/>
      <c r="T444" s="176"/>
      <c r="AT444" s="170" t="s">
        <v>212</v>
      </c>
      <c r="AU444" s="170" t="s">
        <v>91</v>
      </c>
      <c r="AV444" s="13" t="s">
        <v>91</v>
      </c>
      <c r="AW444" s="13" t="s">
        <v>36</v>
      </c>
      <c r="AX444" s="13" t="s">
        <v>81</v>
      </c>
      <c r="AY444" s="170" t="s">
        <v>199</v>
      </c>
    </row>
    <row r="445" spans="2:51" s="14" customFormat="1" ht="11.25">
      <c r="B445" s="177"/>
      <c r="D445" s="163" t="s">
        <v>212</v>
      </c>
      <c r="E445" s="178" t="s">
        <v>1</v>
      </c>
      <c r="F445" s="179" t="s">
        <v>538</v>
      </c>
      <c r="H445" s="178" t="s">
        <v>1</v>
      </c>
      <c r="I445" s="180"/>
      <c r="L445" s="177"/>
      <c r="M445" s="181"/>
      <c r="N445" s="182"/>
      <c r="O445" s="182"/>
      <c r="P445" s="182"/>
      <c r="Q445" s="182"/>
      <c r="R445" s="182"/>
      <c r="S445" s="182"/>
      <c r="T445" s="183"/>
      <c r="AT445" s="178" t="s">
        <v>212</v>
      </c>
      <c r="AU445" s="178" t="s">
        <v>91</v>
      </c>
      <c r="AV445" s="14" t="s">
        <v>89</v>
      </c>
      <c r="AW445" s="14" t="s">
        <v>36</v>
      </c>
      <c r="AX445" s="14" t="s">
        <v>81</v>
      </c>
      <c r="AY445" s="178" t="s">
        <v>199</v>
      </c>
    </row>
    <row r="446" spans="2:51" s="13" customFormat="1" ht="11.25">
      <c r="B446" s="169"/>
      <c r="D446" s="163" t="s">
        <v>212</v>
      </c>
      <c r="E446" s="170" t="s">
        <v>1</v>
      </c>
      <c r="F446" s="171" t="s">
        <v>646</v>
      </c>
      <c r="H446" s="172">
        <v>88</v>
      </c>
      <c r="I446" s="173"/>
      <c r="L446" s="169"/>
      <c r="M446" s="174"/>
      <c r="N446" s="175"/>
      <c r="O446" s="175"/>
      <c r="P446" s="175"/>
      <c r="Q446" s="175"/>
      <c r="R446" s="175"/>
      <c r="S446" s="175"/>
      <c r="T446" s="176"/>
      <c r="AT446" s="170" t="s">
        <v>212</v>
      </c>
      <c r="AU446" s="170" t="s">
        <v>91</v>
      </c>
      <c r="AV446" s="13" t="s">
        <v>91</v>
      </c>
      <c r="AW446" s="13" t="s">
        <v>36</v>
      </c>
      <c r="AX446" s="13" t="s">
        <v>81</v>
      </c>
      <c r="AY446" s="170" t="s">
        <v>199</v>
      </c>
    </row>
    <row r="447" spans="2:51" s="14" customFormat="1" ht="11.25">
      <c r="B447" s="177"/>
      <c r="D447" s="163" t="s">
        <v>212</v>
      </c>
      <c r="E447" s="178" t="s">
        <v>1</v>
      </c>
      <c r="F447" s="179" t="s">
        <v>416</v>
      </c>
      <c r="H447" s="178" t="s">
        <v>1</v>
      </c>
      <c r="I447" s="180"/>
      <c r="L447" s="177"/>
      <c r="M447" s="181"/>
      <c r="N447" s="182"/>
      <c r="O447" s="182"/>
      <c r="P447" s="182"/>
      <c r="Q447" s="182"/>
      <c r="R447" s="182"/>
      <c r="S447" s="182"/>
      <c r="T447" s="183"/>
      <c r="AT447" s="178" t="s">
        <v>212</v>
      </c>
      <c r="AU447" s="178" t="s">
        <v>91</v>
      </c>
      <c r="AV447" s="14" t="s">
        <v>89</v>
      </c>
      <c r="AW447" s="14" t="s">
        <v>36</v>
      </c>
      <c r="AX447" s="14" t="s">
        <v>81</v>
      </c>
      <c r="AY447" s="178" t="s">
        <v>199</v>
      </c>
    </row>
    <row r="448" spans="2:51" s="13" customFormat="1" ht="11.25">
      <c r="B448" s="169"/>
      <c r="D448" s="163" t="s">
        <v>212</v>
      </c>
      <c r="E448" s="170" t="s">
        <v>1</v>
      </c>
      <c r="F448" s="171" t="s">
        <v>647</v>
      </c>
      <c r="H448" s="172">
        <v>12.303</v>
      </c>
      <c r="I448" s="173"/>
      <c r="L448" s="169"/>
      <c r="M448" s="174"/>
      <c r="N448" s="175"/>
      <c r="O448" s="175"/>
      <c r="P448" s="175"/>
      <c r="Q448" s="175"/>
      <c r="R448" s="175"/>
      <c r="S448" s="175"/>
      <c r="T448" s="176"/>
      <c r="AT448" s="170" t="s">
        <v>212</v>
      </c>
      <c r="AU448" s="170" t="s">
        <v>91</v>
      </c>
      <c r="AV448" s="13" t="s">
        <v>91</v>
      </c>
      <c r="AW448" s="13" t="s">
        <v>36</v>
      </c>
      <c r="AX448" s="13" t="s">
        <v>81</v>
      </c>
      <c r="AY448" s="170" t="s">
        <v>199</v>
      </c>
    </row>
    <row r="449" spans="2:51" s="15" customFormat="1" ht="11.25">
      <c r="B449" s="184"/>
      <c r="D449" s="163" t="s">
        <v>212</v>
      </c>
      <c r="E449" s="185" t="s">
        <v>1</v>
      </c>
      <c r="F449" s="186" t="s">
        <v>234</v>
      </c>
      <c r="H449" s="187">
        <v>335.363</v>
      </c>
      <c r="I449" s="188"/>
      <c r="L449" s="184"/>
      <c r="M449" s="189"/>
      <c r="N449" s="190"/>
      <c r="O449" s="190"/>
      <c r="P449" s="190"/>
      <c r="Q449" s="190"/>
      <c r="R449" s="190"/>
      <c r="S449" s="190"/>
      <c r="T449" s="191"/>
      <c r="AT449" s="185" t="s">
        <v>212</v>
      </c>
      <c r="AU449" s="185" t="s">
        <v>91</v>
      </c>
      <c r="AV449" s="15" t="s">
        <v>206</v>
      </c>
      <c r="AW449" s="15" t="s">
        <v>36</v>
      </c>
      <c r="AX449" s="15" t="s">
        <v>89</v>
      </c>
      <c r="AY449" s="185" t="s">
        <v>199</v>
      </c>
    </row>
    <row r="450" spans="1:65" s="2" customFormat="1" ht="14.45" customHeight="1">
      <c r="A450" s="33"/>
      <c r="B450" s="149"/>
      <c r="C450" s="192" t="s">
        <v>648</v>
      </c>
      <c r="D450" s="192" t="s">
        <v>272</v>
      </c>
      <c r="E450" s="193" t="s">
        <v>649</v>
      </c>
      <c r="F450" s="194" t="s">
        <v>650</v>
      </c>
      <c r="G450" s="195" t="s">
        <v>275</v>
      </c>
      <c r="H450" s="196">
        <v>0.117</v>
      </c>
      <c r="I450" s="197"/>
      <c r="J450" s="198">
        <f>ROUND(I450*H450,2)</f>
        <v>0</v>
      </c>
      <c r="K450" s="194" t="s">
        <v>205</v>
      </c>
      <c r="L450" s="199"/>
      <c r="M450" s="200" t="s">
        <v>1</v>
      </c>
      <c r="N450" s="201" t="s">
        <v>46</v>
      </c>
      <c r="O450" s="59"/>
      <c r="P450" s="159">
        <f>O450*H450</f>
        <v>0</v>
      </c>
      <c r="Q450" s="159">
        <v>1</v>
      </c>
      <c r="R450" s="159">
        <f>Q450*H450</f>
        <v>0.117</v>
      </c>
      <c r="S450" s="159">
        <v>0</v>
      </c>
      <c r="T450" s="160">
        <f>S450*H450</f>
        <v>0</v>
      </c>
      <c r="U450" s="33"/>
      <c r="V450" s="33"/>
      <c r="W450" s="33"/>
      <c r="X450" s="33"/>
      <c r="Y450" s="33"/>
      <c r="Z450" s="33"/>
      <c r="AA450" s="33"/>
      <c r="AB450" s="33"/>
      <c r="AC450" s="33"/>
      <c r="AD450" s="33"/>
      <c r="AE450" s="33"/>
      <c r="AR450" s="161" t="s">
        <v>431</v>
      </c>
      <c r="AT450" s="161" t="s">
        <v>272</v>
      </c>
      <c r="AU450" s="161" t="s">
        <v>91</v>
      </c>
      <c r="AY450" s="18" t="s">
        <v>199</v>
      </c>
      <c r="BE450" s="162">
        <f>IF(N450="základní",J450,0)</f>
        <v>0</v>
      </c>
      <c r="BF450" s="162">
        <f>IF(N450="snížená",J450,0)</f>
        <v>0</v>
      </c>
      <c r="BG450" s="162">
        <f>IF(N450="zákl. přenesená",J450,0)</f>
        <v>0</v>
      </c>
      <c r="BH450" s="162">
        <f>IF(N450="sníž. přenesená",J450,0)</f>
        <v>0</v>
      </c>
      <c r="BI450" s="162">
        <f>IF(N450="nulová",J450,0)</f>
        <v>0</v>
      </c>
      <c r="BJ450" s="18" t="s">
        <v>89</v>
      </c>
      <c r="BK450" s="162">
        <f>ROUND(I450*H450,2)</f>
        <v>0</v>
      </c>
      <c r="BL450" s="18" t="s">
        <v>318</v>
      </c>
      <c r="BM450" s="161" t="s">
        <v>651</v>
      </c>
    </row>
    <row r="451" spans="1:47" s="2" customFormat="1" ht="11.25">
      <c r="A451" s="33"/>
      <c r="B451" s="34"/>
      <c r="C451" s="33"/>
      <c r="D451" s="163" t="s">
        <v>208</v>
      </c>
      <c r="E451" s="33"/>
      <c r="F451" s="164" t="s">
        <v>652</v>
      </c>
      <c r="G451" s="33"/>
      <c r="H451" s="33"/>
      <c r="I451" s="165"/>
      <c r="J451" s="33"/>
      <c r="K451" s="33"/>
      <c r="L451" s="34"/>
      <c r="M451" s="166"/>
      <c r="N451" s="167"/>
      <c r="O451" s="59"/>
      <c r="P451" s="59"/>
      <c r="Q451" s="59"/>
      <c r="R451" s="59"/>
      <c r="S451" s="59"/>
      <c r="T451" s="60"/>
      <c r="U451" s="33"/>
      <c r="V451" s="33"/>
      <c r="W451" s="33"/>
      <c r="X451" s="33"/>
      <c r="Y451" s="33"/>
      <c r="Z451" s="33"/>
      <c r="AA451" s="33"/>
      <c r="AB451" s="33"/>
      <c r="AC451" s="33"/>
      <c r="AD451" s="33"/>
      <c r="AE451" s="33"/>
      <c r="AT451" s="18" t="s">
        <v>208</v>
      </c>
      <c r="AU451" s="18" t="s">
        <v>91</v>
      </c>
    </row>
    <row r="452" spans="1:47" s="2" customFormat="1" ht="19.5">
      <c r="A452" s="33"/>
      <c r="B452" s="34"/>
      <c r="C452" s="33"/>
      <c r="D452" s="163" t="s">
        <v>248</v>
      </c>
      <c r="E452" s="33"/>
      <c r="F452" s="168" t="s">
        <v>653</v>
      </c>
      <c r="G452" s="33"/>
      <c r="H452" s="33"/>
      <c r="I452" s="165"/>
      <c r="J452" s="33"/>
      <c r="K452" s="33"/>
      <c r="L452" s="34"/>
      <c r="M452" s="166"/>
      <c r="N452" s="167"/>
      <c r="O452" s="59"/>
      <c r="P452" s="59"/>
      <c r="Q452" s="59"/>
      <c r="R452" s="59"/>
      <c r="S452" s="59"/>
      <c r="T452" s="60"/>
      <c r="U452" s="33"/>
      <c r="V452" s="33"/>
      <c r="W452" s="33"/>
      <c r="X452" s="33"/>
      <c r="Y452" s="33"/>
      <c r="Z452" s="33"/>
      <c r="AA452" s="33"/>
      <c r="AB452" s="33"/>
      <c r="AC452" s="33"/>
      <c r="AD452" s="33"/>
      <c r="AE452" s="33"/>
      <c r="AT452" s="18" t="s">
        <v>248</v>
      </c>
      <c r="AU452" s="18" t="s">
        <v>91</v>
      </c>
    </row>
    <row r="453" spans="2:51" s="13" customFormat="1" ht="11.25">
      <c r="B453" s="169"/>
      <c r="D453" s="163" t="s">
        <v>212</v>
      </c>
      <c r="F453" s="171" t="s">
        <v>654</v>
      </c>
      <c r="H453" s="172">
        <v>0.117</v>
      </c>
      <c r="I453" s="173"/>
      <c r="L453" s="169"/>
      <c r="M453" s="174"/>
      <c r="N453" s="175"/>
      <c r="O453" s="175"/>
      <c r="P453" s="175"/>
      <c r="Q453" s="175"/>
      <c r="R453" s="175"/>
      <c r="S453" s="175"/>
      <c r="T453" s="176"/>
      <c r="AT453" s="170" t="s">
        <v>212</v>
      </c>
      <c r="AU453" s="170" t="s">
        <v>91</v>
      </c>
      <c r="AV453" s="13" t="s">
        <v>91</v>
      </c>
      <c r="AW453" s="13" t="s">
        <v>3</v>
      </c>
      <c r="AX453" s="13" t="s">
        <v>89</v>
      </c>
      <c r="AY453" s="170" t="s">
        <v>199</v>
      </c>
    </row>
    <row r="454" spans="1:65" s="2" customFormat="1" ht="37.9" customHeight="1">
      <c r="A454" s="33"/>
      <c r="B454" s="149"/>
      <c r="C454" s="150" t="s">
        <v>655</v>
      </c>
      <c r="D454" s="150" t="s">
        <v>201</v>
      </c>
      <c r="E454" s="151" t="s">
        <v>656</v>
      </c>
      <c r="F454" s="152" t="s">
        <v>657</v>
      </c>
      <c r="G454" s="153" t="s">
        <v>345</v>
      </c>
      <c r="H454" s="154">
        <v>225.4</v>
      </c>
      <c r="I454" s="155"/>
      <c r="J454" s="156">
        <f>ROUND(I454*H454,2)</f>
        <v>0</v>
      </c>
      <c r="K454" s="152" t="s">
        <v>246</v>
      </c>
      <c r="L454" s="34"/>
      <c r="M454" s="157" t="s">
        <v>1</v>
      </c>
      <c r="N454" s="158" t="s">
        <v>46</v>
      </c>
      <c r="O454" s="59"/>
      <c r="P454" s="159">
        <f>O454*H454</f>
        <v>0</v>
      </c>
      <c r="Q454" s="159">
        <v>0.00056</v>
      </c>
      <c r="R454" s="159">
        <f>Q454*H454</f>
        <v>0.126224</v>
      </c>
      <c r="S454" s="159">
        <v>0</v>
      </c>
      <c r="T454" s="160">
        <f>S454*H454</f>
        <v>0</v>
      </c>
      <c r="U454" s="33"/>
      <c r="V454" s="33"/>
      <c r="W454" s="33"/>
      <c r="X454" s="33"/>
      <c r="Y454" s="33"/>
      <c r="Z454" s="33"/>
      <c r="AA454" s="33"/>
      <c r="AB454" s="33"/>
      <c r="AC454" s="33"/>
      <c r="AD454" s="33"/>
      <c r="AE454" s="33"/>
      <c r="AR454" s="161" t="s">
        <v>318</v>
      </c>
      <c r="AT454" s="161" t="s">
        <v>201</v>
      </c>
      <c r="AU454" s="161" t="s">
        <v>91</v>
      </c>
      <c r="AY454" s="18" t="s">
        <v>199</v>
      </c>
      <c r="BE454" s="162">
        <f>IF(N454="základní",J454,0)</f>
        <v>0</v>
      </c>
      <c r="BF454" s="162">
        <f>IF(N454="snížená",J454,0)</f>
        <v>0</v>
      </c>
      <c r="BG454" s="162">
        <f>IF(N454="zákl. přenesená",J454,0)</f>
        <v>0</v>
      </c>
      <c r="BH454" s="162">
        <f>IF(N454="sníž. přenesená",J454,0)</f>
        <v>0</v>
      </c>
      <c r="BI454" s="162">
        <f>IF(N454="nulová",J454,0)</f>
        <v>0</v>
      </c>
      <c r="BJ454" s="18" t="s">
        <v>89</v>
      </c>
      <c r="BK454" s="162">
        <f>ROUND(I454*H454,2)</f>
        <v>0</v>
      </c>
      <c r="BL454" s="18" t="s">
        <v>318</v>
      </c>
      <c r="BM454" s="161" t="s">
        <v>658</v>
      </c>
    </row>
    <row r="455" spans="2:51" s="13" customFormat="1" ht="11.25">
      <c r="B455" s="169"/>
      <c r="D455" s="163" t="s">
        <v>212</v>
      </c>
      <c r="E455" s="170" t="s">
        <v>1</v>
      </c>
      <c r="F455" s="171" t="s">
        <v>659</v>
      </c>
      <c r="H455" s="172">
        <v>225.4</v>
      </c>
      <c r="I455" s="173"/>
      <c r="L455" s="169"/>
      <c r="M455" s="174"/>
      <c r="N455" s="175"/>
      <c r="O455" s="175"/>
      <c r="P455" s="175"/>
      <c r="Q455" s="175"/>
      <c r="R455" s="175"/>
      <c r="S455" s="175"/>
      <c r="T455" s="176"/>
      <c r="AT455" s="170" t="s">
        <v>212</v>
      </c>
      <c r="AU455" s="170" t="s">
        <v>91</v>
      </c>
      <c r="AV455" s="13" t="s">
        <v>91</v>
      </c>
      <c r="AW455" s="13" t="s">
        <v>36</v>
      </c>
      <c r="AX455" s="13" t="s">
        <v>89</v>
      </c>
      <c r="AY455" s="170" t="s">
        <v>199</v>
      </c>
    </row>
    <row r="456" spans="1:65" s="2" customFormat="1" ht="24.2" customHeight="1">
      <c r="A456" s="33"/>
      <c r="B456" s="149"/>
      <c r="C456" s="150" t="s">
        <v>660</v>
      </c>
      <c r="D456" s="150" t="s">
        <v>201</v>
      </c>
      <c r="E456" s="151" t="s">
        <v>661</v>
      </c>
      <c r="F456" s="152" t="s">
        <v>662</v>
      </c>
      <c r="G456" s="153" t="s">
        <v>275</v>
      </c>
      <c r="H456" s="154">
        <v>0.243</v>
      </c>
      <c r="I456" s="155"/>
      <c r="J456" s="156">
        <f>ROUND(I456*H456,2)</f>
        <v>0</v>
      </c>
      <c r="K456" s="152" t="s">
        <v>205</v>
      </c>
      <c r="L456" s="34"/>
      <c r="M456" s="157" t="s">
        <v>1</v>
      </c>
      <c r="N456" s="158" t="s">
        <v>46</v>
      </c>
      <c r="O456" s="59"/>
      <c r="P456" s="159">
        <f>O456*H456</f>
        <v>0</v>
      </c>
      <c r="Q456" s="159">
        <v>0</v>
      </c>
      <c r="R456" s="159">
        <f>Q456*H456</f>
        <v>0</v>
      </c>
      <c r="S456" s="159">
        <v>0</v>
      </c>
      <c r="T456" s="160">
        <f>S456*H456</f>
        <v>0</v>
      </c>
      <c r="U456" s="33"/>
      <c r="V456" s="33"/>
      <c r="W456" s="33"/>
      <c r="X456" s="33"/>
      <c r="Y456" s="33"/>
      <c r="Z456" s="33"/>
      <c r="AA456" s="33"/>
      <c r="AB456" s="33"/>
      <c r="AC456" s="33"/>
      <c r="AD456" s="33"/>
      <c r="AE456" s="33"/>
      <c r="AR456" s="161" t="s">
        <v>318</v>
      </c>
      <c r="AT456" s="161" t="s">
        <v>201</v>
      </c>
      <c r="AU456" s="161" t="s">
        <v>91</v>
      </c>
      <c r="AY456" s="18" t="s">
        <v>199</v>
      </c>
      <c r="BE456" s="162">
        <f>IF(N456="základní",J456,0)</f>
        <v>0</v>
      </c>
      <c r="BF456" s="162">
        <f>IF(N456="snížená",J456,0)</f>
        <v>0</v>
      </c>
      <c r="BG456" s="162">
        <f>IF(N456="zákl. přenesená",J456,0)</f>
        <v>0</v>
      </c>
      <c r="BH456" s="162">
        <f>IF(N456="sníž. přenesená",J456,0)</f>
        <v>0</v>
      </c>
      <c r="BI456" s="162">
        <f>IF(N456="nulová",J456,0)</f>
        <v>0</v>
      </c>
      <c r="BJ456" s="18" t="s">
        <v>89</v>
      </c>
      <c r="BK456" s="162">
        <f>ROUND(I456*H456,2)</f>
        <v>0</v>
      </c>
      <c r="BL456" s="18" t="s">
        <v>318</v>
      </c>
      <c r="BM456" s="161" t="s">
        <v>663</v>
      </c>
    </row>
    <row r="457" spans="1:47" s="2" customFormat="1" ht="29.25">
      <c r="A457" s="33"/>
      <c r="B457" s="34"/>
      <c r="C457" s="33"/>
      <c r="D457" s="163" t="s">
        <v>208</v>
      </c>
      <c r="E457" s="33"/>
      <c r="F457" s="164" t="s">
        <v>664</v>
      </c>
      <c r="G457" s="33"/>
      <c r="H457" s="33"/>
      <c r="I457" s="165"/>
      <c r="J457" s="33"/>
      <c r="K457" s="33"/>
      <c r="L457" s="34"/>
      <c r="M457" s="166"/>
      <c r="N457" s="167"/>
      <c r="O457" s="59"/>
      <c r="P457" s="59"/>
      <c r="Q457" s="59"/>
      <c r="R457" s="59"/>
      <c r="S457" s="59"/>
      <c r="T457" s="60"/>
      <c r="U457" s="33"/>
      <c r="V457" s="33"/>
      <c r="W457" s="33"/>
      <c r="X457" s="33"/>
      <c r="Y457" s="33"/>
      <c r="Z457" s="33"/>
      <c r="AA457" s="33"/>
      <c r="AB457" s="33"/>
      <c r="AC457" s="33"/>
      <c r="AD457" s="33"/>
      <c r="AE457" s="33"/>
      <c r="AT457" s="18" t="s">
        <v>208</v>
      </c>
      <c r="AU457" s="18" t="s">
        <v>91</v>
      </c>
    </row>
    <row r="458" spans="1:47" s="2" customFormat="1" ht="107.25">
      <c r="A458" s="33"/>
      <c r="B458" s="34"/>
      <c r="C458" s="33"/>
      <c r="D458" s="163" t="s">
        <v>210</v>
      </c>
      <c r="E458" s="33"/>
      <c r="F458" s="168" t="s">
        <v>665</v>
      </c>
      <c r="G458" s="33"/>
      <c r="H458" s="33"/>
      <c r="I458" s="165"/>
      <c r="J458" s="33"/>
      <c r="K458" s="33"/>
      <c r="L458" s="34"/>
      <c r="M458" s="202"/>
      <c r="N458" s="203"/>
      <c r="O458" s="204"/>
      <c r="P458" s="204"/>
      <c r="Q458" s="204"/>
      <c r="R458" s="204"/>
      <c r="S458" s="204"/>
      <c r="T458" s="205"/>
      <c r="U458" s="33"/>
      <c r="V458" s="33"/>
      <c r="W458" s="33"/>
      <c r="X458" s="33"/>
      <c r="Y458" s="33"/>
      <c r="Z458" s="33"/>
      <c r="AA458" s="33"/>
      <c r="AB458" s="33"/>
      <c r="AC458" s="33"/>
      <c r="AD458" s="33"/>
      <c r="AE458" s="33"/>
      <c r="AT458" s="18" t="s">
        <v>210</v>
      </c>
      <c r="AU458" s="18" t="s">
        <v>91</v>
      </c>
    </row>
    <row r="459" spans="1:31" s="2" customFormat="1" ht="6.95" customHeight="1">
      <c r="A459" s="33"/>
      <c r="B459" s="48"/>
      <c r="C459" s="49"/>
      <c r="D459" s="49"/>
      <c r="E459" s="49"/>
      <c r="F459" s="49"/>
      <c r="G459" s="49"/>
      <c r="H459" s="49"/>
      <c r="I459" s="49"/>
      <c r="J459" s="49"/>
      <c r="K459" s="49"/>
      <c r="L459" s="34"/>
      <c r="M459" s="33"/>
      <c r="O459" s="33"/>
      <c r="P459" s="33"/>
      <c r="Q459" s="33"/>
      <c r="R459" s="33"/>
      <c r="S459" s="33"/>
      <c r="T459" s="33"/>
      <c r="U459" s="33"/>
      <c r="V459" s="33"/>
      <c r="W459" s="33"/>
      <c r="X459" s="33"/>
      <c r="Y459" s="33"/>
      <c r="Z459" s="33"/>
      <c r="AA459" s="33"/>
      <c r="AB459" s="33"/>
      <c r="AC459" s="33"/>
      <c r="AD459" s="33"/>
      <c r="AE459" s="33"/>
    </row>
  </sheetData>
  <autoFilter ref="C132:K458"/>
  <mergeCells count="9">
    <mergeCell ref="E87:H87"/>
    <mergeCell ref="E123:H123"/>
    <mergeCell ref="E125:H12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154</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3664</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14. 1. 2021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23.25" customHeight="1">
      <c r="A27" s="100"/>
      <c r="B27" s="101"/>
      <c r="C27" s="100"/>
      <c r="D27" s="100"/>
      <c r="E27" s="255" t="s">
        <v>3665</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ROUND(J123,2)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ROUND((SUM(BE123:BE182)),2)</f>
        <v>0</v>
      </c>
      <c r="G33" s="33"/>
      <c r="H33" s="33"/>
      <c r="I33" s="106">
        <v>0.21</v>
      </c>
      <c r="J33" s="105">
        <f>ROUND(((SUM(BE123:BE182))*I33),2)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ROUND((SUM(BF123:BF182)),2)</f>
        <v>0</v>
      </c>
      <c r="G34" s="33"/>
      <c r="H34" s="33"/>
      <c r="I34" s="106">
        <v>0.15</v>
      </c>
      <c r="J34" s="105">
        <f>ROUND(((SUM(BF123:BF182))*I34),2)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ROUND((SUM(BG123:BG182)),2)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ROUND((SUM(BH123:BH182)),2)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ROUND((SUM(BI123:BI182)),2)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10 - Opevnění koryta Křetínky pod VD</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14. 1. 2021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J123</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J124</f>
        <v>0</v>
      </c>
      <c r="L97" s="118"/>
    </row>
    <row r="98" spans="2:12" s="10" customFormat="1" ht="19.9" customHeight="1">
      <c r="B98" s="122"/>
      <c r="D98" s="123" t="s">
        <v>168</v>
      </c>
      <c r="E98" s="124"/>
      <c r="F98" s="124"/>
      <c r="G98" s="124"/>
      <c r="H98" s="124"/>
      <c r="I98" s="124"/>
      <c r="J98" s="125">
        <f>J125</f>
        <v>0</v>
      </c>
      <c r="L98" s="122"/>
    </row>
    <row r="99" spans="2:12" s="10" customFormat="1" ht="19.9" customHeight="1">
      <c r="B99" s="122"/>
      <c r="D99" s="123" t="s">
        <v>169</v>
      </c>
      <c r="E99" s="124"/>
      <c r="F99" s="124"/>
      <c r="G99" s="124"/>
      <c r="H99" s="124"/>
      <c r="I99" s="124"/>
      <c r="J99" s="125">
        <f>J157</f>
        <v>0</v>
      </c>
      <c r="L99" s="122"/>
    </row>
    <row r="100" spans="2:12" s="10" customFormat="1" ht="19.9" customHeight="1">
      <c r="B100" s="122"/>
      <c r="D100" s="123" t="s">
        <v>171</v>
      </c>
      <c r="E100" s="124"/>
      <c r="F100" s="124"/>
      <c r="G100" s="124"/>
      <c r="H100" s="124"/>
      <c r="I100" s="124"/>
      <c r="J100" s="125">
        <f>J165</f>
        <v>0</v>
      </c>
      <c r="L100" s="122"/>
    </row>
    <row r="101" spans="2:12" s="10" customFormat="1" ht="19.9" customHeight="1">
      <c r="B101" s="122"/>
      <c r="D101" s="123" t="s">
        <v>1581</v>
      </c>
      <c r="E101" s="124"/>
      <c r="F101" s="124"/>
      <c r="G101" s="124"/>
      <c r="H101" s="124"/>
      <c r="I101" s="124"/>
      <c r="J101" s="125">
        <f>J172</f>
        <v>0</v>
      </c>
      <c r="L101" s="122"/>
    </row>
    <row r="102" spans="2:12" s="10" customFormat="1" ht="19.9" customHeight="1">
      <c r="B102" s="122"/>
      <c r="D102" s="123" t="s">
        <v>180</v>
      </c>
      <c r="E102" s="124"/>
      <c r="F102" s="124"/>
      <c r="G102" s="124"/>
      <c r="H102" s="124"/>
      <c r="I102" s="124"/>
      <c r="J102" s="125">
        <f>J175</f>
        <v>0</v>
      </c>
      <c r="L102" s="122"/>
    </row>
    <row r="103" spans="2:12" s="10" customFormat="1" ht="19.9" customHeight="1">
      <c r="B103" s="122"/>
      <c r="D103" s="123" t="s">
        <v>181</v>
      </c>
      <c r="E103" s="124"/>
      <c r="F103" s="124"/>
      <c r="G103" s="124"/>
      <c r="H103" s="124"/>
      <c r="I103" s="124"/>
      <c r="J103" s="125">
        <f>J178</f>
        <v>0</v>
      </c>
      <c r="L103" s="122"/>
    </row>
    <row r="104" spans="1:31" s="2" customFormat="1" ht="21.75" customHeight="1">
      <c r="A104" s="33"/>
      <c r="B104" s="34"/>
      <c r="C104" s="33"/>
      <c r="D104" s="33"/>
      <c r="E104" s="33"/>
      <c r="F104" s="33"/>
      <c r="G104" s="33"/>
      <c r="H104" s="33"/>
      <c r="I104" s="33"/>
      <c r="J104" s="33"/>
      <c r="K104" s="33"/>
      <c r="L104" s="43"/>
      <c r="S104" s="33"/>
      <c r="T104" s="33"/>
      <c r="U104" s="33"/>
      <c r="V104" s="33"/>
      <c r="W104" s="33"/>
      <c r="X104" s="33"/>
      <c r="Y104" s="33"/>
      <c r="Z104" s="33"/>
      <c r="AA104" s="33"/>
      <c r="AB104" s="33"/>
      <c r="AC104" s="33"/>
      <c r="AD104" s="33"/>
      <c r="AE104" s="33"/>
    </row>
    <row r="105" spans="1:31" s="2" customFormat="1" ht="6.95" customHeight="1">
      <c r="A105" s="33"/>
      <c r="B105" s="48"/>
      <c r="C105" s="49"/>
      <c r="D105" s="49"/>
      <c r="E105" s="49"/>
      <c r="F105" s="49"/>
      <c r="G105" s="49"/>
      <c r="H105" s="49"/>
      <c r="I105" s="49"/>
      <c r="J105" s="49"/>
      <c r="K105" s="49"/>
      <c r="L105" s="43"/>
      <c r="S105" s="33"/>
      <c r="T105" s="33"/>
      <c r="U105" s="33"/>
      <c r="V105" s="33"/>
      <c r="W105" s="33"/>
      <c r="X105" s="33"/>
      <c r="Y105" s="33"/>
      <c r="Z105" s="33"/>
      <c r="AA105" s="33"/>
      <c r="AB105" s="33"/>
      <c r="AC105" s="33"/>
      <c r="AD105" s="33"/>
      <c r="AE105" s="33"/>
    </row>
    <row r="109" spans="1:31" s="2" customFormat="1" ht="6.95" customHeight="1">
      <c r="A109" s="33"/>
      <c r="B109" s="50"/>
      <c r="C109" s="51"/>
      <c r="D109" s="51"/>
      <c r="E109" s="51"/>
      <c r="F109" s="51"/>
      <c r="G109" s="51"/>
      <c r="H109" s="51"/>
      <c r="I109" s="51"/>
      <c r="J109" s="51"/>
      <c r="K109" s="51"/>
      <c r="L109" s="43"/>
      <c r="S109" s="33"/>
      <c r="T109" s="33"/>
      <c r="U109" s="33"/>
      <c r="V109" s="33"/>
      <c r="W109" s="33"/>
      <c r="X109" s="33"/>
      <c r="Y109" s="33"/>
      <c r="Z109" s="33"/>
      <c r="AA109" s="33"/>
      <c r="AB109" s="33"/>
      <c r="AC109" s="33"/>
      <c r="AD109" s="33"/>
      <c r="AE109" s="33"/>
    </row>
    <row r="110" spans="1:31" s="2" customFormat="1" ht="24.95" customHeight="1">
      <c r="A110" s="33"/>
      <c r="B110" s="34"/>
      <c r="C110" s="22" t="s">
        <v>184</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16</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6.5" customHeight="1">
      <c r="A113" s="33"/>
      <c r="B113" s="34"/>
      <c r="C113" s="33"/>
      <c r="D113" s="33"/>
      <c r="E113" s="267" t="str">
        <f>E7</f>
        <v>VD Letovice, rekonstrukce VD</v>
      </c>
      <c r="F113" s="268"/>
      <c r="G113" s="268"/>
      <c r="H113" s="268"/>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159</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6.5" customHeight="1">
      <c r="A115" s="33"/>
      <c r="B115" s="34"/>
      <c r="C115" s="33"/>
      <c r="D115" s="33"/>
      <c r="E115" s="224" t="str">
        <f>E9</f>
        <v>SO 10 - Opevnění koryta Křetínky pod VD</v>
      </c>
      <c r="F115" s="269"/>
      <c r="G115" s="269"/>
      <c r="H115" s="269"/>
      <c r="I115" s="33"/>
      <c r="J115" s="33"/>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20</v>
      </c>
      <c r="D117" s="33"/>
      <c r="E117" s="33"/>
      <c r="F117" s="26" t="str">
        <f>F12</f>
        <v>VD Letovice</v>
      </c>
      <c r="G117" s="33"/>
      <c r="H117" s="33"/>
      <c r="I117" s="28" t="s">
        <v>22</v>
      </c>
      <c r="J117" s="56" t="str">
        <f>IF(J12="","",J12)</f>
        <v>14. 1. 2021</v>
      </c>
      <c r="K117" s="33"/>
      <c r="L117" s="43"/>
      <c r="S117" s="33"/>
      <c r="T117" s="33"/>
      <c r="U117" s="33"/>
      <c r="V117" s="33"/>
      <c r="W117" s="33"/>
      <c r="X117" s="33"/>
      <c r="Y117" s="33"/>
      <c r="Z117" s="33"/>
      <c r="AA117" s="33"/>
      <c r="AB117" s="33"/>
      <c r="AC117" s="33"/>
      <c r="AD117" s="33"/>
      <c r="AE117" s="33"/>
    </row>
    <row r="118" spans="1:31"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25.7" customHeight="1">
      <c r="A119" s="33"/>
      <c r="B119" s="34"/>
      <c r="C119" s="28" t="s">
        <v>24</v>
      </c>
      <c r="D119" s="33"/>
      <c r="E119" s="33"/>
      <c r="F119" s="26" t="str">
        <f>E15</f>
        <v>Povodí Moravy, s.p., Dřevařská 11, 60175 Brno</v>
      </c>
      <c r="G119" s="33"/>
      <c r="H119" s="33"/>
      <c r="I119" s="28" t="s">
        <v>32</v>
      </c>
      <c r="J119" s="31" t="str">
        <f>E21</f>
        <v>Sweco Hydroprojekt a.s.</v>
      </c>
      <c r="K119" s="33"/>
      <c r="L119" s="43"/>
      <c r="S119" s="33"/>
      <c r="T119" s="33"/>
      <c r="U119" s="33"/>
      <c r="V119" s="33"/>
      <c r="W119" s="33"/>
      <c r="X119" s="33"/>
      <c r="Y119" s="33"/>
      <c r="Z119" s="33"/>
      <c r="AA119" s="33"/>
      <c r="AB119" s="33"/>
      <c r="AC119" s="33"/>
      <c r="AD119" s="33"/>
      <c r="AE119" s="33"/>
    </row>
    <row r="120" spans="1:31" s="2" customFormat="1" ht="15.2" customHeight="1">
      <c r="A120" s="33"/>
      <c r="B120" s="34"/>
      <c r="C120" s="28" t="s">
        <v>30</v>
      </c>
      <c r="D120" s="33"/>
      <c r="E120" s="33"/>
      <c r="F120" s="26" t="str">
        <f>IF(E18="","",E18)</f>
        <v>Vyplň údaj</v>
      </c>
      <c r="G120" s="33"/>
      <c r="H120" s="33"/>
      <c r="I120" s="28" t="s">
        <v>37</v>
      </c>
      <c r="J120" s="31" t="str">
        <f>E24</f>
        <v xml:space="preserve"> </v>
      </c>
      <c r="K120" s="33"/>
      <c r="L120" s="43"/>
      <c r="S120" s="33"/>
      <c r="T120" s="33"/>
      <c r="U120" s="33"/>
      <c r="V120" s="33"/>
      <c r="W120" s="33"/>
      <c r="X120" s="33"/>
      <c r="Y120" s="33"/>
      <c r="Z120" s="33"/>
      <c r="AA120" s="33"/>
      <c r="AB120" s="33"/>
      <c r="AC120" s="33"/>
      <c r="AD120" s="33"/>
      <c r="AE120" s="33"/>
    </row>
    <row r="121" spans="1:31" s="2" customFormat="1" ht="10.3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11" customFormat="1" ht="29.25" customHeight="1">
      <c r="A122" s="126"/>
      <c r="B122" s="127"/>
      <c r="C122" s="128" t="s">
        <v>185</v>
      </c>
      <c r="D122" s="129" t="s">
        <v>66</v>
      </c>
      <c r="E122" s="129" t="s">
        <v>62</v>
      </c>
      <c r="F122" s="129" t="s">
        <v>63</v>
      </c>
      <c r="G122" s="129" t="s">
        <v>186</v>
      </c>
      <c r="H122" s="129" t="s">
        <v>187</v>
      </c>
      <c r="I122" s="129" t="s">
        <v>188</v>
      </c>
      <c r="J122" s="129" t="s">
        <v>164</v>
      </c>
      <c r="K122" s="130" t="s">
        <v>189</v>
      </c>
      <c r="L122" s="131"/>
      <c r="M122" s="63" t="s">
        <v>1</v>
      </c>
      <c r="N122" s="64" t="s">
        <v>45</v>
      </c>
      <c r="O122" s="64" t="s">
        <v>190</v>
      </c>
      <c r="P122" s="64" t="s">
        <v>191</v>
      </c>
      <c r="Q122" s="64" t="s">
        <v>192</v>
      </c>
      <c r="R122" s="64" t="s">
        <v>193</v>
      </c>
      <c r="S122" s="64" t="s">
        <v>194</v>
      </c>
      <c r="T122" s="65" t="s">
        <v>195</v>
      </c>
      <c r="U122" s="126"/>
      <c r="V122" s="126"/>
      <c r="W122" s="126"/>
      <c r="X122" s="126"/>
      <c r="Y122" s="126"/>
      <c r="Z122" s="126"/>
      <c r="AA122" s="126"/>
      <c r="AB122" s="126"/>
      <c r="AC122" s="126"/>
      <c r="AD122" s="126"/>
      <c r="AE122" s="126"/>
    </row>
    <row r="123" spans="1:63" s="2" customFormat="1" ht="22.9" customHeight="1">
      <c r="A123" s="33"/>
      <c r="B123" s="34"/>
      <c r="C123" s="70" t="s">
        <v>196</v>
      </c>
      <c r="D123" s="33"/>
      <c r="E123" s="33"/>
      <c r="F123" s="33"/>
      <c r="G123" s="33"/>
      <c r="H123" s="33"/>
      <c r="I123" s="33"/>
      <c r="J123" s="132">
        <f>BK123</f>
        <v>0</v>
      </c>
      <c r="K123" s="33"/>
      <c r="L123" s="34"/>
      <c r="M123" s="66"/>
      <c r="N123" s="57"/>
      <c r="O123" s="67"/>
      <c r="P123" s="133">
        <f>P124</f>
        <v>0</v>
      </c>
      <c r="Q123" s="67"/>
      <c r="R123" s="133">
        <f>R124</f>
        <v>542.3864465999999</v>
      </c>
      <c r="S123" s="67"/>
      <c r="T123" s="134">
        <f>T124</f>
        <v>0</v>
      </c>
      <c r="U123" s="33"/>
      <c r="V123" s="33"/>
      <c r="W123" s="33"/>
      <c r="X123" s="33"/>
      <c r="Y123" s="33"/>
      <c r="Z123" s="33"/>
      <c r="AA123" s="33"/>
      <c r="AB123" s="33"/>
      <c r="AC123" s="33"/>
      <c r="AD123" s="33"/>
      <c r="AE123" s="33"/>
      <c r="AT123" s="18" t="s">
        <v>80</v>
      </c>
      <c r="AU123" s="18" t="s">
        <v>166</v>
      </c>
      <c r="BK123" s="135">
        <f>BK124</f>
        <v>0</v>
      </c>
    </row>
    <row r="124" spans="2:63" s="12" customFormat="1" ht="25.9" customHeight="1">
      <c r="B124" s="136"/>
      <c r="D124" s="137" t="s">
        <v>80</v>
      </c>
      <c r="E124" s="138" t="s">
        <v>197</v>
      </c>
      <c r="F124" s="138" t="s">
        <v>198</v>
      </c>
      <c r="I124" s="139"/>
      <c r="J124" s="140">
        <f>BK124</f>
        <v>0</v>
      </c>
      <c r="L124" s="136"/>
      <c r="M124" s="141"/>
      <c r="N124" s="142"/>
      <c r="O124" s="142"/>
      <c r="P124" s="143">
        <f>P125+P157+P165+P172+P175+P178</f>
        <v>0</v>
      </c>
      <c r="Q124" s="142"/>
      <c r="R124" s="143">
        <f>R125+R157+R165+R172+R175+R178</f>
        <v>542.3864465999999</v>
      </c>
      <c r="S124" s="142"/>
      <c r="T124" s="144">
        <f>T125+T157+T165+T172+T175+T178</f>
        <v>0</v>
      </c>
      <c r="AR124" s="137" t="s">
        <v>89</v>
      </c>
      <c r="AT124" s="145" t="s">
        <v>80</v>
      </c>
      <c r="AU124" s="145" t="s">
        <v>81</v>
      </c>
      <c r="AY124" s="137" t="s">
        <v>199</v>
      </c>
      <c r="BK124" s="146">
        <f>BK125+BK157+BK165+BK172+BK175+BK178</f>
        <v>0</v>
      </c>
    </row>
    <row r="125" spans="2:63" s="12" customFormat="1" ht="22.9" customHeight="1">
      <c r="B125" s="136"/>
      <c r="D125" s="137" t="s">
        <v>80</v>
      </c>
      <c r="E125" s="147" t="s">
        <v>89</v>
      </c>
      <c r="F125" s="147" t="s">
        <v>200</v>
      </c>
      <c r="I125" s="139"/>
      <c r="J125" s="148">
        <f>BK125</f>
        <v>0</v>
      </c>
      <c r="L125" s="136"/>
      <c r="M125" s="141"/>
      <c r="N125" s="142"/>
      <c r="O125" s="142"/>
      <c r="P125" s="143">
        <f>SUM(P126:P156)</f>
        <v>0</v>
      </c>
      <c r="Q125" s="142"/>
      <c r="R125" s="143">
        <f>SUM(R126:R156)</f>
        <v>0</v>
      </c>
      <c r="S125" s="142"/>
      <c r="T125" s="144">
        <f>SUM(T126:T156)</f>
        <v>0</v>
      </c>
      <c r="AR125" s="137" t="s">
        <v>89</v>
      </c>
      <c r="AT125" s="145" t="s">
        <v>80</v>
      </c>
      <c r="AU125" s="145" t="s">
        <v>89</v>
      </c>
      <c r="AY125" s="137" t="s">
        <v>199</v>
      </c>
      <c r="BK125" s="146">
        <f>SUM(BK126:BK156)</f>
        <v>0</v>
      </c>
    </row>
    <row r="126" spans="1:65" s="2" customFormat="1" ht="24.2" customHeight="1">
      <c r="A126" s="33"/>
      <c r="B126" s="149"/>
      <c r="C126" s="150" t="s">
        <v>89</v>
      </c>
      <c r="D126" s="150" t="s">
        <v>201</v>
      </c>
      <c r="E126" s="151" t="s">
        <v>3666</v>
      </c>
      <c r="F126" s="152" t="s">
        <v>3667</v>
      </c>
      <c r="G126" s="153" t="s">
        <v>228</v>
      </c>
      <c r="H126" s="154">
        <v>139.43</v>
      </c>
      <c r="I126" s="155"/>
      <c r="J126" s="156">
        <f>ROUND(I126*H126,2)</f>
        <v>0</v>
      </c>
      <c r="K126" s="152" t="s">
        <v>205</v>
      </c>
      <c r="L126" s="34"/>
      <c r="M126" s="157" t="s">
        <v>1</v>
      </c>
      <c r="N126" s="158" t="s">
        <v>46</v>
      </c>
      <c r="O126" s="59"/>
      <c r="P126" s="159">
        <f>O126*H126</f>
        <v>0</v>
      </c>
      <c r="Q126" s="159">
        <v>0</v>
      </c>
      <c r="R126" s="159">
        <f>Q126*H126</f>
        <v>0</v>
      </c>
      <c r="S126" s="159">
        <v>0</v>
      </c>
      <c r="T126" s="160">
        <f>S126*H126</f>
        <v>0</v>
      </c>
      <c r="U126" s="33"/>
      <c r="V126" s="33"/>
      <c r="W126" s="33"/>
      <c r="X126" s="33"/>
      <c r="Y126" s="33"/>
      <c r="Z126" s="33"/>
      <c r="AA126" s="33"/>
      <c r="AB126" s="33"/>
      <c r="AC126" s="33"/>
      <c r="AD126" s="33"/>
      <c r="AE126" s="33"/>
      <c r="AR126" s="161" t="s">
        <v>206</v>
      </c>
      <c r="AT126" s="161" t="s">
        <v>201</v>
      </c>
      <c r="AU126" s="161" t="s">
        <v>91</v>
      </c>
      <c r="AY126" s="18" t="s">
        <v>199</v>
      </c>
      <c r="BE126" s="162">
        <f>IF(N126="základní",J126,0)</f>
        <v>0</v>
      </c>
      <c r="BF126" s="162">
        <f>IF(N126="snížená",J126,0)</f>
        <v>0</v>
      </c>
      <c r="BG126" s="162">
        <f>IF(N126="zákl. přenesená",J126,0)</f>
        <v>0</v>
      </c>
      <c r="BH126" s="162">
        <f>IF(N126="sníž. přenesená",J126,0)</f>
        <v>0</v>
      </c>
      <c r="BI126" s="162">
        <f>IF(N126="nulová",J126,0)</f>
        <v>0</v>
      </c>
      <c r="BJ126" s="18" t="s">
        <v>89</v>
      </c>
      <c r="BK126" s="162">
        <f>ROUND(I126*H126,2)</f>
        <v>0</v>
      </c>
      <c r="BL126" s="18" t="s">
        <v>206</v>
      </c>
      <c r="BM126" s="161" t="s">
        <v>3668</v>
      </c>
    </row>
    <row r="127" spans="1:47" s="2" customFormat="1" ht="19.5">
      <c r="A127" s="33"/>
      <c r="B127" s="34"/>
      <c r="C127" s="33"/>
      <c r="D127" s="163" t="s">
        <v>208</v>
      </c>
      <c r="E127" s="33"/>
      <c r="F127" s="164" t="s">
        <v>3669</v>
      </c>
      <c r="G127" s="33"/>
      <c r="H127" s="33"/>
      <c r="I127" s="165"/>
      <c r="J127" s="33"/>
      <c r="K127" s="33"/>
      <c r="L127" s="34"/>
      <c r="M127" s="166"/>
      <c r="N127" s="167"/>
      <c r="O127" s="59"/>
      <c r="P127" s="59"/>
      <c r="Q127" s="59"/>
      <c r="R127" s="59"/>
      <c r="S127" s="59"/>
      <c r="T127" s="60"/>
      <c r="U127" s="33"/>
      <c r="V127" s="33"/>
      <c r="W127" s="33"/>
      <c r="X127" s="33"/>
      <c r="Y127" s="33"/>
      <c r="Z127" s="33"/>
      <c r="AA127" s="33"/>
      <c r="AB127" s="33"/>
      <c r="AC127" s="33"/>
      <c r="AD127" s="33"/>
      <c r="AE127" s="33"/>
      <c r="AT127" s="18" t="s">
        <v>208</v>
      </c>
      <c r="AU127" s="18" t="s">
        <v>91</v>
      </c>
    </row>
    <row r="128" spans="1:47" s="2" customFormat="1" ht="234">
      <c r="A128" s="33"/>
      <c r="B128" s="34"/>
      <c r="C128" s="33"/>
      <c r="D128" s="163" t="s">
        <v>210</v>
      </c>
      <c r="E128" s="33"/>
      <c r="F128" s="168" t="s">
        <v>3670</v>
      </c>
      <c r="G128" s="33"/>
      <c r="H128" s="33"/>
      <c r="I128" s="165"/>
      <c r="J128" s="33"/>
      <c r="K128" s="33"/>
      <c r="L128" s="34"/>
      <c r="M128" s="166"/>
      <c r="N128" s="167"/>
      <c r="O128" s="59"/>
      <c r="P128" s="59"/>
      <c r="Q128" s="59"/>
      <c r="R128" s="59"/>
      <c r="S128" s="59"/>
      <c r="T128" s="60"/>
      <c r="U128" s="33"/>
      <c r="V128" s="33"/>
      <c r="W128" s="33"/>
      <c r="X128" s="33"/>
      <c r="Y128" s="33"/>
      <c r="Z128" s="33"/>
      <c r="AA128" s="33"/>
      <c r="AB128" s="33"/>
      <c r="AC128" s="33"/>
      <c r="AD128" s="33"/>
      <c r="AE128" s="33"/>
      <c r="AT128" s="18" t="s">
        <v>210</v>
      </c>
      <c r="AU128" s="18" t="s">
        <v>91</v>
      </c>
    </row>
    <row r="129" spans="2:51" s="13" customFormat="1" ht="11.25">
      <c r="B129" s="169"/>
      <c r="D129" s="163" t="s">
        <v>212</v>
      </c>
      <c r="E129" s="170" t="s">
        <v>1</v>
      </c>
      <c r="F129" s="171" t="s">
        <v>3671</v>
      </c>
      <c r="H129" s="172">
        <v>139.43</v>
      </c>
      <c r="I129" s="173"/>
      <c r="L129" s="169"/>
      <c r="M129" s="174"/>
      <c r="N129" s="175"/>
      <c r="O129" s="175"/>
      <c r="P129" s="175"/>
      <c r="Q129" s="175"/>
      <c r="R129" s="175"/>
      <c r="S129" s="175"/>
      <c r="T129" s="176"/>
      <c r="AT129" s="170" t="s">
        <v>212</v>
      </c>
      <c r="AU129" s="170" t="s">
        <v>91</v>
      </c>
      <c r="AV129" s="13" t="s">
        <v>91</v>
      </c>
      <c r="AW129" s="13" t="s">
        <v>36</v>
      </c>
      <c r="AX129" s="13" t="s">
        <v>81</v>
      </c>
      <c r="AY129" s="170" t="s">
        <v>199</v>
      </c>
    </row>
    <row r="130" spans="2:51" s="15" customFormat="1" ht="11.25">
      <c r="B130" s="184"/>
      <c r="D130" s="163" t="s">
        <v>212</v>
      </c>
      <c r="E130" s="185" t="s">
        <v>1</v>
      </c>
      <c r="F130" s="186" t="s">
        <v>234</v>
      </c>
      <c r="H130" s="187">
        <v>139.43</v>
      </c>
      <c r="I130" s="188"/>
      <c r="L130" s="184"/>
      <c r="M130" s="189"/>
      <c r="N130" s="190"/>
      <c r="O130" s="190"/>
      <c r="P130" s="190"/>
      <c r="Q130" s="190"/>
      <c r="R130" s="190"/>
      <c r="S130" s="190"/>
      <c r="T130" s="191"/>
      <c r="AT130" s="185" t="s">
        <v>212</v>
      </c>
      <c r="AU130" s="185" t="s">
        <v>91</v>
      </c>
      <c r="AV130" s="15" t="s">
        <v>206</v>
      </c>
      <c r="AW130" s="15" t="s">
        <v>36</v>
      </c>
      <c r="AX130" s="15" t="s">
        <v>89</v>
      </c>
      <c r="AY130" s="185" t="s">
        <v>199</v>
      </c>
    </row>
    <row r="131" spans="1:65" s="2" customFormat="1" ht="24.2" customHeight="1">
      <c r="A131" s="33"/>
      <c r="B131" s="149"/>
      <c r="C131" s="150" t="s">
        <v>91</v>
      </c>
      <c r="D131" s="150" t="s">
        <v>201</v>
      </c>
      <c r="E131" s="151" t="s">
        <v>715</v>
      </c>
      <c r="F131" s="152" t="s">
        <v>716</v>
      </c>
      <c r="G131" s="153" t="s">
        <v>228</v>
      </c>
      <c r="H131" s="154">
        <v>19.54</v>
      </c>
      <c r="I131" s="155"/>
      <c r="J131" s="156">
        <f>ROUND(I131*H131,2)</f>
        <v>0</v>
      </c>
      <c r="K131" s="152" t="s">
        <v>205</v>
      </c>
      <c r="L131" s="34"/>
      <c r="M131" s="157" t="s">
        <v>1</v>
      </c>
      <c r="N131" s="158" t="s">
        <v>46</v>
      </c>
      <c r="O131" s="59"/>
      <c r="P131" s="159">
        <f>O131*H131</f>
        <v>0</v>
      </c>
      <c r="Q131" s="159">
        <v>0</v>
      </c>
      <c r="R131" s="159">
        <f>Q131*H131</f>
        <v>0</v>
      </c>
      <c r="S131" s="159">
        <v>0</v>
      </c>
      <c r="T131" s="160">
        <f>S131*H131</f>
        <v>0</v>
      </c>
      <c r="U131" s="33"/>
      <c r="V131" s="33"/>
      <c r="W131" s="33"/>
      <c r="X131" s="33"/>
      <c r="Y131" s="33"/>
      <c r="Z131" s="33"/>
      <c r="AA131" s="33"/>
      <c r="AB131" s="33"/>
      <c r="AC131" s="33"/>
      <c r="AD131" s="33"/>
      <c r="AE131" s="33"/>
      <c r="AR131" s="161" t="s">
        <v>206</v>
      </c>
      <c r="AT131" s="161" t="s">
        <v>201</v>
      </c>
      <c r="AU131" s="161" t="s">
        <v>91</v>
      </c>
      <c r="AY131" s="18" t="s">
        <v>199</v>
      </c>
      <c r="BE131" s="162">
        <f>IF(N131="základní",J131,0)</f>
        <v>0</v>
      </c>
      <c r="BF131" s="162">
        <f>IF(N131="snížená",J131,0)</f>
        <v>0</v>
      </c>
      <c r="BG131" s="162">
        <f>IF(N131="zákl. přenesená",J131,0)</f>
        <v>0</v>
      </c>
      <c r="BH131" s="162">
        <f>IF(N131="sníž. přenesená",J131,0)</f>
        <v>0</v>
      </c>
      <c r="BI131" s="162">
        <f>IF(N131="nulová",J131,0)</f>
        <v>0</v>
      </c>
      <c r="BJ131" s="18" t="s">
        <v>89</v>
      </c>
      <c r="BK131" s="162">
        <f>ROUND(I131*H131,2)</f>
        <v>0</v>
      </c>
      <c r="BL131" s="18" t="s">
        <v>206</v>
      </c>
      <c r="BM131" s="161" t="s">
        <v>3672</v>
      </c>
    </row>
    <row r="132" spans="1:47" s="2" customFormat="1" ht="39">
      <c r="A132" s="33"/>
      <c r="B132" s="34"/>
      <c r="C132" s="33"/>
      <c r="D132" s="163" t="s">
        <v>208</v>
      </c>
      <c r="E132" s="33"/>
      <c r="F132" s="164" t="s">
        <v>718</v>
      </c>
      <c r="G132" s="33"/>
      <c r="H132" s="33"/>
      <c r="I132" s="165"/>
      <c r="J132" s="33"/>
      <c r="K132" s="33"/>
      <c r="L132" s="34"/>
      <c r="M132" s="166"/>
      <c r="N132" s="167"/>
      <c r="O132" s="59"/>
      <c r="P132" s="59"/>
      <c r="Q132" s="59"/>
      <c r="R132" s="59"/>
      <c r="S132" s="59"/>
      <c r="T132" s="60"/>
      <c r="U132" s="33"/>
      <c r="V132" s="33"/>
      <c r="W132" s="33"/>
      <c r="X132" s="33"/>
      <c r="Y132" s="33"/>
      <c r="Z132" s="33"/>
      <c r="AA132" s="33"/>
      <c r="AB132" s="33"/>
      <c r="AC132" s="33"/>
      <c r="AD132" s="33"/>
      <c r="AE132" s="33"/>
      <c r="AT132" s="18" t="s">
        <v>208</v>
      </c>
      <c r="AU132" s="18" t="s">
        <v>91</v>
      </c>
    </row>
    <row r="133" spans="1:47" s="2" customFormat="1" ht="68.25">
      <c r="A133" s="33"/>
      <c r="B133" s="34"/>
      <c r="C133" s="33"/>
      <c r="D133" s="163" t="s">
        <v>210</v>
      </c>
      <c r="E133" s="33"/>
      <c r="F133" s="168" t="s">
        <v>719</v>
      </c>
      <c r="G133" s="33"/>
      <c r="H133" s="33"/>
      <c r="I133" s="165"/>
      <c r="J133" s="33"/>
      <c r="K133" s="33"/>
      <c r="L133" s="34"/>
      <c r="M133" s="166"/>
      <c r="N133" s="167"/>
      <c r="O133" s="59"/>
      <c r="P133" s="59"/>
      <c r="Q133" s="59"/>
      <c r="R133" s="59"/>
      <c r="S133" s="59"/>
      <c r="T133" s="60"/>
      <c r="U133" s="33"/>
      <c r="V133" s="33"/>
      <c r="W133" s="33"/>
      <c r="X133" s="33"/>
      <c r="Y133" s="33"/>
      <c r="Z133" s="33"/>
      <c r="AA133" s="33"/>
      <c r="AB133" s="33"/>
      <c r="AC133" s="33"/>
      <c r="AD133" s="33"/>
      <c r="AE133" s="33"/>
      <c r="AT133" s="18" t="s">
        <v>210</v>
      </c>
      <c r="AU133" s="18" t="s">
        <v>91</v>
      </c>
    </row>
    <row r="134" spans="2:51" s="14" customFormat="1" ht="22.5">
      <c r="B134" s="177"/>
      <c r="D134" s="163" t="s">
        <v>212</v>
      </c>
      <c r="E134" s="178" t="s">
        <v>1</v>
      </c>
      <c r="F134" s="179" t="s">
        <v>720</v>
      </c>
      <c r="H134" s="178" t="s">
        <v>1</v>
      </c>
      <c r="I134" s="180"/>
      <c r="L134" s="177"/>
      <c r="M134" s="181"/>
      <c r="N134" s="182"/>
      <c r="O134" s="182"/>
      <c r="P134" s="182"/>
      <c r="Q134" s="182"/>
      <c r="R134" s="182"/>
      <c r="S134" s="182"/>
      <c r="T134" s="183"/>
      <c r="AT134" s="178" t="s">
        <v>212</v>
      </c>
      <c r="AU134" s="178" t="s">
        <v>91</v>
      </c>
      <c r="AV134" s="14" t="s">
        <v>89</v>
      </c>
      <c r="AW134" s="14" t="s">
        <v>36</v>
      </c>
      <c r="AX134" s="14" t="s">
        <v>81</v>
      </c>
      <c r="AY134" s="178" t="s">
        <v>199</v>
      </c>
    </row>
    <row r="135" spans="2:51" s="13" customFormat="1" ht="11.25">
      <c r="B135" s="169"/>
      <c r="D135" s="163" t="s">
        <v>212</v>
      </c>
      <c r="E135" s="170" t="s">
        <v>1</v>
      </c>
      <c r="F135" s="171" t="s">
        <v>3673</v>
      </c>
      <c r="H135" s="172">
        <v>19.54</v>
      </c>
      <c r="I135" s="173"/>
      <c r="L135" s="169"/>
      <c r="M135" s="174"/>
      <c r="N135" s="175"/>
      <c r="O135" s="175"/>
      <c r="P135" s="175"/>
      <c r="Q135" s="175"/>
      <c r="R135" s="175"/>
      <c r="S135" s="175"/>
      <c r="T135" s="176"/>
      <c r="AT135" s="170" t="s">
        <v>212</v>
      </c>
      <c r="AU135" s="170" t="s">
        <v>91</v>
      </c>
      <c r="AV135" s="13" t="s">
        <v>91</v>
      </c>
      <c r="AW135" s="13" t="s">
        <v>36</v>
      </c>
      <c r="AX135" s="13" t="s">
        <v>81</v>
      </c>
      <c r="AY135" s="170" t="s">
        <v>199</v>
      </c>
    </row>
    <row r="136" spans="2:51" s="15" customFormat="1" ht="11.25">
      <c r="B136" s="184"/>
      <c r="D136" s="163" t="s">
        <v>212</v>
      </c>
      <c r="E136" s="185" t="s">
        <v>1</v>
      </c>
      <c r="F136" s="186" t="s">
        <v>234</v>
      </c>
      <c r="H136" s="187">
        <v>19.54</v>
      </c>
      <c r="I136" s="188"/>
      <c r="L136" s="184"/>
      <c r="M136" s="189"/>
      <c r="N136" s="190"/>
      <c r="O136" s="190"/>
      <c r="P136" s="190"/>
      <c r="Q136" s="190"/>
      <c r="R136" s="190"/>
      <c r="S136" s="190"/>
      <c r="T136" s="191"/>
      <c r="AT136" s="185" t="s">
        <v>212</v>
      </c>
      <c r="AU136" s="185" t="s">
        <v>91</v>
      </c>
      <c r="AV136" s="15" t="s">
        <v>206</v>
      </c>
      <c r="AW136" s="15" t="s">
        <v>36</v>
      </c>
      <c r="AX136" s="15" t="s">
        <v>89</v>
      </c>
      <c r="AY136" s="185" t="s">
        <v>199</v>
      </c>
    </row>
    <row r="137" spans="1:65" s="2" customFormat="1" ht="14.45" customHeight="1">
      <c r="A137" s="33"/>
      <c r="B137" s="149"/>
      <c r="C137" s="150" t="s">
        <v>221</v>
      </c>
      <c r="D137" s="150" t="s">
        <v>201</v>
      </c>
      <c r="E137" s="151" t="s">
        <v>728</v>
      </c>
      <c r="F137" s="152" t="s">
        <v>729</v>
      </c>
      <c r="G137" s="153" t="s">
        <v>228</v>
      </c>
      <c r="H137" s="154">
        <v>129.66</v>
      </c>
      <c r="I137" s="155"/>
      <c r="J137" s="156">
        <f>ROUND(I137*H137,2)</f>
        <v>0</v>
      </c>
      <c r="K137" s="152" t="s">
        <v>246</v>
      </c>
      <c r="L137" s="34"/>
      <c r="M137" s="157" t="s">
        <v>1</v>
      </c>
      <c r="N137" s="158" t="s">
        <v>46</v>
      </c>
      <c r="O137" s="59"/>
      <c r="P137" s="159">
        <f>O137*H137</f>
        <v>0</v>
      </c>
      <c r="Q137" s="159">
        <v>0</v>
      </c>
      <c r="R137" s="159">
        <f>Q137*H137</f>
        <v>0</v>
      </c>
      <c r="S137" s="159">
        <v>0</v>
      </c>
      <c r="T137" s="160">
        <f>S137*H137</f>
        <v>0</v>
      </c>
      <c r="U137" s="33"/>
      <c r="V137" s="33"/>
      <c r="W137" s="33"/>
      <c r="X137" s="33"/>
      <c r="Y137" s="33"/>
      <c r="Z137" s="33"/>
      <c r="AA137" s="33"/>
      <c r="AB137" s="33"/>
      <c r="AC137" s="33"/>
      <c r="AD137" s="33"/>
      <c r="AE137" s="33"/>
      <c r="AR137" s="161" t="s">
        <v>206</v>
      </c>
      <c r="AT137" s="161" t="s">
        <v>201</v>
      </c>
      <c r="AU137" s="161" t="s">
        <v>91</v>
      </c>
      <c r="AY137" s="18" t="s">
        <v>199</v>
      </c>
      <c r="BE137" s="162">
        <f>IF(N137="základní",J137,0)</f>
        <v>0</v>
      </c>
      <c r="BF137" s="162">
        <f>IF(N137="snížená",J137,0)</f>
        <v>0</v>
      </c>
      <c r="BG137" s="162">
        <f>IF(N137="zákl. přenesená",J137,0)</f>
        <v>0</v>
      </c>
      <c r="BH137" s="162">
        <f>IF(N137="sníž. přenesená",J137,0)</f>
        <v>0</v>
      </c>
      <c r="BI137" s="162">
        <f>IF(N137="nulová",J137,0)</f>
        <v>0</v>
      </c>
      <c r="BJ137" s="18" t="s">
        <v>89</v>
      </c>
      <c r="BK137" s="162">
        <f>ROUND(I137*H137,2)</f>
        <v>0</v>
      </c>
      <c r="BL137" s="18" t="s">
        <v>206</v>
      </c>
      <c r="BM137" s="161" t="s">
        <v>3674</v>
      </c>
    </row>
    <row r="138" spans="1:47" s="2" customFormat="1" ht="29.25">
      <c r="A138" s="33"/>
      <c r="B138" s="34"/>
      <c r="C138" s="33"/>
      <c r="D138" s="163" t="s">
        <v>248</v>
      </c>
      <c r="E138" s="33"/>
      <c r="F138" s="168" t="s">
        <v>731</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248</v>
      </c>
      <c r="AU138" s="18" t="s">
        <v>91</v>
      </c>
    </row>
    <row r="139" spans="2:51" s="13" customFormat="1" ht="11.25">
      <c r="B139" s="169"/>
      <c r="D139" s="163" t="s">
        <v>212</v>
      </c>
      <c r="E139" s="170" t="s">
        <v>1</v>
      </c>
      <c r="F139" s="171" t="s">
        <v>3675</v>
      </c>
      <c r="H139" s="172">
        <v>139.43</v>
      </c>
      <c r="I139" s="173"/>
      <c r="L139" s="169"/>
      <c r="M139" s="174"/>
      <c r="N139" s="175"/>
      <c r="O139" s="175"/>
      <c r="P139" s="175"/>
      <c r="Q139" s="175"/>
      <c r="R139" s="175"/>
      <c r="S139" s="175"/>
      <c r="T139" s="176"/>
      <c r="AT139" s="170" t="s">
        <v>212</v>
      </c>
      <c r="AU139" s="170" t="s">
        <v>91</v>
      </c>
      <c r="AV139" s="13" t="s">
        <v>91</v>
      </c>
      <c r="AW139" s="13" t="s">
        <v>36</v>
      </c>
      <c r="AX139" s="13" t="s">
        <v>81</v>
      </c>
      <c r="AY139" s="170" t="s">
        <v>199</v>
      </c>
    </row>
    <row r="140" spans="2:51" s="13" customFormat="1" ht="11.25">
      <c r="B140" s="169"/>
      <c r="D140" s="163" t="s">
        <v>212</v>
      </c>
      <c r="E140" s="170" t="s">
        <v>1</v>
      </c>
      <c r="F140" s="171" t="s">
        <v>3676</v>
      </c>
      <c r="H140" s="172">
        <v>-9.77</v>
      </c>
      <c r="I140" s="173"/>
      <c r="L140" s="169"/>
      <c r="M140" s="174"/>
      <c r="N140" s="175"/>
      <c r="O140" s="175"/>
      <c r="P140" s="175"/>
      <c r="Q140" s="175"/>
      <c r="R140" s="175"/>
      <c r="S140" s="175"/>
      <c r="T140" s="176"/>
      <c r="AT140" s="170" t="s">
        <v>212</v>
      </c>
      <c r="AU140" s="170" t="s">
        <v>91</v>
      </c>
      <c r="AV140" s="13" t="s">
        <v>91</v>
      </c>
      <c r="AW140" s="13" t="s">
        <v>36</v>
      </c>
      <c r="AX140" s="13" t="s">
        <v>81</v>
      </c>
      <c r="AY140" s="170" t="s">
        <v>199</v>
      </c>
    </row>
    <row r="141" spans="2:51" s="15" customFormat="1" ht="11.25">
      <c r="B141" s="184"/>
      <c r="D141" s="163" t="s">
        <v>212</v>
      </c>
      <c r="E141" s="185" t="s">
        <v>1</v>
      </c>
      <c r="F141" s="186" t="s">
        <v>234</v>
      </c>
      <c r="H141" s="187">
        <v>129.66</v>
      </c>
      <c r="I141" s="188"/>
      <c r="L141" s="184"/>
      <c r="M141" s="189"/>
      <c r="N141" s="190"/>
      <c r="O141" s="190"/>
      <c r="P141" s="190"/>
      <c r="Q141" s="190"/>
      <c r="R141" s="190"/>
      <c r="S141" s="190"/>
      <c r="T141" s="191"/>
      <c r="AT141" s="185" t="s">
        <v>212</v>
      </c>
      <c r="AU141" s="185" t="s">
        <v>91</v>
      </c>
      <c r="AV141" s="15" t="s">
        <v>206</v>
      </c>
      <c r="AW141" s="15" t="s">
        <v>36</v>
      </c>
      <c r="AX141" s="15" t="s">
        <v>89</v>
      </c>
      <c r="AY141" s="185" t="s">
        <v>199</v>
      </c>
    </row>
    <row r="142" spans="1:65" s="2" customFormat="1" ht="24.2" customHeight="1">
      <c r="A142" s="33"/>
      <c r="B142" s="149"/>
      <c r="C142" s="150" t="s">
        <v>206</v>
      </c>
      <c r="D142" s="150" t="s">
        <v>201</v>
      </c>
      <c r="E142" s="151" t="s">
        <v>2345</v>
      </c>
      <c r="F142" s="152" t="s">
        <v>2346</v>
      </c>
      <c r="G142" s="153" t="s">
        <v>228</v>
      </c>
      <c r="H142" s="154">
        <v>9.77</v>
      </c>
      <c r="I142" s="155"/>
      <c r="J142" s="156">
        <f>ROUND(I142*H142,2)</f>
        <v>0</v>
      </c>
      <c r="K142" s="152" t="s">
        <v>205</v>
      </c>
      <c r="L142" s="34"/>
      <c r="M142" s="157" t="s">
        <v>1</v>
      </c>
      <c r="N142" s="158" t="s">
        <v>46</v>
      </c>
      <c r="O142" s="59"/>
      <c r="P142" s="159">
        <f>O142*H142</f>
        <v>0</v>
      </c>
      <c r="Q142" s="159">
        <v>0</v>
      </c>
      <c r="R142" s="159">
        <f>Q142*H142</f>
        <v>0</v>
      </c>
      <c r="S142" s="159">
        <v>0</v>
      </c>
      <c r="T142" s="160">
        <f>S142*H142</f>
        <v>0</v>
      </c>
      <c r="U142" s="33"/>
      <c r="V142" s="33"/>
      <c r="W142" s="33"/>
      <c r="X142" s="33"/>
      <c r="Y142" s="33"/>
      <c r="Z142" s="33"/>
      <c r="AA142" s="33"/>
      <c r="AB142" s="33"/>
      <c r="AC142" s="33"/>
      <c r="AD142" s="33"/>
      <c r="AE142" s="33"/>
      <c r="AR142" s="161" t="s">
        <v>206</v>
      </c>
      <c r="AT142" s="161" t="s">
        <v>201</v>
      </c>
      <c r="AU142" s="161" t="s">
        <v>91</v>
      </c>
      <c r="AY142" s="18" t="s">
        <v>199</v>
      </c>
      <c r="BE142" s="162">
        <f>IF(N142="základní",J142,0)</f>
        <v>0</v>
      </c>
      <c r="BF142" s="162">
        <f>IF(N142="snížená",J142,0)</f>
        <v>0</v>
      </c>
      <c r="BG142" s="162">
        <f>IF(N142="zákl. přenesená",J142,0)</f>
        <v>0</v>
      </c>
      <c r="BH142" s="162">
        <f>IF(N142="sníž. přenesená",J142,0)</f>
        <v>0</v>
      </c>
      <c r="BI142" s="162">
        <f>IF(N142="nulová",J142,0)</f>
        <v>0</v>
      </c>
      <c r="BJ142" s="18" t="s">
        <v>89</v>
      </c>
      <c r="BK142" s="162">
        <f>ROUND(I142*H142,2)</f>
        <v>0</v>
      </c>
      <c r="BL142" s="18" t="s">
        <v>206</v>
      </c>
      <c r="BM142" s="161" t="s">
        <v>3677</v>
      </c>
    </row>
    <row r="143" spans="1:47" s="2" customFormat="1" ht="29.25">
      <c r="A143" s="33"/>
      <c r="B143" s="34"/>
      <c r="C143" s="33"/>
      <c r="D143" s="163" t="s">
        <v>208</v>
      </c>
      <c r="E143" s="33"/>
      <c r="F143" s="164" t="s">
        <v>2348</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208</v>
      </c>
      <c r="AU143" s="18" t="s">
        <v>91</v>
      </c>
    </row>
    <row r="144" spans="1:47" s="2" customFormat="1" ht="117">
      <c r="A144" s="33"/>
      <c r="B144" s="34"/>
      <c r="C144" s="33"/>
      <c r="D144" s="163" t="s">
        <v>210</v>
      </c>
      <c r="E144" s="33"/>
      <c r="F144" s="168" t="s">
        <v>738</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210</v>
      </c>
      <c r="AU144" s="18" t="s">
        <v>91</v>
      </c>
    </row>
    <row r="145" spans="2:51" s="14" customFormat="1" ht="22.5">
      <c r="B145" s="177"/>
      <c r="D145" s="163" t="s">
        <v>212</v>
      </c>
      <c r="E145" s="178" t="s">
        <v>1</v>
      </c>
      <c r="F145" s="179" t="s">
        <v>739</v>
      </c>
      <c r="H145" s="178" t="s">
        <v>1</v>
      </c>
      <c r="I145" s="180"/>
      <c r="L145" s="177"/>
      <c r="M145" s="181"/>
      <c r="N145" s="182"/>
      <c r="O145" s="182"/>
      <c r="P145" s="182"/>
      <c r="Q145" s="182"/>
      <c r="R145" s="182"/>
      <c r="S145" s="182"/>
      <c r="T145" s="183"/>
      <c r="AT145" s="178" t="s">
        <v>212</v>
      </c>
      <c r="AU145" s="178" t="s">
        <v>91</v>
      </c>
      <c r="AV145" s="14" t="s">
        <v>89</v>
      </c>
      <c r="AW145" s="14" t="s">
        <v>36</v>
      </c>
      <c r="AX145" s="14" t="s">
        <v>81</v>
      </c>
      <c r="AY145" s="178" t="s">
        <v>199</v>
      </c>
    </row>
    <row r="146" spans="2:51" s="13" customFormat="1" ht="11.25">
      <c r="B146" s="169"/>
      <c r="D146" s="163" t="s">
        <v>212</v>
      </c>
      <c r="E146" s="170" t="s">
        <v>1</v>
      </c>
      <c r="F146" s="171" t="s">
        <v>3678</v>
      </c>
      <c r="H146" s="172">
        <v>9.77</v>
      </c>
      <c r="I146" s="173"/>
      <c r="L146" s="169"/>
      <c r="M146" s="174"/>
      <c r="N146" s="175"/>
      <c r="O146" s="175"/>
      <c r="P146" s="175"/>
      <c r="Q146" s="175"/>
      <c r="R146" s="175"/>
      <c r="S146" s="175"/>
      <c r="T146" s="176"/>
      <c r="AT146" s="170" t="s">
        <v>212</v>
      </c>
      <c r="AU146" s="170" t="s">
        <v>91</v>
      </c>
      <c r="AV146" s="13" t="s">
        <v>91</v>
      </c>
      <c r="AW146" s="13" t="s">
        <v>36</v>
      </c>
      <c r="AX146" s="13" t="s">
        <v>81</v>
      </c>
      <c r="AY146" s="170" t="s">
        <v>199</v>
      </c>
    </row>
    <row r="147" spans="2:51" s="15" customFormat="1" ht="11.25">
      <c r="B147" s="184"/>
      <c r="D147" s="163" t="s">
        <v>212</v>
      </c>
      <c r="E147" s="185" t="s">
        <v>1</v>
      </c>
      <c r="F147" s="186" t="s">
        <v>234</v>
      </c>
      <c r="H147" s="187">
        <v>9.77</v>
      </c>
      <c r="I147" s="188"/>
      <c r="L147" s="184"/>
      <c r="M147" s="189"/>
      <c r="N147" s="190"/>
      <c r="O147" s="190"/>
      <c r="P147" s="190"/>
      <c r="Q147" s="190"/>
      <c r="R147" s="190"/>
      <c r="S147" s="190"/>
      <c r="T147" s="191"/>
      <c r="AT147" s="185" t="s">
        <v>212</v>
      </c>
      <c r="AU147" s="185" t="s">
        <v>91</v>
      </c>
      <c r="AV147" s="15" t="s">
        <v>206</v>
      </c>
      <c r="AW147" s="15" t="s">
        <v>36</v>
      </c>
      <c r="AX147" s="15" t="s">
        <v>89</v>
      </c>
      <c r="AY147" s="185" t="s">
        <v>199</v>
      </c>
    </row>
    <row r="148" spans="1:65" s="2" customFormat="1" ht="24.2" customHeight="1">
      <c r="A148" s="33"/>
      <c r="B148" s="149"/>
      <c r="C148" s="150" t="s">
        <v>235</v>
      </c>
      <c r="D148" s="150" t="s">
        <v>201</v>
      </c>
      <c r="E148" s="151" t="s">
        <v>291</v>
      </c>
      <c r="F148" s="152" t="s">
        <v>292</v>
      </c>
      <c r="G148" s="153" t="s">
        <v>228</v>
      </c>
      <c r="H148" s="154">
        <v>9.77</v>
      </c>
      <c r="I148" s="155"/>
      <c r="J148" s="156">
        <f>ROUND(I148*H148,2)</f>
        <v>0</v>
      </c>
      <c r="K148" s="152" t="s">
        <v>205</v>
      </c>
      <c r="L148" s="34"/>
      <c r="M148" s="157" t="s">
        <v>1</v>
      </c>
      <c r="N148" s="158" t="s">
        <v>46</v>
      </c>
      <c r="O148" s="59"/>
      <c r="P148" s="159">
        <f>O148*H148</f>
        <v>0</v>
      </c>
      <c r="Q148" s="159">
        <v>0</v>
      </c>
      <c r="R148" s="159">
        <f>Q148*H148</f>
        <v>0</v>
      </c>
      <c r="S148" s="159">
        <v>0</v>
      </c>
      <c r="T148" s="160">
        <f>S148*H148</f>
        <v>0</v>
      </c>
      <c r="U148" s="33"/>
      <c r="V148" s="33"/>
      <c r="W148" s="33"/>
      <c r="X148" s="33"/>
      <c r="Y148" s="33"/>
      <c r="Z148" s="33"/>
      <c r="AA148" s="33"/>
      <c r="AB148" s="33"/>
      <c r="AC148" s="33"/>
      <c r="AD148" s="33"/>
      <c r="AE148" s="33"/>
      <c r="AR148" s="161" t="s">
        <v>206</v>
      </c>
      <c r="AT148" s="161" t="s">
        <v>201</v>
      </c>
      <c r="AU148" s="161" t="s">
        <v>91</v>
      </c>
      <c r="AY148" s="18" t="s">
        <v>199</v>
      </c>
      <c r="BE148" s="162">
        <f>IF(N148="základní",J148,0)</f>
        <v>0</v>
      </c>
      <c r="BF148" s="162">
        <f>IF(N148="snížená",J148,0)</f>
        <v>0</v>
      </c>
      <c r="BG148" s="162">
        <f>IF(N148="zákl. přenesená",J148,0)</f>
        <v>0</v>
      </c>
      <c r="BH148" s="162">
        <f>IF(N148="sníž. přenesená",J148,0)</f>
        <v>0</v>
      </c>
      <c r="BI148" s="162">
        <f>IF(N148="nulová",J148,0)</f>
        <v>0</v>
      </c>
      <c r="BJ148" s="18" t="s">
        <v>89</v>
      </c>
      <c r="BK148" s="162">
        <f>ROUND(I148*H148,2)</f>
        <v>0</v>
      </c>
      <c r="BL148" s="18" t="s">
        <v>206</v>
      </c>
      <c r="BM148" s="161" t="s">
        <v>3679</v>
      </c>
    </row>
    <row r="149" spans="1:47" s="2" customFormat="1" ht="29.25">
      <c r="A149" s="33"/>
      <c r="B149" s="34"/>
      <c r="C149" s="33"/>
      <c r="D149" s="163" t="s">
        <v>208</v>
      </c>
      <c r="E149" s="33"/>
      <c r="F149" s="164" t="s">
        <v>294</v>
      </c>
      <c r="G149" s="33"/>
      <c r="H149" s="33"/>
      <c r="I149" s="165"/>
      <c r="J149" s="33"/>
      <c r="K149" s="33"/>
      <c r="L149" s="34"/>
      <c r="M149" s="166"/>
      <c r="N149" s="167"/>
      <c r="O149" s="59"/>
      <c r="P149" s="59"/>
      <c r="Q149" s="59"/>
      <c r="R149" s="59"/>
      <c r="S149" s="59"/>
      <c r="T149" s="60"/>
      <c r="U149" s="33"/>
      <c r="V149" s="33"/>
      <c r="W149" s="33"/>
      <c r="X149" s="33"/>
      <c r="Y149" s="33"/>
      <c r="Z149" s="33"/>
      <c r="AA149" s="33"/>
      <c r="AB149" s="33"/>
      <c r="AC149" s="33"/>
      <c r="AD149" s="33"/>
      <c r="AE149" s="33"/>
      <c r="AT149" s="18" t="s">
        <v>208</v>
      </c>
      <c r="AU149" s="18" t="s">
        <v>91</v>
      </c>
    </row>
    <row r="150" spans="1:47" s="2" customFormat="1" ht="409.5">
      <c r="A150" s="33"/>
      <c r="B150" s="34"/>
      <c r="C150" s="33"/>
      <c r="D150" s="163" t="s">
        <v>210</v>
      </c>
      <c r="E150" s="33"/>
      <c r="F150" s="168" t="s">
        <v>295</v>
      </c>
      <c r="G150" s="33"/>
      <c r="H150" s="33"/>
      <c r="I150" s="165"/>
      <c r="J150" s="33"/>
      <c r="K150" s="33"/>
      <c r="L150" s="34"/>
      <c r="M150" s="166"/>
      <c r="N150" s="167"/>
      <c r="O150" s="59"/>
      <c r="P150" s="59"/>
      <c r="Q150" s="59"/>
      <c r="R150" s="59"/>
      <c r="S150" s="59"/>
      <c r="T150" s="60"/>
      <c r="U150" s="33"/>
      <c r="V150" s="33"/>
      <c r="W150" s="33"/>
      <c r="X150" s="33"/>
      <c r="Y150" s="33"/>
      <c r="Z150" s="33"/>
      <c r="AA150" s="33"/>
      <c r="AB150" s="33"/>
      <c r="AC150" s="33"/>
      <c r="AD150" s="33"/>
      <c r="AE150" s="33"/>
      <c r="AT150" s="18" t="s">
        <v>210</v>
      </c>
      <c r="AU150" s="18" t="s">
        <v>91</v>
      </c>
    </row>
    <row r="151" spans="1:65" s="2" customFormat="1" ht="24.2" customHeight="1">
      <c r="A151" s="33"/>
      <c r="B151" s="149"/>
      <c r="C151" s="150" t="s">
        <v>243</v>
      </c>
      <c r="D151" s="150" t="s">
        <v>201</v>
      </c>
      <c r="E151" s="151" t="s">
        <v>773</v>
      </c>
      <c r="F151" s="152" t="s">
        <v>774</v>
      </c>
      <c r="G151" s="153" t="s">
        <v>204</v>
      </c>
      <c r="H151" s="154">
        <v>161.3</v>
      </c>
      <c r="I151" s="155"/>
      <c r="J151" s="156">
        <f>ROUND(I151*H151,2)</f>
        <v>0</v>
      </c>
      <c r="K151" s="152" t="s">
        <v>205</v>
      </c>
      <c r="L151" s="34"/>
      <c r="M151" s="157" t="s">
        <v>1</v>
      </c>
      <c r="N151" s="158" t="s">
        <v>46</v>
      </c>
      <c r="O151" s="59"/>
      <c r="P151" s="159">
        <f>O151*H151</f>
        <v>0</v>
      </c>
      <c r="Q151" s="159">
        <v>0</v>
      </c>
      <c r="R151" s="159">
        <f>Q151*H151</f>
        <v>0</v>
      </c>
      <c r="S151" s="159">
        <v>0</v>
      </c>
      <c r="T151" s="160">
        <f>S151*H151</f>
        <v>0</v>
      </c>
      <c r="U151" s="33"/>
      <c r="V151" s="33"/>
      <c r="W151" s="33"/>
      <c r="X151" s="33"/>
      <c r="Y151" s="33"/>
      <c r="Z151" s="33"/>
      <c r="AA151" s="33"/>
      <c r="AB151" s="33"/>
      <c r="AC151" s="33"/>
      <c r="AD151" s="33"/>
      <c r="AE151" s="33"/>
      <c r="AR151" s="161" t="s">
        <v>206</v>
      </c>
      <c r="AT151" s="161" t="s">
        <v>201</v>
      </c>
      <c r="AU151" s="161" t="s">
        <v>91</v>
      </c>
      <c r="AY151" s="18" t="s">
        <v>199</v>
      </c>
      <c r="BE151" s="162">
        <f>IF(N151="základní",J151,0)</f>
        <v>0</v>
      </c>
      <c r="BF151" s="162">
        <f>IF(N151="snížená",J151,0)</f>
        <v>0</v>
      </c>
      <c r="BG151" s="162">
        <f>IF(N151="zákl. přenesená",J151,0)</f>
        <v>0</v>
      </c>
      <c r="BH151" s="162">
        <f>IF(N151="sníž. přenesená",J151,0)</f>
        <v>0</v>
      </c>
      <c r="BI151" s="162">
        <f>IF(N151="nulová",J151,0)</f>
        <v>0</v>
      </c>
      <c r="BJ151" s="18" t="s">
        <v>89</v>
      </c>
      <c r="BK151" s="162">
        <f>ROUND(I151*H151,2)</f>
        <v>0</v>
      </c>
      <c r="BL151" s="18" t="s">
        <v>206</v>
      </c>
      <c r="BM151" s="161" t="s">
        <v>3680</v>
      </c>
    </row>
    <row r="152" spans="1:47" s="2" customFormat="1" ht="19.5">
      <c r="A152" s="33"/>
      <c r="B152" s="34"/>
      <c r="C152" s="33"/>
      <c r="D152" s="163" t="s">
        <v>208</v>
      </c>
      <c r="E152" s="33"/>
      <c r="F152" s="164" t="s">
        <v>776</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208</v>
      </c>
      <c r="AU152" s="18" t="s">
        <v>91</v>
      </c>
    </row>
    <row r="153" spans="1:47" s="2" customFormat="1" ht="117">
      <c r="A153" s="33"/>
      <c r="B153" s="34"/>
      <c r="C153" s="33"/>
      <c r="D153" s="163" t="s">
        <v>210</v>
      </c>
      <c r="E153" s="33"/>
      <c r="F153" s="168" t="s">
        <v>316</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210</v>
      </c>
      <c r="AU153" s="18" t="s">
        <v>91</v>
      </c>
    </row>
    <row r="154" spans="1:65" s="2" customFormat="1" ht="24.2" customHeight="1">
      <c r="A154" s="33"/>
      <c r="B154" s="149"/>
      <c r="C154" s="150" t="s">
        <v>252</v>
      </c>
      <c r="D154" s="150" t="s">
        <v>201</v>
      </c>
      <c r="E154" s="151" t="s">
        <v>2068</v>
      </c>
      <c r="F154" s="152" t="s">
        <v>2069</v>
      </c>
      <c r="G154" s="153" t="s">
        <v>204</v>
      </c>
      <c r="H154" s="154">
        <v>531</v>
      </c>
      <c r="I154" s="155"/>
      <c r="J154" s="156">
        <f>ROUND(I154*H154,2)</f>
        <v>0</v>
      </c>
      <c r="K154" s="152" t="s">
        <v>205</v>
      </c>
      <c r="L154" s="34"/>
      <c r="M154" s="157" t="s">
        <v>1</v>
      </c>
      <c r="N154" s="158"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206</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206</v>
      </c>
      <c r="BM154" s="161" t="s">
        <v>3681</v>
      </c>
    </row>
    <row r="155" spans="1:47" s="2" customFormat="1" ht="29.25">
      <c r="A155" s="33"/>
      <c r="B155" s="34"/>
      <c r="C155" s="33"/>
      <c r="D155" s="163" t="s">
        <v>208</v>
      </c>
      <c r="E155" s="33"/>
      <c r="F155" s="164" t="s">
        <v>2071</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208</v>
      </c>
      <c r="AU155" s="18" t="s">
        <v>91</v>
      </c>
    </row>
    <row r="156" spans="1:47" s="2" customFormat="1" ht="48.75">
      <c r="A156" s="33"/>
      <c r="B156" s="34"/>
      <c r="C156" s="33"/>
      <c r="D156" s="163" t="s">
        <v>210</v>
      </c>
      <c r="E156" s="33"/>
      <c r="F156" s="168" t="s">
        <v>672</v>
      </c>
      <c r="G156" s="33"/>
      <c r="H156" s="33"/>
      <c r="I156" s="165"/>
      <c r="J156" s="33"/>
      <c r="K156" s="33"/>
      <c r="L156" s="34"/>
      <c r="M156" s="166"/>
      <c r="N156" s="167"/>
      <c r="O156" s="59"/>
      <c r="P156" s="59"/>
      <c r="Q156" s="59"/>
      <c r="R156" s="59"/>
      <c r="S156" s="59"/>
      <c r="T156" s="60"/>
      <c r="U156" s="33"/>
      <c r="V156" s="33"/>
      <c r="W156" s="33"/>
      <c r="X156" s="33"/>
      <c r="Y156" s="33"/>
      <c r="Z156" s="33"/>
      <c r="AA156" s="33"/>
      <c r="AB156" s="33"/>
      <c r="AC156" s="33"/>
      <c r="AD156" s="33"/>
      <c r="AE156" s="33"/>
      <c r="AT156" s="18" t="s">
        <v>210</v>
      </c>
      <c r="AU156" s="18" t="s">
        <v>91</v>
      </c>
    </row>
    <row r="157" spans="2:63" s="12" customFormat="1" ht="22.9" customHeight="1">
      <c r="B157" s="136"/>
      <c r="D157" s="137" t="s">
        <v>80</v>
      </c>
      <c r="E157" s="147" t="s">
        <v>91</v>
      </c>
      <c r="F157" s="147" t="s">
        <v>336</v>
      </c>
      <c r="I157" s="139"/>
      <c r="J157" s="148">
        <f>BK157</f>
        <v>0</v>
      </c>
      <c r="L157" s="136"/>
      <c r="M157" s="141"/>
      <c r="N157" s="142"/>
      <c r="O157" s="142"/>
      <c r="P157" s="143">
        <f>SUM(P158:P164)</f>
        <v>0</v>
      </c>
      <c r="Q157" s="142"/>
      <c r="R157" s="143">
        <f>SUM(R158:R164)</f>
        <v>0.28284659999999995</v>
      </c>
      <c r="S157" s="142"/>
      <c r="T157" s="144">
        <f>SUM(T158:T164)</f>
        <v>0</v>
      </c>
      <c r="AR157" s="137" t="s">
        <v>89</v>
      </c>
      <c r="AT157" s="145" t="s">
        <v>80</v>
      </c>
      <c r="AU157" s="145" t="s">
        <v>89</v>
      </c>
      <c r="AY157" s="137" t="s">
        <v>199</v>
      </c>
      <c r="BK157" s="146">
        <f>SUM(BK158:BK164)</f>
        <v>0</v>
      </c>
    </row>
    <row r="158" spans="1:65" s="2" customFormat="1" ht="24.2" customHeight="1">
      <c r="A158" s="33"/>
      <c r="B158" s="149"/>
      <c r="C158" s="150" t="s">
        <v>259</v>
      </c>
      <c r="D158" s="150" t="s">
        <v>201</v>
      </c>
      <c r="E158" s="151" t="s">
        <v>3682</v>
      </c>
      <c r="F158" s="152" t="s">
        <v>3683</v>
      </c>
      <c r="G158" s="153" t="s">
        <v>204</v>
      </c>
      <c r="H158" s="154">
        <v>635.61</v>
      </c>
      <c r="I158" s="155"/>
      <c r="J158" s="156">
        <f>ROUND(I158*H158,2)</f>
        <v>0</v>
      </c>
      <c r="K158" s="152" t="s">
        <v>205</v>
      </c>
      <c r="L158" s="34"/>
      <c r="M158" s="157" t="s">
        <v>1</v>
      </c>
      <c r="N158" s="158" t="s">
        <v>46</v>
      </c>
      <c r="O158" s="59"/>
      <c r="P158" s="159">
        <f>O158*H158</f>
        <v>0</v>
      </c>
      <c r="Q158" s="159">
        <v>0.0001</v>
      </c>
      <c r="R158" s="159">
        <f>Q158*H158</f>
        <v>0.063561</v>
      </c>
      <c r="S158" s="159">
        <v>0</v>
      </c>
      <c r="T158" s="160">
        <f>S158*H158</f>
        <v>0</v>
      </c>
      <c r="U158" s="33"/>
      <c r="V158" s="33"/>
      <c r="W158" s="33"/>
      <c r="X158" s="33"/>
      <c r="Y158" s="33"/>
      <c r="Z158" s="33"/>
      <c r="AA158" s="33"/>
      <c r="AB158" s="33"/>
      <c r="AC158" s="33"/>
      <c r="AD158" s="33"/>
      <c r="AE158" s="33"/>
      <c r="AR158" s="161" t="s">
        <v>206</v>
      </c>
      <c r="AT158" s="161" t="s">
        <v>201</v>
      </c>
      <c r="AU158" s="161" t="s">
        <v>91</v>
      </c>
      <c r="AY158" s="18" t="s">
        <v>199</v>
      </c>
      <c r="BE158" s="162">
        <f>IF(N158="základní",J158,0)</f>
        <v>0</v>
      </c>
      <c r="BF158" s="162">
        <f>IF(N158="snížená",J158,0)</f>
        <v>0</v>
      </c>
      <c r="BG158" s="162">
        <f>IF(N158="zákl. přenesená",J158,0)</f>
        <v>0</v>
      </c>
      <c r="BH158" s="162">
        <f>IF(N158="sníž. přenesená",J158,0)</f>
        <v>0</v>
      </c>
      <c r="BI158" s="162">
        <f>IF(N158="nulová",J158,0)</f>
        <v>0</v>
      </c>
      <c r="BJ158" s="18" t="s">
        <v>89</v>
      </c>
      <c r="BK158" s="162">
        <f>ROUND(I158*H158,2)</f>
        <v>0</v>
      </c>
      <c r="BL158" s="18" t="s">
        <v>206</v>
      </c>
      <c r="BM158" s="161" t="s">
        <v>3684</v>
      </c>
    </row>
    <row r="159" spans="1:47" s="2" customFormat="1" ht="29.25">
      <c r="A159" s="33"/>
      <c r="B159" s="34"/>
      <c r="C159" s="33"/>
      <c r="D159" s="163" t="s">
        <v>208</v>
      </c>
      <c r="E159" s="33"/>
      <c r="F159" s="164" t="s">
        <v>3685</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208</v>
      </c>
      <c r="AU159" s="18" t="s">
        <v>91</v>
      </c>
    </row>
    <row r="160" spans="1:47" s="2" customFormat="1" ht="68.25">
      <c r="A160" s="33"/>
      <c r="B160" s="34"/>
      <c r="C160" s="33"/>
      <c r="D160" s="163" t="s">
        <v>210</v>
      </c>
      <c r="E160" s="33"/>
      <c r="F160" s="168" t="s">
        <v>3686</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210</v>
      </c>
      <c r="AU160" s="18" t="s">
        <v>91</v>
      </c>
    </row>
    <row r="161" spans="2:51" s="13" customFormat="1" ht="11.25">
      <c r="B161" s="169"/>
      <c r="D161" s="163" t="s">
        <v>212</v>
      </c>
      <c r="E161" s="170" t="s">
        <v>1</v>
      </c>
      <c r="F161" s="171" t="s">
        <v>3687</v>
      </c>
      <c r="H161" s="172">
        <v>635.61</v>
      </c>
      <c r="I161" s="173"/>
      <c r="L161" s="169"/>
      <c r="M161" s="174"/>
      <c r="N161" s="175"/>
      <c r="O161" s="175"/>
      <c r="P161" s="175"/>
      <c r="Q161" s="175"/>
      <c r="R161" s="175"/>
      <c r="S161" s="175"/>
      <c r="T161" s="176"/>
      <c r="AT161" s="170" t="s">
        <v>212</v>
      </c>
      <c r="AU161" s="170" t="s">
        <v>91</v>
      </c>
      <c r="AV161" s="13" t="s">
        <v>91</v>
      </c>
      <c r="AW161" s="13" t="s">
        <v>36</v>
      </c>
      <c r="AX161" s="13" t="s">
        <v>89</v>
      </c>
      <c r="AY161" s="170" t="s">
        <v>199</v>
      </c>
    </row>
    <row r="162" spans="1:65" s="2" customFormat="1" ht="24.2" customHeight="1">
      <c r="A162" s="33"/>
      <c r="B162" s="149"/>
      <c r="C162" s="192" t="s">
        <v>271</v>
      </c>
      <c r="D162" s="192" t="s">
        <v>272</v>
      </c>
      <c r="E162" s="193" t="s">
        <v>3688</v>
      </c>
      <c r="F162" s="194" t="s">
        <v>3689</v>
      </c>
      <c r="G162" s="195" t="s">
        <v>204</v>
      </c>
      <c r="H162" s="196">
        <v>730.952</v>
      </c>
      <c r="I162" s="197"/>
      <c r="J162" s="198">
        <f>ROUND(I162*H162,2)</f>
        <v>0</v>
      </c>
      <c r="K162" s="194" t="s">
        <v>205</v>
      </c>
      <c r="L162" s="199"/>
      <c r="M162" s="200" t="s">
        <v>1</v>
      </c>
      <c r="N162" s="201" t="s">
        <v>46</v>
      </c>
      <c r="O162" s="59"/>
      <c r="P162" s="159">
        <f>O162*H162</f>
        <v>0</v>
      </c>
      <c r="Q162" s="159">
        <v>0.0003</v>
      </c>
      <c r="R162" s="159">
        <f>Q162*H162</f>
        <v>0.21928559999999997</v>
      </c>
      <c r="S162" s="159">
        <v>0</v>
      </c>
      <c r="T162" s="160">
        <f>S162*H162</f>
        <v>0</v>
      </c>
      <c r="U162" s="33"/>
      <c r="V162" s="33"/>
      <c r="W162" s="33"/>
      <c r="X162" s="33"/>
      <c r="Y162" s="33"/>
      <c r="Z162" s="33"/>
      <c r="AA162" s="33"/>
      <c r="AB162" s="33"/>
      <c r="AC162" s="33"/>
      <c r="AD162" s="33"/>
      <c r="AE162" s="33"/>
      <c r="AR162" s="161" t="s">
        <v>259</v>
      </c>
      <c r="AT162" s="161" t="s">
        <v>272</v>
      </c>
      <c r="AU162" s="161" t="s">
        <v>91</v>
      </c>
      <c r="AY162" s="18" t="s">
        <v>199</v>
      </c>
      <c r="BE162" s="162">
        <f>IF(N162="základní",J162,0)</f>
        <v>0</v>
      </c>
      <c r="BF162" s="162">
        <f>IF(N162="snížená",J162,0)</f>
        <v>0</v>
      </c>
      <c r="BG162" s="162">
        <f>IF(N162="zákl. přenesená",J162,0)</f>
        <v>0</v>
      </c>
      <c r="BH162" s="162">
        <f>IF(N162="sníž. přenesená",J162,0)</f>
        <v>0</v>
      </c>
      <c r="BI162" s="162">
        <f>IF(N162="nulová",J162,0)</f>
        <v>0</v>
      </c>
      <c r="BJ162" s="18" t="s">
        <v>89</v>
      </c>
      <c r="BK162" s="162">
        <f>ROUND(I162*H162,2)</f>
        <v>0</v>
      </c>
      <c r="BL162" s="18" t="s">
        <v>206</v>
      </c>
      <c r="BM162" s="161" t="s">
        <v>3690</v>
      </c>
    </row>
    <row r="163" spans="1:47" s="2" customFormat="1" ht="19.5">
      <c r="A163" s="33"/>
      <c r="B163" s="34"/>
      <c r="C163" s="33"/>
      <c r="D163" s="163" t="s">
        <v>208</v>
      </c>
      <c r="E163" s="33"/>
      <c r="F163" s="164" t="s">
        <v>3689</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208</v>
      </c>
      <c r="AU163" s="18" t="s">
        <v>91</v>
      </c>
    </row>
    <row r="164" spans="2:51" s="13" customFormat="1" ht="11.25">
      <c r="B164" s="169"/>
      <c r="D164" s="163" t="s">
        <v>212</v>
      </c>
      <c r="F164" s="171" t="s">
        <v>3691</v>
      </c>
      <c r="H164" s="172">
        <v>730.952</v>
      </c>
      <c r="I164" s="173"/>
      <c r="L164" s="169"/>
      <c r="M164" s="174"/>
      <c r="N164" s="175"/>
      <c r="O164" s="175"/>
      <c r="P164" s="175"/>
      <c r="Q164" s="175"/>
      <c r="R164" s="175"/>
      <c r="S164" s="175"/>
      <c r="T164" s="176"/>
      <c r="AT164" s="170" t="s">
        <v>212</v>
      </c>
      <c r="AU164" s="170" t="s">
        <v>91</v>
      </c>
      <c r="AV164" s="13" t="s">
        <v>91</v>
      </c>
      <c r="AW164" s="13" t="s">
        <v>3</v>
      </c>
      <c r="AX164" s="13" t="s">
        <v>89</v>
      </c>
      <c r="AY164" s="170" t="s">
        <v>199</v>
      </c>
    </row>
    <row r="165" spans="2:63" s="12" customFormat="1" ht="22.9" customHeight="1">
      <c r="B165" s="136"/>
      <c r="D165" s="137" t="s">
        <v>80</v>
      </c>
      <c r="E165" s="147" t="s">
        <v>206</v>
      </c>
      <c r="F165" s="147" t="s">
        <v>455</v>
      </c>
      <c r="I165" s="139"/>
      <c r="J165" s="148">
        <f>BK165</f>
        <v>0</v>
      </c>
      <c r="L165" s="136"/>
      <c r="M165" s="141"/>
      <c r="N165" s="142"/>
      <c r="O165" s="142"/>
      <c r="P165" s="143">
        <f>SUM(P166:P171)</f>
        <v>0</v>
      </c>
      <c r="Q165" s="142"/>
      <c r="R165" s="143">
        <f>SUM(R166:R171)</f>
        <v>542.1035999999999</v>
      </c>
      <c r="S165" s="142"/>
      <c r="T165" s="144">
        <f>SUM(T166:T171)</f>
        <v>0</v>
      </c>
      <c r="AR165" s="137" t="s">
        <v>89</v>
      </c>
      <c r="AT165" s="145" t="s">
        <v>80</v>
      </c>
      <c r="AU165" s="145" t="s">
        <v>89</v>
      </c>
      <c r="AY165" s="137" t="s">
        <v>199</v>
      </c>
      <c r="BK165" s="146">
        <f>SUM(BK166:BK171)</f>
        <v>0</v>
      </c>
    </row>
    <row r="166" spans="1:65" s="2" customFormat="1" ht="24.2" customHeight="1">
      <c r="A166" s="33"/>
      <c r="B166" s="149"/>
      <c r="C166" s="150" t="s">
        <v>279</v>
      </c>
      <c r="D166" s="150" t="s">
        <v>201</v>
      </c>
      <c r="E166" s="151" t="s">
        <v>3692</v>
      </c>
      <c r="F166" s="152" t="s">
        <v>3693</v>
      </c>
      <c r="G166" s="153" t="s">
        <v>228</v>
      </c>
      <c r="H166" s="154">
        <v>75.1</v>
      </c>
      <c r="I166" s="155"/>
      <c r="J166" s="156">
        <f>ROUND(I166*H166,2)</f>
        <v>0</v>
      </c>
      <c r="K166" s="152" t="s">
        <v>205</v>
      </c>
      <c r="L166" s="34"/>
      <c r="M166" s="157" t="s">
        <v>1</v>
      </c>
      <c r="N166" s="158" t="s">
        <v>46</v>
      </c>
      <c r="O166" s="59"/>
      <c r="P166" s="159">
        <f>O166*H166</f>
        <v>0</v>
      </c>
      <c r="Q166" s="159">
        <v>2.43408</v>
      </c>
      <c r="R166" s="159">
        <f>Q166*H166</f>
        <v>182.79940799999997</v>
      </c>
      <c r="S166" s="159">
        <v>0</v>
      </c>
      <c r="T166" s="160">
        <f>S166*H166</f>
        <v>0</v>
      </c>
      <c r="U166" s="33"/>
      <c r="V166" s="33"/>
      <c r="W166" s="33"/>
      <c r="X166" s="33"/>
      <c r="Y166" s="33"/>
      <c r="Z166" s="33"/>
      <c r="AA166" s="33"/>
      <c r="AB166" s="33"/>
      <c r="AC166" s="33"/>
      <c r="AD166" s="33"/>
      <c r="AE166" s="33"/>
      <c r="AR166" s="161" t="s">
        <v>206</v>
      </c>
      <c r="AT166" s="161" t="s">
        <v>201</v>
      </c>
      <c r="AU166" s="161" t="s">
        <v>91</v>
      </c>
      <c r="AY166" s="18" t="s">
        <v>199</v>
      </c>
      <c r="BE166" s="162">
        <f>IF(N166="základní",J166,0)</f>
        <v>0</v>
      </c>
      <c r="BF166" s="162">
        <f>IF(N166="snížená",J166,0)</f>
        <v>0</v>
      </c>
      <c r="BG166" s="162">
        <f>IF(N166="zákl. přenesená",J166,0)</f>
        <v>0</v>
      </c>
      <c r="BH166" s="162">
        <f>IF(N166="sníž. přenesená",J166,0)</f>
        <v>0</v>
      </c>
      <c r="BI166" s="162">
        <f>IF(N166="nulová",J166,0)</f>
        <v>0</v>
      </c>
      <c r="BJ166" s="18" t="s">
        <v>89</v>
      </c>
      <c r="BK166" s="162">
        <f>ROUND(I166*H166,2)</f>
        <v>0</v>
      </c>
      <c r="BL166" s="18" t="s">
        <v>206</v>
      </c>
      <c r="BM166" s="161" t="s">
        <v>3694</v>
      </c>
    </row>
    <row r="167" spans="1:47" s="2" customFormat="1" ht="19.5">
      <c r="A167" s="33"/>
      <c r="B167" s="34"/>
      <c r="C167" s="33"/>
      <c r="D167" s="163" t="s">
        <v>208</v>
      </c>
      <c r="E167" s="33"/>
      <c r="F167" s="164" t="s">
        <v>3695</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208</v>
      </c>
      <c r="AU167" s="18" t="s">
        <v>91</v>
      </c>
    </row>
    <row r="168" spans="1:47" s="2" customFormat="1" ht="78">
      <c r="A168" s="33"/>
      <c r="B168" s="34"/>
      <c r="C168" s="33"/>
      <c r="D168" s="163" t="s">
        <v>210</v>
      </c>
      <c r="E168" s="33"/>
      <c r="F168" s="168" t="s">
        <v>2151</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210</v>
      </c>
      <c r="AU168" s="18" t="s">
        <v>91</v>
      </c>
    </row>
    <row r="169" spans="1:65" s="2" customFormat="1" ht="24.2" customHeight="1">
      <c r="A169" s="33"/>
      <c r="B169" s="149"/>
      <c r="C169" s="150" t="s">
        <v>284</v>
      </c>
      <c r="D169" s="150" t="s">
        <v>201</v>
      </c>
      <c r="E169" s="151" t="s">
        <v>681</v>
      </c>
      <c r="F169" s="152" t="s">
        <v>682</v>
      </c>
      <c r="G169" s="153" t="s">
        <v>228</v>
      </c>
      <c r="H169" s="154">
        <v>179.94</v>
      </c>
      <c r="I169" s="155"/>
      <c r="J169" s="156">
        <f>ROUND(I169*H169,2)</f>
        <v>0</v>
      </c>
      <c r="K169" s="152" t="s">
        <v>205</v>
      </c>
      <c r="L169" s="34"/>
      <c r="M169" s="157" t="s">
        <v>1</v>
      </c>
      <c r="N169" s="158" t="s">
        <v>46</v>
      </c>
      <c r="O169" s="59"/>
      <c r="P169" s="159">
        <f>O169*H169</f>
        <v>0</v>
      </c>
      <c r="Q169" s="159">
        <v>1.9968</v>
      </c>
      <c r="R169" s="159">
        <f>Q169*H169</f>
        <v>359.304192</v>
      </c>
      <c r="S169" s="159">
        <v>0</v>
      </c>
      <c r="T169" s="160">
        <f>S169*H169</f>
        <v>0</v>
      </c>
      <c r="U169" s="33"/>
      <c r="V169" s="33"/>
      <c r="W169" s="33"/>
      <c r="X169" s="33"/>
      <c r="Y169" s="33"/>
      <c r="Z169" s="33"/>
      <c r="AA169" s="33"/>
      <c r="AB169" s="33"/>
      <c r="AC169" s="33"/>
      <c r="AD169" s="33"/>
      <c r="AE169" s="33"/>
      <c r="AR169" s="161" t="s">
        <v>206</v>
      </c>
      <c r="AT169" s="161" t="s">
        <v>201</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206</v>
      </c>
      <c r="BM169" s="161" t="s">
        <v>3696</v>
      </c>
    </row>
    <row r="170" spans="1:47" s="2" customFormat="1" ht="19.5">
      <c r="A170" s="33"/>
      <c r="B170" s="34"/>
      <c r="C170" s="33"/>
      <c r="D170" s="163" t="s">
        <v>208</v>
      </c>
      <c r="E170" s="33"/>
      <c r="F170" s="164" t="s">
        <v>684</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208</v>
      </c>
      <c r="AU170" s="18" t="s">
        <v>91</v>
      </c>
    </row>
    <row r="171" spans="1:47" s="2" customFormat="1" ht="97.5">
      <c r="A171" s="33"/>
      <c r="B171" s="34"/>
      <c r="C171" s="33"/>
      <c r="D171" s="163" t="s">
        <v>210</v>
      </c>
      <c r="E171" s="33"/>
      <c r="F171" s="168" t="s">
        <v>685</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210</v>
      </c>
      <c r="AU171" s="18" t="s">
        <v>91</v>
      </c>
    </row>
    <row r="172" spans="2:63" s="12" customFormat="1" ht="22.9" customHeight="1">
      <c r="B172" s="136"/>
      <c r="D172" s="137" t="s">
        <v>80</v>
      </c>
      <c r="E172" s="147" t="s">
        <v>271</v>
      </c>
      <c r="F172" s="147" t="s">
        <v>1743</v>
      </c>
      <c r="I172" s="139"/>
      <c r="J172" s="148">
        <f>BK172</f>
        <v>0</v>
      </c>
      <c r="L172" s="136"/>
      <c r="M172" s="141"/>
      <c r="N172" s="142"/>
      <c r="O172" s="142"/>
      <c r="P172" s="143">
        <f>SUM(P173:P174)</f>
        <v>0</v>
      </c>
      <c r="Q172" s="142"/>
      <c r="R172" s="143">
        <f>SUM(R173:R174)</f>
        <v>0</v>
      </c>
      <c r="S172" s="142"/>
      <c r="T172" s="144">
        <f>SUM(T173:T174)</f>
        <v>0</v>
      </c>
      <c r="AR172" s="137" t="s">
        <v>89</v>
      </c>
      <c r="AT172" s="145" t="s">
        <v>80</v>
      </c>
      <c r="AU172" s="145" t="s">
        <v>89</v>
      </c>
      <c r="AY172" s="137" t="s">
        <v>199</v>
      </c>
      <c r="BK172" s="146">
        <f>SUM(BK173:BK174)</f>
        <v>0</v>
      </c>
    </row>
    <row r="173" spans="1:65" s="2" customFormat="1" ht="24.2" customHeight="1">
      <c r="A173" s="33"/>
      <c r="B173" s="149"/>
      <c r="C173" s="150" t="s">
        <v>290</v>
      </c>
      <c r="D173" s="150" t="s">
        <v>201</v>
      </c>
      <c r="E173" s="151" t="s">
        <v>3697</v>
      </c>
      <c r="F173" s="152" t="s">
        <v>3698</v>
      </c>
      <c r="G173" s="153" t="s">
        <v>204</v>
      </c>
      <c r="H173" s="154">
        <v>550</v>
      </c>
      <c r="I173" s="155"/>
      <c r="J173" s="156">
        <f>ROUND(I173*H173,2)</f>
        <v>0</v>
      </c>
      <c r="K173" s="152" t="s">
        <v>246</v>
      </c>
      <c r="L173" s="34"/>
      <c r="M173" s="157" t="s">
        <v>1</v>
      </c>
      <c r="N173" s="158" t="s">
        <v>46</v>
      </c>
      <c r="O173" s="59"/>
      <c r="P173" s="159">
        <f>O173*H173</f>
        <v>0</v>
      </c>
      <c r="Q173" s="159">
        <v>0</v>
      </c>
      <c r="R173" s="159">
        <f>Q173*H173</f>
        <v>0</v>
      </c>
      <c r="S173" s="159">
        <v>0</v>
      </c>
      <c r="T173" s="160">
        <f>S173*H173</f>
        <v>0</v>
      </c>
      <c r="U173" s="33"/>
      <c r="V173" s="33"/>
      <c r="W173" s="33"/>
      <c r="X173" s="33"/>
      <c r="Y173" s="33"/>
      <c r="Z173" s="33"/>
      <c r="AA173" s="33"/>
      <c r="AB173" s="33"/>
      <c r="AC173" s="33"/>
      <c r="AD173" s="33"/>
      <c r="AE173" s="33"/>
      <c r="AR173" s="161" t="s">
        <v>206</v>
      </c>
      <c r="AT173" s="161" t="s">
        <v>201</v>
      </c>
      <c r="AU173" s="161" t="s">
        <v>91</v>
      </c>
      <c r="AY173" s="18" t="s">
        <v>199</v>
      </c>
      <c r="BE173" s="162">
        <f>IF(N173="základní",J173,0)</f>
        <v>0</v>
      </c>
      <c r="BF173" s="162">
        <f>IF(N173="snížená",J173,0)</f>
        <v>0</v>
      </c>
      <c r="BG173" s="162">
        <f>IF(N173="zákl. přenesená",J173,0)</f>
        <v>0</v>
      </c>
      <c r="BH173" s="162">
        <f>IF(N173="sníž. přenesená",J173,0)</f>
        <v>0</v>
      </c>
      <c r="BI173" s="162">
        <f>IF(N173="nulová",J173,0)</f>
        <v>0</v>
      </c>
      <c r="BJ173" s="18" t="s">
        <v>89</v>
      </c>
      <c r="BK173" s="162">
        <f>ROUND(I173*H173,2)</f>
        <v>0</v>
      </c>
      <c r="BL173" s="18" t="s">
        <v>206</v>
      </c>
      <c r="BM173" s="161" t="s">
        <v>3699</v>
      </c>
    </row>
    <row r="174" spans="2:51" s="13" customFormat="1" ht="11.25">
      <c r="B174" s="169"/>
      <c r="D174" s="163" t="s">
        <v>212</v>
      </c>
      <c r="E174" s="170" t="s">
        <v>1</v>
      </c>
      <c r="F174" s="171" t="s">
        <v>3700</v>
      </c>
      <c r="H174" s="172">
        <v>550</v>
      </c>
      <c r="I174" s="173"/>
      <c r="L174" s="169"/>
      <c r="M174" s="174"/>
      <c r="N174" s="175"/>
      <c r="O174" s="175"/>
      <c r="P174" s="175"/>
      <c r="Q174" s="175"/>
      <c r="R174" s="175"/>
      <c r="S174" s="175"/>
      <c r="T174" s="176"/>
      <c r="AT174" s="170" t="s">
        <v>212</v>
      </c>
      <c r="AU174" s="170" t="s">
        <v>91</v>
      </c>
      <c r="AV174" s="13" t="s">
        <v>91</v>
      </c>
      <c r="AW174" s="13" t="s">
        <v>36</v>
      </c>
      <c r="AX174" s="13" t="s">
        <v>89</v>
      </c>
      <c r="AY174" s="170" t="s">
        <v>199</v>
      </c>
    </row>
    <row r="175" spans="2:63" s="12" customFormat="1" ht="22.9" customHeight="1">
      <c r="B175" s="136"/>
      <c r="D175" s="137" t="s">
        <v>80</v>
      </c>
      <c r="E175" s="147" t="s">
        <v>609</v>
      </c>
      <c r="F175" s="147" t="s">
        <v>610</v>
      </c>
      <c r="I175" s="139"/>
      <c r="J175" s="148">
        <f>BK175</f>
        <v>0</v>
      </c>
      <c r="L175" s="136"/>
      <c r="M175" s="141"/>
      <c r="N175" s="142"/>
      <c r="O175" s="142"/>
      <c r="P175" s="143">
        <f>SUM(P176:P177)</f>
        <v>0</v>
      </c>
      <c r="Q175" s="142"/>
      <c r="R175" s="143">
        <f>SUM(R176:R177)</f>
        <v>0</v>
      </c>
      <c r="S175" s="142"/>
      <c r="T175" s="144">
        <f>SUM(T176:T177)</f>
        <v>0</v>
      </c>
      <c r="AR175" s="137" t="s">
        <v>89</v>
      </c>
      <c r="AT175" s="145" t="s">
        <v>80</v>
      </c>
      <c r="AU175" s="145" t="s">
        <v>89</v>
      </c>
      <c r="AY175" s="137" t="s">
        <v>199</v>
      </c>
      <c r="BK175" s="146">
        <f>SUM(BK176:BK177)</f>
        <v>0</v>
      </c>
    </row>
    <row r="176" spans="1:65" s="2" customFormat="1" ht="24.2" customHeight="1">
      <c r="A176" s="33"/>
      <c r="B176" s="149"/>
      <c r="C176" s="150" t="s">
        <v>298</v>
      </c>
      <c r="D176" s="150" t="s">
        <v>201</v>
      </c>
      <c r="E176" s="151" t="s">
        <v>612</v>
      </c>
      <c r="F176" s="152" t="s">
        <v>613</v>
      </c>
      <c r="G176" s="153" t="s">
        <v>275</v>
      </c>
      <c r="H176" s="154">
        <v>33</v>
      </c>
      <c r="I176" s="155"/>
      <c r="J176" s="156">
        <f>ROUND(I176*H176,2)</f>
        <v>0</v>
      </c>
      <c r="K176" s="152" t="s">
        <v>246</v>
      </c>
      <c r="L176" s="34"/>
      <c r="M176" s="157" t="s">
        <v>1</v>
      </c>
      <c r="N176" s="158" t="s">
        <v>46</v>
      </c>
      <c r="O176" s="59"/>
      <c r="P176" s="159">
        <f>O176*H176</f>
        <v>0</v>
      </c>
      <c r="Q176" s="159">
        <v>0</v>
      </c>
      <c r="R176" s="159">
        <f>Q176*H176</f>
        <v>0</v>
      </c>
      <c r="S176" s="159">
        <v>0</v>
      </c>
      <c r="T176" s="160">
        <f>S176*H176</f>
        <v>0</v>
      </c>
      <c r="U176" s="33"/>
      <c r="V176" s="33"/>
      <c r="W176" s="33"/>
      <c r="X176" s="33"/>
      <c r="Y176" s="33"/>
      <c r="Z176" s="33"/>
      <c r="AA176" s="33"/>
      <c r="AB176" s="33"/>
      <c r="AC176" s="33"/>
      <c r="AD176" s="33"/>
      <c r="AE176" s="33"/>
      <c r="AR176" s="161" t="s">
        <v>206</v>
      </c>
      <c r="AT176" s="161" t="s">
        <v>201</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206</v>
      </c>
      <c r="BM176" s="161" t="s">
        <v>3701</v>
      </c>
    </row>
    <row r="177" spans="2:51" s="13" customFormat="1" ht="11.25">
      <c r="B177" s="169"/>
      <c r="D177" s="163" t="s">
        <v>212</v>
      </c>
      <c r="E177" s="170" t="s">
        <v>1</v>
      </c>
      <c r="F177" s="171" t="s">
        <v>3702</v>
      </c>
      <c r="H177" s="172">
        <v>33</v>
      </c>
      <c r="I177" s="173"/>
      <c r="L177" s="169"/>
      <c r="M177" s="174"/>
      <c r="N177" s="175"/>
      <c r="O177" s="175"/>
      <c r="P177" s="175"/>
      <c r="Q177" s="175"/>
      <c r="R177" s="175"/>
      <c r="S177" s="175"/>
      <c r="T177" s="176"/>
      <c r="AT177" s="170" t="s">
        <v>212</v>
      </c>
      <c r="AU177" s="170" t="s">
        <v>91</v>
      </c>
      <c r="AV177" s="13" t="s">
        <v>91</v>
      </c>
      <c r="AW177" s="13" t="s">
        <v>36</v>
      </c>
      <c r="AX177" s="13" t="s">
        <v>89</v>
      </c>
      <c r="AY177" s="170" t="s">
        <v>199</v>
      </c>
    </row>
    <row r="178" spans="2:63" s="12" customFormat="1" ht="22.9" customHeight="1">
      <c r="B178" s="136"/>
      <c r="D178" s="137" t="s">
        <v>80</v>
      </c>
      <c r="E178" s="147" t="s">
        <v>623</v>
      </c>
      <c r="F178" s="147" t="s">
        <v>624</v>
      </c>
      <c r="I178" s="139"/>
      <c r="J178" s="148">
        <f>BK178</f>
        <v>0</v>
      </c>
      <c r="L178" s="136"/>
      <c r="M178" s="141"/>
      <c r="N178" s="142"/>
      <c r="O178" s="142"/>
      <c r="P178" s="143">
        <f>SUM(P179:P182)</f>
        <v>0</v>
      </c>
      <c r="Q178" s="142"/>
      <c r="R178" s="143">
        <f>SUM(R179:R182)</f>
        <v>0</v>
      </c>
      <c r="S178" s="142"/>
      <c r="T178" s="144">
        <f>SUM(T179:T182)</f>
        <v>0</v>
      </c>
      <c r="AR178" s="137" t="s">
        <v>89</v>
      </c>
      <c r="AT178" s="145" t="s">
        <v>80</v>
      </c>
      <c r="AU178" s="145" t="s">
        <v>89</v>
      </c>
      <c r="AY178" s="137" t="s">
        <v>199</v>
      </c>
      <c r="BK178" s="146">
        <f>SUM(BK179:BK182)</f>
        <v>0</v>
      </c>
    </row>
    <row r="179" spans="1:65" s="2" customFormat="1" ht="14.45" customHeight="1">
      <c r="A179" s="33"/>
      <c r="B179" s="149"/>
      <c r="C179" s="150" t="s">
        <v>306</v>
      </c>
      <c r="D179" s="150" t="s">
        <v>201</v>
      </c>
      <c r="E179" s="151" t="s">
        <v>626</v>
      </c>
      <c r="F179" s="152" t="s">
        <v>627</v>
      </c>
      <c r="G179" s="153" t="s">
        <v>275</v>
      </c>
      <c r="H179" s="154">
        <v>542.386</v>
      </c>
      <c r="I179" s="155"/>
      <c r="J179" s="156">
        <f>ROUND(I179*H179,2)</f>
        <v>0</v>
      </c>
      <c r="K179" s="152" t="s">
        <v>205</v>
      </c>
      <c r="L179" s="34"/>
      <c r="M179" s="157" t="s">
        <v>1</v>
      </c>
      <c r="N179" s="158" t="s">
        <v>46</v>
      </c>
      <c r="O179" s="59"/>
      <c r="P179" s="159">
        <f>O179*H179</f>
        <v>0</v>
      </c>
      <c r="Q179" s="159">
        <v>0</v>
      </c>
      <c r="R179" s="159">
        <f>Q179*H179</f>
        <v>0</v>
      </c>
      <c r="S179" s="159">
        <v>0</v>
      </c>
      <c r="T179" s="160">
        <f>S179*H179</f>
        <v>0</v>
      </c>
      <c r="U179" s="33"/>
      <c r="V179" s="33"/>
      <c r="W179" s="33"/>
      <c r="X179" s="33"/>
      <c r="Y179" s="33"/>
      <c r="Z179" s="33"/>
      <c r="AA179" s="33"/>
      <c r="AB179" s="33"/>
      <c r="AC179" s="33"/>
      <c r="AD179" s="33"/>
      <c r="AE179" s="33"/>
      <c r="AR179" s="161" t="s">
        <v>206</v>
      </c>
      <c r="AT179" s="161" t="s">
        <v>201</v>
      </c>
      <c r="AU179" s="161" t="s">
        <v>91</v>
      </c>
      <c r="AY179" s="18" t="s">
        <v>199</v>
      </c>
      <c r="BE179" s="162">
        <f>IF(N179="základní",J179,0)</f>
        <v>0</v>
      </c>
      <c r="BF179" s="162">
        <f>IF(N179="snížená",J179,0)</f>
        <v>0</v>
      </c>
      <c r="BG179" s="162">
        <f>IF(N179="zákl. přenesená",J179,0)</f>
        <v>0</v>
      </c>
      <c r="BH179" s="162">
        <f>IF(N179="sníž. přenesená",J179,0)</f>
        <v>0</v>
      </c>
      <c r="BI179" s="162">
        <f>IF(N179="nulová",J179,0)</f>
        <v>0</v>
      </c>
      <c r="BJ179" s="18" t="s">
        <v>89</v>
      </c>
      <c r="BK179" s="162">
        <f>ROUND(I179*H179,2)</f>
        <v>0</v>
      </c>
      <c r="BL179" s="18" t="s">
        <v>206</v>
      </c>
      <c r="BM179" s="161" t="s">
        <v>3703</v>
      </c>
    </row>
    <row r="180" spans="1:47" s="2" customFormat="1" ht="19.5">
      <c r="A180" s="33"/>
      <c r="B180" s="34"/>
      <c r="C180" s="33"/>
      <c r="D180" s="163" t="s">
        <v>208</v>
      </c>
      <c r="E180" s="33"/>
      <c r="F180" s="164" t="s">
        <v>629</v>
      </c>
      <c r="G180" s="33"/>
      <c r="H180" s="33"/>
      <c r="I180" s="165"/>
      <c r="J180" s="33"/>
      <c r="K180" s="33"/>
      <c r="L180" s="34"/>
      <c r="M180" s="166"/>
      <c r="N180" s="167"/>
      <c r="O180" s="59"/>
      <c r="P180" s="59"/>
      <c r="Q180" s="59"/>
      <c r="R180" s="59"/>
      <c r="S180" s="59"/>
      <c r="T180" s="60"/>
      <c r="U180" s="33"/>
      <c r="V180" s="33"/>
      <c r="W180" s="33"/>
      <c r="X180" s="33"/>
      <c r="Y180" s="33"/>
      <c r="Z180" s="33"/>
      <c r="AA180" s="33"/>
      <c r="AB180" s="33"/>
      <c r="AC180" s="33"/>
      <c r="AD180" s="33"/>
      <c r="AE180" s="33"/>
      <c r="AT180" s="18" t="s">
        <v>208</v>
      </c>
      <c r="AU180" s="18" t="s">
        <v>91</v>
      </c>
    </row>
    <row r="181" spans="1:65" s="2" customFormat="1" ht="24.2" customHeight="1">
      <c r="A181" s="33"/>
      <c r="B181" s="149"/>
      <c r="C181" s="150" t="s">
        <v>8</v>
      </c>
      <c r="D181" s="150" t="s">
        <v>201</v>
      </c>
      <c r="E181" s="151" t="s">
        <v>631</v>
      </c>
      <c r="F181" s="152" t="s">
        <v>632</v>
      </c>
      <c r="G181" s="153" t="s">
        <v>275</v>
      </c>
      <c r="H181" s="154">
        <v>542.386</v>
      </c>
      <c r="I181" s="155"/>
      <c r="J181" s="156">
        <f>ROUND(I181*H181,2)</f>
        <v>0</v>
      </c>
      <c r="K181" s="152" t="s">
        <v>205</v>
      </c>
      <c r="L181" s="34"/>
      <c r="M181" s="157" t="s">
        <v>1</v>
      </c>
      <c r="N181" s="158" t="s">
        <v>46</v>
      </c>
      <c r="O181" s="59"/>
      <c r="P181" s="159">
        <f>O181*H181</f>
        <v>0</v>
      </c>
      <c r="Q181" s="159">
        <v>0</v>
      </c>
      <c r="R181" s="159">
        <f>Q181*H181</f>
        <v>0</v>
      </c>
      <c r="S181" s="159">
        <v>0</v>
      </c>
      <c r="T181" s="160">
        <f>S181*H181</f>
        <v>0</v>
      </c>
      <c r="U181" s="33"/>
      <c r="V181" s="33"/>
      <c r="W181" s="33"/>
      <c r="X181" s="33"/>
      <c r="Y181" s="33"/>
      <c r="Z181" s="33"/>
      <c r="AA181" s="33"/>
      <c r="AB181" s="33"/>
      <c r="AC181" s="33"/>
      <c r="AD181" s="33"/>
      <c r="AE181" s="33"/>
      <c r="AR181" s="161" t="s">
        <v>206</v>
      </c>
      <c r="AT181" s="161" t="s">
        <v>201</v>
      </c>
      <c r="AU181" s="161" t="s">
        <v>91</v>
      </c>
      <c r="AY181" s="18" t="s">
        <v>199</v>
      </c>
      <c r="BE181" s="162">
        <f>IF(N181="základní",J181,0)</f>
        <v>0</v>
      </c>
      <c r="BF181" s="162">
        <f>IF(N181="snížená",J181,0)</f>
        <v>0</v>
      </c>
      <c r="BG181" s="162">
        <f>IF(N181="zákl. přenesená",J181,0)</f>
        <v>0</v>
      </c>
      <c r="BH181" s="162">
        <f>IF(N181="sníž. přenesená",J181,0)</f>
        <v>0</v>
      </c>
      <c r="BI181" s="162">
        <f>IF(N181="nulová",J181,0)</f>
        <v>0</v>
      </c>
      <c r="BJ181" s="18" t="s">
        <v>89</v>
      </c>
      <c r="BK181" s="162">
        <f>ROUND(I181*H181,2)</f>
        <v>0</v>
      </c>
      <c r="BL181" s="18" t="s">
        <v>206</v>
      </c>
      <c r="BM181" s="161" t="s">
        <v>3704</v>
      </c>
    </row>
    <row r="182" spans="1:47" s="2" customFormat="1" ht="29.25">
      <c r="A182" s="33"/>
      <c r="B182" s="34"/>
      <c r="C182" s="33"/>
      <c r="D182" s="163" t="s">
        <v>208</v>
      </c>
      <c r="E182" s="33"/>
      <c r="F182" s="164" t="s">
        <v>634</v>
      </c>
      <c r="G182" s="33"/>
      <c r="H182" s="33"/>
      <c r="I182" s="165"/>
      <c r="J182" s="33"/>
      <c r="K182" s="33"/>
      <c r="L182" s="34"/>
      <c r="M182" s="202"/>
      <c r="N182" s="203"/>
      <c r="O182" s="204"/>
      <c r="P182" s="204"/>
      <c r="Q182" s="204"/>
      <c r="R182" s="204"/>
      <c r="S182" s="204"/>
      <c r="T182" s="205"/>
      <c r="U182" s="33"/>
      <c r="V182" s="33"/>
      <c r="W182" s="33"/>
      <c r="X182" s="33"/>
      <c r="Y182" s="33"/>
      <c r="Z182" s="33"/>
      <c r="AA182" s="33"/>
      <c r="AB182" s="33"/>
      <c r="AC182" s="33"/>
      <c r="AD182" s="33"/>
      <c r="AE182" s="33"/>
      <c r="AT182" s="18" t="s">
        <v>208</v>
      </c>
      <c r="AU182" s="18" t="s">
        <v>91</v>
      </c>
    </row>
    <row r="183" spans="1:31" s="2" customFormat="1" ht="6.95" customHeight="1">
      <c r="A183" s="33"/>
      <c r="B183" s="48"/>
      <c r="C183" s="49"/>
      <c r="D183" s="49"/>
      <c r="E183" s="49"/>
      <c r="F183" s="49"/>
      <c r="G183" s="49"/>
      <c r="H183" s="49"/>
      <c r="I183" s="49"/>
      <c r="J183" s="49"/>
      <c r="K183" s="49"/>
      <c r="L183" s="34"/>
      <c r="M183" s="33"/>
      <c r="O183" s="33"/>
      <c r="P183" s="33"/>
      <c r="Q183" s="33"/>
      <c r="R183" s="33"/>
      <c r="S183" s="33"/>
      <c r="T183" s="33"/>
      <c r="U183" s="33"/>
      <c r="V183" s="33"/>
      <c r="W183" s="33"/>
      <c r="X183" s="33"/>
      <c r="Y183" s="33"/>
      <c r="Z183" s="33"/>
      <c r="AA183" s="33"/>
      <c r="AB183" s="33"/>
      <c r="AC183" s="33"/>
      <c r="AD183" s="33"/>
      <c r="AE183" s="33"/>
    </row>
  </sheetData>
  <autoFilter ref="C122:K182"/>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157</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3705</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14. 1. 2021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100"/>
      <c r="B27" s="101"/>
      <c r="C27" s="100"/>
      <c r="D27" s="100"/>
      <c r="E27" s="255" t="s">
        <v>1</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ROUND(J122,2)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ROUND((SUM(BE122:BE215)),2)</f>
        <v>0</v>
      </c>
      <c r="G33" s="33"/>
      <c r="H33" s="33"/>
      <c r="I33" s="106">
        <v>0.21</v>
      </c>
      <c r="J33" s="105">
        <f>ROUND(((SUM(BE122:BE215))*I33),2)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ROUND((SUM(BF122:BF215)),2)</f>
        <v>0</v>
      </c>
      <c r="G34" s="33"/>
      <c r="H34" s="33"/>
      <c r="I34" s="106">
        <v>0.15</v>
      </c>
      <c r="J34" s="105">
        <f>ROUND(((SUM(BF122:BF215))*I34),2)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ROUND((SUM(BG122:BG215)),2)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ROUND((SUM(BH122:BH215)),2)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ROUND((SUM(BI122:BI215)),2)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VON - Vedlejší a ostatní náklady</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14. 1. 2021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J122</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3706</v>
      </c>
      <c r="E97" s="120"/>
      <c r="F97" s="120"/>
      <c r="G97" s="120"/>
      <c r="H97" s="120"/>
      <c r="I97" s="120"/>
      <c r="J97" s="121">
        <f>J123</f>
        <v>0</v>
      </c>
      <c r="L97" s="118"/>
    </row>
    <row r="98" spans="2:12" s="10" customFormat="1" ht="19.9" customHeight="1">
      <c r="B98" s="122"/>
      <c r="D98" s="123" t="s">
        <v>3707</v>
      </c>
      <c r="E98" s="124"/>
      <c r="F98" s="124"/>
      <c r="G98" s="124"/>
      <c r="H98" s="124"/>
      <c r="I98" s="124"/>
      <c r="J98" s="125">
        <f>J124</f>
        <v>0</v>
      </c>
      <c r="L98" s="122"/>
    </row>
    <row r="99" spans="2:12" s="10" customFormat="1" ht="19.9" customHeight="1">
      <c r="B99" s="122"/>
      <c r="D99" s="123" t="s">
        <v>3708</v>
      </c>
      <c r="E99" s="124"/>
      <c r="F99" s="124"/>
      <c r="G99" s="124"/>
      <c r="H99" s="124"/>
      <c r="I99" s="124"/>
      <c r="J99" s="125">
        <f>J142</f>
        <v>0</v>
      </c>
      <c r="L99" s="122"/>
    </row>
    <row r="100" spans="2:12" s="10" customFormat="1" ht="19.9" customHeight="1">
      <c r="B100" s="122"/>
      <c r="D100" s="123" t="s">
        <v>3709</v>
      </c>
      <c r="E100" s="124"/>
      <c r="F100" s="124"/>
      <c r="G100" s="124"/>
      <c r="H100" s="124"/>
      <c r="I100" s="124"/>
      <c r="J100" s="125">
        <f>J149</f>
        <v>0</v>
      </c>
      <c r="L100" s="122"/>
    </row>
    <row r="101" spans="2:12" s="10" customFormat="1" ht="19.9" customHeight="1">
      <c r="B101" s="122"/>
      <c r="D101" s="123" t="s">
        <v>3710</v>
      </c>
      <c r="E101" s="124"/>
      <c r="F101" s="124"/>
      <c r="G101" s="124"/>
      <c r="H101" s="124"/>
      <c r="I101" s="124"/>
      <c r="J101" s="125">
        <f>J177</f>
        <v>0</v>
      </c>
      <c r="L101" s="122"/>
    </row>
    <row r="102" spans="2:12" s="10" customFormat="1" ht="19.9" customHeight="1">
      <c r="B102" s="122"/>
      <c r="D102" s="123" t="s">
        <v>3711</v>
      </c>
      <c r="E102" s="124"/>
      <c r="F102" s="124"/>
      <c r="G102" s="124"/>
      <c r="H102" s="124"/>
      <c r="I102" s="124"/>
      <c r="J102" s="125">
        <f>J196</f>
        <v>0</v>
      </c>
      <c r="L102" s="122"/>
    </row>
    <row r="103" spans="1:31" s="2" customFormat="1" ht="21.75" customHeight="1">
      <c r="A103" s="33"/>
      <c r="B103" s="34"/>
      <c r="C103" s="33"/>
      <c r="D103" s="33"/>
      <c r="E103" s="33"/>
      <c r="F103" s="33"/>
      <c r="G103" s="33"/>
      <c r="H103" s="33"/>
      <c r="I103" s="33"/>
      <c r="J103" s="33"/>
      <c r="K103" s="33"/>
      <c r="L103" s="43"/>
      <c r="S103" s="33"/>
      <c r="T103" s="33"/>
      <c r="U103" s="33"/>
      <c r="V103" s="33"/>
      <c r="W103" s="33"/>
      <c r="X103" s="33"/>
      <c r="Y103" s="33"/>
      <c r="Z103" s="33"/>
      <c r="AA103" s="33"/>
      <c r="AB103" s="33"/>
      <c r="AC103" s="33"/>
      <c r="AD103" s="33"/>
      <c r="AE103" s="33"/>
    </row>
    <row r="104" spans="1:31" s="2" customFormat="1" ht="6.95" customHeight="1">
      <c r="A104" s="33"/>
      <c r="B104" s="48"/>
      <c r="C104" s="49"/>
      <c r="D104" s="49"/>
      <c r="E104" s="49"/>
      <c r="F104" s="49"/>
      <c r="G104" s="49"/>
      <c r="H104" s="49"/>
      <c r="I104" s="49"/>
      <c r="J104" s="49"/>
      <c r="K104" s="49"/>
      <c r="L104" s="43"/>
      <c r="S104" s="33"/>
      <c r="T104" s="33"/>
      <c r="U104" s="33"/>
      <c r="V104" s="33"/>
      <c r="W104" s="33"/>
      <c r="X104" s="33"/>
      <c r="Y104" s="33"/>
      <c r="Z104" s="33"/>
      <c r="AA104" s="33"/>
      <c r="AB104" s="33"/>
      <c r="AC104" s="33"/>
      <c r="AD104" s="33"/>
      <c r="AE104" s="33"/>
    </row>
    <row r="108" spans="1:31" s="2" customFormat="1" ht="6.95" customHeight="1">
      <c r="A108" s="33"/>
      <c r="B108" s="50"/>
      <c r="C108" s="51"/>
      <c r="D108" s="51"/>
      <c r="E108" s="51"/>
      <c r="F108" s="51"/>
      <c r="G108" s="51"/>
      <c r="H108" s="51"/>
      <c r="I108" s="51"/>
      <c r="J108" s="51"/>
      <c r="K108" s="51"/>
      <c r="L108" s="43"/>
      <c r="S108" s="33"/>
      <c r="T108" s="33"/>
      <c r="U108" s="33"/>
      <c r="V108" s="33"/>
      <c r="W108" s="33"/>
      <c r="X108" s="33"/>
      <c r="Y108" s="33"/>
      <c r="Z108" s="33"/>
      <c r="AA108" s="33"/>
      <c r="AB108" s="33"/>
      <c r="AC108" s="33"/>
      <c r="AD108" s="33"/>
      <c r="AE108" s="33"/>
    </row>
    <row r="109" spans="1:31" s="2" customFormat="1" ht="24.95" customHeight="1">
      <c r="A109" s="33"/>
      <c r="B109" s="34"/>
      <c r="C109" s="22" t="s">
        <v>184</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16</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67" t="str">
        <f>E7</f>
        <v>VD Letovice, rekonstrukce VD</v>
      </c>
      <c r="F112" s="268"/>
      <c r="G112" s="268"/>
      <c r="H112" s="268"/>
      <c r="I112" s="3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159</v>
      </c>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6.5" customHeight="1">
      <c r="A114" s="33"/>
      <c r="B114" s="34"/>
      <c r="C114" s="33"/>
      <c r="D114" s="33"/>
      <c r="E114" s="224" t="str">
        <f>E9</f>
        <v>VON - Vedlejší a ostatní náklady</v>
      </c>
      <c r="F114" s="269"/>
      <c r="G114" s="269"/>
      <c r="H114" s="269"/>
      <c r="I114" s="33"/>
      <c r="J114" s="33"/>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20</v>
      </c>
      <c r="D116" s="33"/>
      <c r="E116" s="33"/>
      <c r="F116" s="26" t="str">
        <f>F12</f>
        <v>VD Letovice</v>
      </c>
      <c r="G116" s="33"/>
      <c r="H116" s="33"/>
      <c r="I116" s="28" t="s">
        <v>22</v>
      </c>
      <c r="J116" s="56" t="str">
        <f>IF(J12="","",J12)</f>
        <v>14. 1. 2021</v>
      </c>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25.7" customHeight="1">
      <c r="A118" s="33"/>
      <c r="B118" s="34"/>
      <c r="C118" s="28" t="s">
        <v>24</v>
      </c>
      <c r="D118" s="33"/>
      <c r="E118" s="33"/>
      <c r="F118" s="26" t="str">
        <f>E15</f>
        <v>Povodí Moravy, s.p., Dřevařská 11, 60175 Brno</v>
      </c>
      <c r="G118" s="33"/>
      <c r="H118" s="33"/>
      <c r="I118" s="28" t="s">
        <v>32</v>
      </c>
      <c r="J118" s="31" t="str">
        <f>E21</f>
        <v>Sweco Hydroprojekt a.s.</v>
      </c>
      <c r="K118" s="33"/>
      <c r="L118" s="43"/>
      <c r="S118" s="33"/>
      <c r="T118" s="33"/>
      <c r="U118" s="33"/>
      <c r="V118" s="33"/>
      <c r="W118" s="33"/>
      <c r="X118" s="33"/>
      <c r="Y118" s="33"/>
      <c r="Z118" s="33"/>
      <c r="AA118" s="33"/>
      <c r="AB118" s="33"/>
      <c r="AC118" s="33"/>
      <c r="AD118" s="33"/>
      <c r="AE118" s="33"/>
    </row>
    <row r="119" spans="1:31" s="2" customFormat="1" ht="15.2" customHeight="1">
      <c r="A119" s="33"/>
      <c r="B119" s="34"/>
      <c r="C119" s="28" t="s">
        <v>30</v>
      </c>
      <c r="D119" s="33"/>
      <c r="E119" s="33"/>
      <c r="F119" s="26" t="str">
        <f>IF(E18="","",E18)</f>
        <v>Vyplň údaj</v>
      </c>
      <c r="G119" s="33"/>
      <c r="H119" s="33"/>
      <c r="I119" s="28" t="s">
        <v>37</v>
      </c>
      <c r="J119" s="31" t="str">
        <f>E24</f>
        <v xml:space="preserve"> </v>
      </c>
      <c r="K119" s="33"/>
      <c r="L119" s="43"/>
      <c r="S119" s="33"/>
      <c r="T119" s="33"/>
      <c r="U119" s="33"/>
      <c r="V119" s="33"/>
      <c r="W119" s="33"/>
      <c r="X119" s="33"/>
      <c r="Y119" s="33"/>
      <c r="Z119" s="33"/>
      <c r="AA119" s="33"/>
      <c r="AB119" s="33"/>
      <c r="AC119" s="33"/>
      <c r="AD119" s="33"/>
      <c r="AE119" s="33"/>
    </row>
    <row r="120" spans="1:31" s="2" customFormat="1" ht="10.3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11" customFormat="1" ht="29.25" customHeight="1">
      <c r="A121" s="126"/>
      <c r="B121" s="127"/>
      <c r="C121" s="128" t="s">
        <v>185</v>
      </c>
      <c r="D121" s="129" t="s">
        <v>66</v>
      </c>
      <c r="E121" s="129" t="s">
        <v>62</v>
      </c>
      <c r="F121" s="129" t="s">
        <v>63</v>
      </c>
      <c r="G121" s="129" t="s">
        <v>186</v>
      </c>
      <c r="H121" s="129" t="s">
        <v>187</v>
      </c>
      <c r="I121" s="129" t="s">
        <v>188</v>
      </c>
      <c r="J121" s="129" t="s">
        <v>164</v>
      </c>
      <c r="K121" s="130" t="s">
        <v>189</v>
      </c>
      <c r="L121" s="131"/>
      <c r="M121" s="63" t="s">
        <v>1</v>
      </c>
      <c r="N121" s="64" t="s">
        <v>45</v>
      </c>
      <c r="O121" s="64" t="s">
        <v>190</v>
      </c>
      <c r="P121" s="64" t="s">
        <v>191</v>
      </c>
      <c r="Q121" s="64" t="s">
        <v>192</v>
      </c>
      <c r="R121" s="64" t="s">
        <v>193</v>
      </c>
      <c r="S121" s="64" t="s">
        <v>194</v>
      </c>
      <c r="T121" s="65" t="s">
        <v>195</v>
      </c>
      <c r="U121" s="126"/>
      <c r="V121" s="126"/>
      <c r="W121" s="126"/>
      <c r="X121" s="126"/>
      <c r="Y121" s="126"/>
      <c r="Z121" s="126"/>
      <c r="AA121" s="126"/>
      <c r="AB121" s="126"/>
      <c r="AC121" s="126"/>
      <c r="AD121" s="126"/>
      <c r="AE121" s="126"/>
    </row>
    <row r="122" spans="1:63" s="2" customFormat="1" ht="22.9" customHeight="1">
      <c r="A122" s="33"/>
      <c r="B122" s="34"/>
      <c r="C122" s="70" t="s">
        <v>196</v>
      </c>
      <c r="D122" s="33"/>
      <c r="E122" s="33"/>
      <c r="F122" s="33"/>
      <c r="G122" s="33"/>
      <c r="H122" s="33"/>
      <c r="I122" s="33"/>
      <c r="J122" s="132">
        <f>BK122</f>
        <v>0</v>
      </c>
      <c r="K122" s="33"/>
      <c r="L122" s="34"/>
      <c r="M122" s="66"/>
      <c r="N122" s="57"/>
      <c r="O122" s="67"/>
      <c r="P122" s="133">
        <f>P123</f>
        <v>0</v>
      </c>
      <c r="Q122" s="67"/>
      <c r="R122" s="133">
        <f>R123</f>
        <v>0</v>
      </c>
      <c r="S122" s="67"/>
      <c r="T122" s="134">
        <f>T123</f>
        <v>0</v>
      </c>
      <c r="U122" s="33"/>
      <c r="V122" s="33"/>
      <c r="W122" s="33"/>
      <c r="X122" s="33"/>
      <c r="Y122" s="33"/>
      <c r="Z122" s="33"/>
      <c r="AA122" s="33"/>
      <c r="AB122" s="33"/>
      <c r="AC122" s="33"/>
      <c r="AD122" s="33"/>
      <c r="AE122" s="33"/>
      <c r="AT122" s="18" t="s">
        <v>80</v>
      </c>
      <c r="AU122" s="18" t="s">
        <v>166</v>
      </c>
      <c r="BK122" s="135">
        <f>BK123</f>
        <v>0</v>
      </c>
    </row>
    <row r="123" spans="2:63" s="12" customFormat="1" ht="25.9" customHeight="1">
      <c r="B123" s="136"/>
      <c r="D123" s="137" t="s">
        <v>80</v>
      </c>
      <c r="E123" s="138" t="s">
        <v>3712</v>
      </c>
      <c r="F123" s="138" t="s">
        <v>3713</v>
      </c>
      <c r="I123" s="139"/>
      <c r="J123" s="140">
        <f>BK123</f>
        <v>0</v>
      </c>
      <c r="L123" s="136"/>
      <c r="M123" s="141"/>
      <c r="N123" s="142"/>
      <c r="O123" s="142"/>
      <c r="P123" s="143">
        <f>P124+P142+P149+P177+P196</f>
        <v>0</v>
      </c>
      <c r="Q123" s="142"/>
      <c r="R123" s="143">
        <f>R124+R142+R149+R177+R196</f>
        <v>0</v>
      </c>
      <c r="S123" s="142"/>
      <c r="T123" s="144">
        <f>T124+T142+T149+T177+T196</f>
        <v>0</v>
      </c>
      <c r="AR123" s="137" t="s">
        <v>235</v>
      </c>
      <c r="AT123" s="145" t="s">
        <v>80</v>
      </c>
      <c r="AU123" s="145" t="s">
        <v>81</v>
      </c>
      <c r="AY123" s="137" t="s">
        <v>199</v>
      </c>
      <c r="BK123" s="146">
        <f>BK124+BK142+BK149+BK177+BK196</f>
        <v>0</v>
      </c>
    </row>
    <row r="124" spans="2:63" s="12" customFormat="1" ht="22.9" customHeight="1">
      <c r="B124" s="136"/>
      <c r="D124" s="137" t="s">
        <v>80</v>
      </c>
      <c r="E124" s="147" t="s">
        <v>3714</v>
      </c>
      <c r="F124" s="147" t="s">
        <v>3715</v>
      </c>
      <c r="I124" s="139"/>
      <c r="J124" s="148">
        <f>BK124</f>
        <v>0</v>
      </c>
      <c r="L124" s="136"/>
      <c r="M124" s="141"/>
      <c r="N124" s="142"/>
      <c r="O124" s="142"/>
      <c r="P124" s="143">
        <f>SUM(P125:P141)</f>
        <v>0</v>
      </c>
      <c r="Q124" s="142"/>
      <c r="R124" s="143">
        <f>SUM(R125:R141)</f>
        <v>0</v>
      </c>
      <c r="S124" s="142"/>
      <c r="T124" s="144">
        <f>SUM(T125:T141)</f>
        <v>0</v>
      </c>
      <c r="AR124" s="137" t="s">
        <v>235</v>
      </c>
      <c r="AT124" s="145" t="s">
        <v>80</v>
      </c>
      <c r="AU124" s="145" t="s">
        <v>89</v>
      </c>
      <c r="AY124" s="137" t="s">
        <v>199</v>
      </c>
      <c r="BK124" s="146">
        <f>SUM(BK125:BK141)</f>
        <v>0</v>
      </c>
    </row>
    <row r="125" spans="1:65" s="2" customFormat="1" ht="49.15" customHeight="1">
      <c r="A125" s="33"/>
      <c r="B125" s="149"/>
      <c r="C125" s="150" t="s">
        <v>89</v>
      </c>
      <c r="D125" s="150" t="s">
        <v>201</v>
      </c>
      <c r="E125" s="151" t="s">
        <v>3716</v>
      </c>
      <c r="F125" s="152" t="s">
        <v>3717</v>
      </c>
      <c r="G125" s="153" t="s">
        <v>544</v>
      </c>
      <c r="H125" s="154">
        <v>1</v>
      </c>
      <c r="I125" s="155"/>
      <c r="J125" s="156">
        <f>ROUND(I125*H125,2)</f>
        <v>0</v>
      </c>
      <c r="K125" s="152" t="s">
        <v>1</v>
      </c>
      <c r="L125" s="34"/>
      <c r="M125" s="157" t="s">
        <v>1</v>
      </c>
      <c r="N125" s="158" t="s">
        <v>46</v>
      </c>
      <c r="O125" s="59"/>
      <c r="P125" s="159">
        <f>O125*H125</f>
        <v>0</v>
      </c>
      <c r="Q125" s="159">
        <v>0</v>
      </c>
      <c r="R125" s="159">
        <f>Q125*H125</f>
        <v>0</v>
      </c>
      <c r="S125" s="159">
        <v>0</v>
      </c>
      <c r="T125" s="160">
        <f>S125*H125</f>
        <v>0</v>
      </c>
      <c r="U125" s="33"/>
      <c r="V125" s="33"/>
      <c r="W125" s="33"/>
      <c r="X125" s="33"/>
      <c r="Y125" s="33"/>
      <c r="Z125" s="33"/>
      <c r="AA125" s="33"/>
      <c r="AB125" s="33"/>
      <c r="AC125" s="33"/>
      <c r="AD125" s="33"/>
      <c r="AE125" s="33"/>
      <c r="AR125" s="161" t="s">
        <v>3718</v>
      </c>
      <c r="AT125" s="161" t="s">
        <v>201</v>
      </c>
      <c r="AU125" s="161" t="s">
        <v>91</v>
      </c>
      <c r="AY125" s="18" t="s">
        <v>199</v>
      </c>
      <c r="BE125" s="162">
        <f>IF(N125="základní",J125,0)</f>
        <v>0</v>
      </c>
      <c r="BF125" s="162">
        <f>IF(N125="snížená",J125,0)</f>
        <v>0</v>
      </c>
      <c r="BG125" s="162">
        <f>IF(N125="zákl. přenesená",J125,0)</f>
        <v>0</v>
      </c>
      <c r="BH125" s="162">
        <f>IF(N125="sníž. přenesená",J125,0)</f>
        <v>0</v>
      </c>
      <c r="BI125" s="162">
        <f>IF(N125="nulová",J125,0)</f>
        <v>0</v>
      </c>
      <c r="BJ125" s="18" t="s">
        <v>89</v>
      </c>
      <c r="BK125" s="162">
        <f>ROUND(I125*H125,2)</f>
        <v>0</v>
      </c>
      <c r="BL125" s="18" t="s">
        <v>3718</v>
      </c>
      <c r="BM125" s="161" t="s">
        <v>3719</v>
      </c>
    </row>
    <row r="126" spans="1:47" s="2" customFormat="1" ht="156">
      <c r="A126" s="33"/>
      <c r="B126" s="34"/>
      <c r="C126" s="33"/>
      <c r="D126" s="163" t="s">
        <v>248</v>
      </c>
      <c r="E126" s="33"/>
      <c r="F126" s="168" t="s">
        <v>3720</v>
      </c>
      <c r="G126" s="33"/>
      <c r="H126" s="33"/>
      <c r="I126" s="165"/>
      <c r="J126" s="33"/>
      <c r="K126" s="33"/>
      <c r="L126" s="34"/>
      <c r="M126" s="166"/>
      <c r="N126" s="167"/>
      <c r="O126" s="59"/>
      <c r="P126" s="59"/>
      <c r="Q126" s="59"/>
      <c r="R126" s="59"/>
      <c r="S126" s="59"/>
      <c r="T126" s="60"/>
      <c r="U126" s="33"/>
      <c r="V126" s="33"/>
      <c r="W126" s="33"/>
      <c r="X126" s="33"/>
      <c r="Y126" s="33"/>
      <c r="Z126" s="33"/>
      <c r="AA126" s="33"/>
      <c r="AB126" s="33"/>
      <c r="AC126" s="33"/>
      <c r="AD126" s="33"/>
      <c r="AE126" s="33"/>
      <c r="AT126" s="18" t="s">
        <v>248</v>
      </c>
      <c r="AU126" s="18" t="s">
        <v>91</v>
      </c>
    </row>
    <row r="127" spans="1:65" s="2" customFormat="1" ht="14.45" customHeight="1">
      <c r="A127" s="33"/>
      <c r="B127" s="149"/>
      <c r="C127" s="150" t="s">
        <v>91</v>
      </c>
      <c r="D127" s="150" t="s">
        <v>201</v>
      </c>
      <c r="E127" s="151" t="s">
        <v>3721</v>
      </c>
      <c r="F127" s="152" t="s">
        <v>3722</v>
      </c>
      <c r="G127" s="153" t="s">
        <v>544</v>
      </c>
      <c r="H127" s="154">
        <v>1</v>
      </c>
      <c r="I127" s="155"/>
      <c r="J127" s="156">
        <f>ROUND(I127*H127,2)</f>
        <v>0</v>
      </c>
      <c r="K127" s="152" t="s">
        <v>1</v>
      </c>
      <c r="L127" s="34"/>
      <c r="M127" s="157" t="s">
        <v>1</v>
      </c>
      <c r="N127" s="158" t="s">
        <v>46</v>
      </c>
      <c r="O127" s="59"/>
      <c r="P127" s="159">
        <f>O127*H127</f>
        <v>0</v>
      </c>
      <c r="Q127" s="159">
        <v>0</v>
      </c>
      <c r="R127" s="159">
        <f>Q127*H127</f>
        <v>0</v>
      </c>
      <c r="S127" s="159">
        <v>0</v>
      </c>
      <c r="T127" s="160">
        <f>S127*H127</f>
        <v>0</v>
      </c>
      <c r="U127" s="33"/>
      <c r="V127" s="33"/>
      <c r="W127" s="33"/>
      <c r="X127" s="33"/>
      <c r="Y127" s="33"/>
      <c r="Z127" s="33"/>
      <c r="AA127" s="33"/>
      <c r="AB127" s="33"/>
      <c r="AC127" s="33"/>
      <c r="AD127" s="33"/>
      <c r="AE127" s="33"/>
      <c r="AR127" s="161" t="s">
        <v>3718</v>
      </c>
      <c r="AT127" s="161" t="s">
        <v>201</v>
      </c>
      <c r="AU127" s="161" t="s">
        <v>91</v>
      </c>
      <c r="AY127" s="18" t="s">
        <v>199</v>
      </c>
      <c r="BE127" s="162">
        <f>IF(N127="základní",J127,0)</f>
        <v>0</v>
      </c>
      <c r="BF127" s="162">
        <f>IF(N127="snížená",J127,0)</f>
        <v>0</v>
      </c>
      <c r="BG127" s="162">
        <f>IF(N127="zákl. přenesená",J127,0)</f>
        <v>0</v>
      </c>
      <c r="BH127" s="162">
        <f>IF(N127="sníž. přenesená",J127,0)</f>
        <v>0</v>
      </c>
      <c r="BI127" s="162">
        <f>IF(N127="nulová",J127,0)</f>
        <v>0</v>
      </c>
      <c r="BJ127" s="18" t="s">
        <v>89</v>
      </c>
      <c r="BK127" s="162">
        <f>ROUND(I127*H127,2)</f>
        <v>0</v>
      </c>
      <c r="BL127" s="18" t="s">
        <v>3718</v>
      </c>
      <c r="BM127" s="161" t="s">
        <v>3723</v>
      </c>
    </row>
    <row r="128" spans="1:47" s="2" customFormat="1" ht="156">
      <c r="A128" s="33"/>
      <c r="B128" s="34"/>
      <c r="C128" s="33"/>
      <c r="D128" s="163" t="s">
        <v>248</v>
      </c>
      <c r="E128" s="33"/>
      <c r="F128" s="168" t="s">
        <v>3724</v>
      </c>
      <c r="G128" s="33"/>
      <c r="H128" s="33"/>
      <c r="I128" s="165"/>
      <c r="J128" s="33"/>
      <c r="K128" s="33"/>
      <c r="L128" s="34"/>
      <c r="M128" s="166"/>
      <c r="N128" s="167"/>
      <c r="O128" s="59"/>
      <c r="P128" s="59"/>
      <c r="Q128" s="59"/>
      <c r="R128" s="59"/>
      <c r="S128" s="59"/>
      <c r="T128" s="60"/>
      <c r="U128" s="33"/>
      <c r="V128" s="33"/>
      <c r="W128" s="33"/>
      <c r="X128" s="33"/>
      <c r="Y128" s="33"/>
      <c r="Z128" s="33"/>
      <c r="AA128" s="33"/>
      <c r="AB128" s="33"/>
      <c r="AC128" s="33"/>
      <c r="AD128" s="33"/>
      <c r="AE128" s="33"/>
      <c r="AT128" s="18" t="s">
        <v>248</v>
      </c>
      <c r="AU128" s="18" t="s">
        <v>91</v>
      </c>
    </row>
    <row r="129" spans="1:65" s="2" customFormat="1" ht="14.45" customHeight="1">
      <c r="A129" s="33"/>
      <c r="B129" s="149"/>
      <c r="C129" s="150" t="s">
        <v>221</v>
      </c>
      <c r="D129" s="150" t="s">
        <v>201</v>
      </c>
      <c r="E129" s="151" t="s">
        <v>3725</v>
      </c>
      <c r="F129" s="152" t="s">
        <v>3726</v>
      </c>
      <c r="G129" s="153" t="s">
        <v>544</v>
      </c>
      <c r="H129" s="154">
        <v>1</v>
      </c>
      <c r="I129" s="155"/>
      <c r="J129" s="156">
        <f>ROUND(I129*H129,2)</f>
        <v>0</v>
      </c>
      <c r="K129" s="152" t="s">
        <v>1</v>
      </c>
      <c r="L129" s="34"/>
      <c r="M129" s="157" t="s">
        <v>1</v>
      </c>
      <c r="N129" s="158" t="s">
        <v>46</v>
      </c>
      <c r="O129" s="59"/>
      <c r="P129" s="159">
        <f>O129*H129</f>
        <v>0</v>
      </c>
      <c r="Q129" s="159">
        <v>0</v>
      </c>
      <c r="R129" s="159">
        <f>Q129*H129</f>
        <v>0</v>
      </c>
      <c r="S129" s="159">
        <v>0</v>
      </c>
      <c r="T129" s="160">
        <f>S129*H129</f>
        <v>0</v>
      </c>
      <c r="U129" s="33"/>
      <c r="V129" s="33"/>
      <c r="W129" s="33"/>
      <c r="X129" s="33"/>
      <c r="Y129" s="33"/>
      <c r="Z129" s="33"/>
      <c r="AA129" s="33"/>
      <c r="AB129" s="33"/>
      <c r="AC129" s="33"/>
      <c r="AD129" s="33"/>
      <c r="AE129" s="33"/>
      <c r="AR129" s="161" t="s">
        <v>3718</v>
      </c>
      <c r="AT129" s="161" t="s">
        <v>201</v>
      </c>
      <c r="AU129" s="161" t="s">
        <v>91</v>
      </c>
      <c r="AY129" s="18" t="s">
        <v>199</v>
      </c>
      <c r="BE129" s="162">
        <f>IF(N129="základní",J129,0)</f>
        <v>0</v>
      </c>
      <c r="BF129" s="162">
        <f>IF(N129="snížená",J129,0)</f>
        <v>0</v>
      </c>
      <c r="BG129" s="162">
        <f>IF(N129="zákl. přenesená",J129,0)</f>
        <v>0</v>
      </c>
      <c r="BH129" s="162">
        <f>IF(N129="sníž. přenesená",J129,0)</f>
        <v>0</v>
      </c>
      <c r="BI129" s="162">
        <f>IF(N129="nulová",J129,0)</f>
        <v>0</v>
      </c>
      <c r="BJ129" s="18" t="s">
        <v>89</v>
      </c>
      <c r="BK129" s="162">
        <f>ROUND(I129*H129,2)</f>
        <v>0</v>
      </c>
      <c r="BL129" s="18" t="s">
        <v>3718</v>
      </c>
      <c r="BM129" s="161" t="s">
        <v>3727</v>
      </c>
    </row>
    <row r="130" spans="1:47" s="2" customFormat="1" ht="29.25">
      <c r="A130" s="33"/>
      <c r="B130" s="34"/>
      <c r="C130" s="33"/>
      <c r="D130" s="163" t="s">
        <v>248</v>
      </c>
      <c r="E130" s="33"/>
      <c r="F130" s="168" t="s">
        <v>3728</v>
      </c>
      <c r="G130" s="33"/>
      <c r="H130" s="33"/>
      <c r="I130" s="165"/>
      <c r="J130" s="33"/>
      <c r="K130" s="33"/>
      <c r="L130" s="34"/>
      <c r="M130" s="166"/>
      <c r="N130" s="167"/>
      <c r="O130" s="59"/>
      <c r="P130" s="59"/>
      <c r="Q130" s="59"/>
      <c r="R130" s="59"/>
      <c r="S130" s="59"/>
      <c r="T130" s="60"/>
      <c r="U130" s="33"/>
      <c r="V130" s="33"/>
      <c r="W130" s="33"/>
      <c r="X130" s="33"/>
      <c r="Y130" s="33"/>
      <c r="Z130" s="33"/>
      <c r="AA130" s="33"/>
      <c r="AB130" s="33"/>
      <c r="AC130" s="33"/>
      <c r="AD130" s="33"/>
      <c r="AE130" s="33"/>
      <c r="AT130" s="18" t="s">
        <v>248</v>
      </c>
      <c r="AU130" s="18" t="s">
        <v>91</v>
      </c>
    </row>
    <row r="131" spans="1:65" s="2" customFormat="1" ht="24.2" customHeight="1">
      <c r="A131" s="33"/>
      <c r="B131" s="149"/>
      <c r="C131" s="150" t="s">
        <v>206</v>
      </c>
      <c r="D131" s="150" t="s">
        <v>201</v>
      </c>
      <c r="E131" s="151" t="s">
        <v>3729</v>
      </c>
      <c r="F131" s="152" t="s">
        <v>3730</v>
      </c>
      <c r="G131" s="153" t="s">
        <v>544</v>
      </c>
      <c r="H131" s="154">
        <v>1</v>
      </c>
      <c r="I131" s="155"/>
      <c r="J131" s="156">
        <f>ROUND(I131*H131,2)</f>
        <v>0</v>
      </c>
      <c r="K131" s="152" t="s">
        <v>1</v>
      </c>
      <c r="L131" s="34"/>
      <c r="M131" s="157" t="s">
        <v>1</v>
      </c>
      <c r="N131" s="158" t="s">
        <v>46</v>
      </c>
      <c r="O131" s="59"/>
      <c r="P131" s="159">
        <f>O131*H131</f>
        <v>0</v>
      </c>
      <c r="Q131" s="159">
        <v>0</v>
      </c>
      <c r="R131" s="159">
        <f>Q131*H131</f>
        <v>0</v>
      </c>
      <c r="S131" s="159">
        <v>0</v>
      </c>
      <c r="T131" s="160">
        <f>S131*H131</f>
        <v>0</v>
      </c>
      <c r="U131" s="33"/>
      <c r="V131" s="33"/>
      <c r="W131" s="33"/>
      <c r="X131" s="33"/>
      <c r="Y131" s="33"/>
      <c r="Z131" s="33"/>
      <c r="AA131" s="33"/>
      <c r="AB131" s="33"/>
      <c r="AC131" s="33"/>
      <c r="AD131" s="33"/>
      <c r="AE131" s="33"/>
      <c r="AR131" s="161" t="s">
        <v>3718</v>
      </c>
      <c r="AT131" s="161" t="s">
        <v>201</v>
      </c>
      <c r="AU131" s="161" t="s">
        <v>91</v>
      </c>
      <c r="AY131" s="18" t="s">
        <v>199</v>
      </c>
      <c r="BE131" s="162">
        <f>IF(N131="základní",J131,0)</f>
        <v>0</v>
      </c>
      <c r="BF131" s="162">
        <f>IF(N131="snížená",J131,0)</f>
        <v>0</v>
      </c>
      <c r="BG131" s="162">
        <f>IF(N131="zákl. přenesená",J131,0)</f>
        <v>0</v>
      </c>
      <c r="BH131" s="162">
        <f>IF(N131="sníž. přenesená",J131,0)</f>
        <v>0</v>
      </c>
      <c r="BI131" s="162">
        <f>IF(N131="nulová",J131,0)</f>
        <v>0</v>
      </c>
      <c r="BJ131" s="18" t="s">
        <v>89</v>
      </c>
      <c r="BK131" s="162">
        <f>ROUND(I131*H131,2)</f>
        <v>0</v>
      </c>
      <c r="BL131" s="18" t="s">
        <v>3718</v>
      </c>
      <c r="BM131" s="161" t="s">
        <v>3731</v>
      </c>
    </row>
    <row r="132" spans="1:65" s="2" customFormat="1" ht="49.15" customHeight="1">
      <c r="A132" s="33"/>
      <c r="B132" s="149"/>
      <c r="C132" s="150" t="s">
        <v>235</v>
      </c>
      <c r="D132" s="150" t="s">
        <v>201</v>
      </c>
      <c r="E132" s="151" t="s">
        <v>3732</v>
      </c>
      <c r="F132" s="152" t="s">
        <v>3733</v>
      </c>
      <c r="G132" s="153" t="s">
        <v>544</v>
      </c>
      <c r="H132" s="154">
        <v>1</v>
      </c>
      <c r="I132" s="155"/>
      <c r="J132" s="156">
        <f>ROUND(I132*H132,2)</f>
        <v>0</v>
      </c>
      <c r="K132" s="152" t="s">
        <v>1</v>
      </c>
      <c r="L132" s="34"/>
      <c r="M132" s="157" t="s">
        <v>1</v>
      </c>
      <c r="N132" s="158" t="s">
        <v>46</v>
      </c>
      <c r="O132" s="59"/>
      <c r="P132" s="159">
        <f>O132*H132</f>
        <v>0</v>
      </c>
      <c r="Q132" s="159">
        <v>0</v>
      </c>
      <c r="R132" s="159">
        <f>Q132*H132</f>
        <v>0</v>
      </c>
      <c r="S132" s="159">
        <v>0</v>
      </c>
      <c r="T132" s="160">
        <f>S132*H132</f>
        <v>0</v>
      </c>
      <c r="U132" s="33"/>
      <c r="V132" s="33"/>
      <c r="W132" s="33"/>
      <c r="X132" s="33"/>
      <c r="Y132" s="33"/>
      <c r="Z132" s="33"/>
      <c r="AA132" s="33"/>
      <c r="AB132" s="33"/>
      <c r="AC132" s="33"/>
      <c r="AD132" s="33"/>
      <c r="AE132" s="33"/>
      <c r="AR132" s="161" t="s">
        <v>3718</v>
      </c>
      <c r="AT132" s="161" t="s">
        <v>201</v>
      </c>
      <c r="AU132" s="161" t="s">
        <v>91</v>
      </c>
      <c r="AY132" s="18" t="s">
        <v>199</v>
      </c>
      <c r="BE132" s="162">
        <f>IF(N132="základní",J132,0)</f>
        <v>0</v>
      </c>
      <c r="BF132" s="162">
        <f>IF(N132="snížená",J132,0)</f>
        <v>0</v>
      </c>
      <c r="BG132" s="162">
        <f>IF(N132="zákl. přenesená",J132,0)</f>
        <v>0</v>
      </c>
      <c r="BH132" s="162">
        <f>IF(N132="sníž. přenesená",J132,0)</f>
        <v>0</v>
      </c>
      <c r="BI132" s="162">
        <f>IF(N132="nulová",J132,0)</f>
        <v>0</v>
      </c>
      <c r="BJ132" s="18" t="s">
        <v>89</v>
      </c>
      <c r="BK132" s="162">
        <f>ROUND(I132*H132,2)</f>
        <v>0</v>
      </c>
      <c r="BL132" s="18" t="s">
        <v>3718</v>
      </c>
      <c r="BM132" s="161" t="s">
        <v>3734</v>
      </c>
    </row>
    <row r="133" spans="1:65" s="2" customFormat="1" ht="14.45" customHeight="1">
      <c r="A133" s="33"/>
      <c r="B133" s="149"/>
      <c r="C133" s="150" t="s">
        <v>243</v>
      </c>
      <c r="D133" s="150" t="s">
        <v>201</v>
      </c>
      <c r="E133" s="151" t="s">
        <v>3735</v>
      </c>
      <c r="F133" s="152" t="s">
        <v>3736</v>
      </c>
      <c r="G133" s="153" t="s">
        <v>544</v>
      </c>
      <c r="H133" s="154">
        <v>1</v>
      </c>
      <c r="I133" s="155"/>
      <c r="J133" s="156">
        <f>ROUND(I133*H133,2)</f>
        <v>0</v>
      </c>
      <c r="K133" s="152" t="s">
        <v>1</v>
      </c>
      <c r="L133" s="34"/>
      <c r="M133" s="157" t="s">
        <v>1</v>
      </c>
      <c r="N133" s="158" t="s">
        <v>46</v>
      </c>
      <c r="O133" s="59"/>
      <c r="P133" s="159">
        <f>O133*H133</f>
        <v>0</v>
      </c>
      <c r="Q133" s="159">
        <v>0</v>
      </c>
      <c r="R133" s="159">
        <f>Q133*H133</f>
        <v>0</v>
      </c>
      <c r="S133" s="159">
        <v>0</v>
      </c>
      <c r="T133" s="160">
        <f>S133*H133</f>
        <v>0</v>
      </c>
      <c r="U133" s="33"/>
      <c r="V133" s="33"/>
      <c r="W133" s="33"/>
      <c r="X133" s="33"/>
      <c r="Y133" s="33"/>
      <c r="Z133" s="33"/>
      <c r="AA133" s="33"/>
      <c r="AB133" s="33"/>
      <c r="AC133" s="33"/>
      <c r="AD133" s="33"/>
      <c r="AE133" s="33"/>
      <c r="AR133" s="161" t="s">
        <v>3718</v>
      </c>
      <c r="AT133" s="161" t="s">
        <v>201</v>
      </c>
      <c r="AU133" s="161" t="s">
        <v>91</v>
      </c>
      <c r="AY133" s="18" t="s">
        <v>199</v>
      </c>
      <c r="BE133" s="162">
        <f>IF(N133="základní",J133,0)</f>
        <v>0</v>
      </c>
      <c r="BF133" s="162">
        <f>IF(N133="snížená",J133,0)</f>
        <v>0</v>
      </c>
      <c r="BG133" s="162">
        <f>IF(N133="zákl. přenesená",J133,0)</f>
        <v>0</v>
      </c>
      <c r="BH133" s="162">
        <f>IF(N133="sníž. přenesená",J133,0)</f>
        <v>0</v>
      </c>
      <c r="BI133" s="162">
        <f>IF(N133="nulová",J133,0)</f>
        <v>0</v>
      </c>
      <c r="BJ133" s="18" t="s">
        <v>89</v>
      </c>
      <c r="BK133" s="162">
        <f>ROUND(I133*H133,2)</f>
        <v>0</v>
      </c>
      <c r="BL133" s="18" t="s">
        <v>3718</v>
      </c>
      <c r="BM133" s="161" t="s">
        <v>3737</v>
      </c>
    </row>
    <row r="134" spans="1:47" s="2" customFormat="1" ht="19.5">
      <c r="A134" s="33"/>
      <c r="B134" s="34"/>
      <c r="C134" s="33"/>
      <c r="D134" s="163" t="s">
        <v>248</v>
      </c>
      <c r="E134" s="33"/>
      <c r="F134" s="168" t="s">
        <v>3738</v>
      </c>
      <c r="G134" s="33"/>
      <c r="H134" s="33"/>
      <c r="I134" s="165"/>
      <c r="J134" s="33"/>
      <c r="K134" s="33"/>
      <c r="L134" s="34"/>
      <c r="M134" s="166"/>
      <c r="N134" s="167"/>
      <c r="O134" s="59"/>
      <c r="P134" s="59"/>
      <c r="Q134" s="59"/>
      <c r="R134" s="59"/>
      <c r="S134" s="59"/>
      <c r="T134" s="60"/>
      <c r="U134" s="33"/>
      <c r="V134" s="33"/>
      <c r="W134" s="33"/>
      <c r="X134" s="33"/>
      <c r="Y134" s="33"/>
      <c r="Z134" s="33"/>
      <c r="AA134" s="33"/>
      <c r="AB134" s="33"/>
      <c r="AC134" s="33"/>
      <c r="AD134" s="33"/>
      <c r="AE134" s="33"/>
      <c r="AT134" s="18" t="s">
        <v>248</v>
      </c>
      <c r="AU134" s="18" t="s">
        <v>91</v>
      </c>
    </row>
    <row r="135" spans="1:65" s="2" customFormat="1" ht="14.45" customHeight="1">
      <c r="A135" s="33"/>
      <c r="B135" s="149"/>
      <c r="C135" s="150" t="s">
        <v>252</v>
      </c>
      <c r="D135" s="150" t="s">
        <v>201</v>
      </c>
      <c r="E135" s="151" t="s">
        <v>3739</v>
      </c>
      <c r="F135" s="152" t="s">
        <v>3740</v>
      </c>
      <c r="G135" s="153" t="s">
        <v>544</v>
      </c>
      <c r="H135" s="154">
        <v>1</v>
      </c>
      <c r="I135" s="155"/>
      <c r="J135" s="156">
        <f>ROUND(I135*H135,2)</f>
        <v>0</v>
      </c>
      <c r="K135" s="152" t="s">
        <v>1</v>
      </c>
      <c r="L135" s="34"/>
      <c r="M135" s="157" t="s">
        <v>1</v>
      </c>
      <c r="N135" s="158" t="s">
        <v>46</v>
      </c>
      <c r="O135" s="59"/>
      <c r="P135" s="159">
        <f>O135*H135</f>
        <v>0</v>
      </c>
      <c r="Q135" s="159">
        <v>0</v>
      </c>
      <c r="R135" s="159">
        <f>Q135*H135</f>
        <v>0</v>
      </c>
      <c r="S135" s="159">
        <v>0</v>
      </c>
      <c r="T135" s="160">
        <f>S135*H135</f>
        <v>0</v>
      </c>
      <c r="U135" s="33"/>
      <c r="V135" s="33"/>
      <c r="W135" s="33"/>
      <c r="X135" s="33"/>
      <c r="Y135" s="33"/>
      <c r="Z135" s="33"/>
      <c r="AA135" s="33"/>
      <c r="AB135" s="33"/>
      <c r="AC135" s="33"/>
      <c r="AD135" s="33"/>
      <c r="AE135" s="33"/>
      <c r="AR135" s="161" t="s">
        <v>3718</v>
      </c>
      <c r="AT135" s="161" t="s">
        <v>201</v>
      </c>
      <c r="AU135" s="161" t="s">
        <v>91</v>
      </c>
      <c r="AY135" s="18" t="s">
        <v>199</v>
      </c>
      <c r="BE135" s="162">
        <f>IF(N135="základní",J135,0)</f>
        <v>0</v>
      </c>
      <c r="BF135" s="162">
        <f>IF(N135="snížená",J135,0)</f>
        <v>0</v>
      </c>
      <c r="BG135" s="162">
        <f>IF(N135="zákl. přenesená",J135,0)</f>
        <v>0</v>
      </c>
      <c r="BH135" s="162">
        <f>IF(N135="sníž. přenesená",J135,0)</f>
        <v>0</v>
      </c>
      <c r="BI135" s="162">
        <f>IF(N135="nulová",J135,0)</f>
        <v>0</v>
      </c>
      <c r="BJ135" s="18" t="s">
        <v>89</v>
      </c>
      <c r="BK135" s="162">
        <f>ROUND(I135*H135,2)</f>
        <v>0</v>
      </c>
      <c r="BL135" s="18" t="s">
        <v>3718</v>
      </c>
      <c r="BM135" s="161" t="s">
        <v>3741</v>
      </c>
    </row>
    <row r="136" spans="1:47" s="2" customFormat="1" ht="68.25">
      <c r="A136" s="33"/>
      <c r="B136" s="34"/>
      <c r="C136" s="33"/>
      <c r="D136" s="163" t="s">
        <v>248</v>
      </c>
      <c r="E136" s="33"/>
      <c r="F136" s="168" t="s">
        <v>3742</v>
      </c>
      <c r="G136" s="33"/>
      <c r="H136" s="33"/>
      <c r="I136" s="165"/>
      <c r="J136" s="33"/>
      <c r="K136" s="33"/>
      <c r="L136" s="34"/>
      <c r="M136" s="166"/>
      <c r="N136" s="167"/>
      <c r="O136" s="59"/>
      <c r="P136" s="59"/>
      <c r="Q136" s="59"/>
      <c r="R136" s="59"/>
      <c r="S136" s="59"/>
      <c r="T136" s="60"/>
      <c r="U136" s="33"/>
      <c r="V136" s="33"/>
      <c r="W136" s="33"/>
      <c r="X136" s="33"/>
      <c r="Y136" s="33"/>
      <c r="Z136" s="33"/>
      <c r="AA136" s="33"/>
      <c r="AB136" s="33"/>
      <c r="AC136" s="33"/>
      <c r="AD136" s="33"/>
      <c r="AE136" s="33"/>
      <c r="AT136" s="18" t="s">
        <v>248</v>
      </c>
      <c r="AU136" s="18" t="s">
        <v>91</v>
      </c>
    </row>
    <row r="137" spans="1:65" s="2" customFormat="1" ht="14.45" customHeight="1">
      <c r="A137" s="33"/>
      <c r="B137" s="149"/>
      <c r="C137" s="150" t="s">
        <v>259</v>
      </c>
      <c r="D137" s="150" t="s">
        <v>201</v>
      </c>
      <c r="E137" s="151" t="s">
        <v>3743</v>
      </c>
      <c r="F137" s="152" t="s">
        <v>3744</v>
      </c>
      <c r="G137" s="153" t="s">
        <v>544</v>
      </c>
      <c r="H137" s="154">
        <v>1</v>
      </c>
      <c r="I137" s="155"/>
      <c r="J137" s="156">
        <f>ROUND(I137*H137,2)</f>
        <v>0</v>
      </c>
      <c r="K137" s="152" t="s">
        <v>1</v>
      </c>
      <c r="L137" s="34"/>
      <c r="M137" s="157" t="s">
        <v>1</v>
      </c>
      <c r="N137" s="158" t="s">
        <v>46</v>
      </c>
      <c r="O137" s="59"/>
      <c r="P137" s="159">
        <f>O137*H137</f>
        <v>0</v>
      </c>
      <c r="Q137" s="159">
        <v>0</v>
      </c>
      <c r="R137" s="159">
        <f>Q137*H137</f>
        <v>0</v>
      </c>
      <c r="S137" s="159">
        <v>0</v>
      </c>
      <c r="T137" s="160">
        <f>S137*H137</f>
        <v>0</v>
      </c>
      <c r="U137" s="33"/>
      <c r="V137" s="33"/>
      <c r="W137" s="33"/>
      <c r="X137" s="33"/>
      <c r="Y137" s="33"/>
      <c r="Z137" s="33"/>
      <c r="AA137" s="33"/>
      <c r="AB137" s="33"/>
      <c r="AC137" s="33"/>
      <c r="AD137" s="33"/>
      <c r="AE137" s="33"/>
      <c r="AR137" s="161" t="s">
        <v>3718</v>
      </c>
      <c r="AT137" s="161" t="s">
        <v>201</v>
      </c>
      <c r="AU137" s="161" t="s">
        <v>91</v>
      </c>
      <c r="AY137" s="18" t="s">
        <v>199</v>
      </c>
      <c r="BE137" s="162">
        <f>IF(N137="základní",J137,0)</f>
        <v>0</v>
      </c>
      <c r="BF137" s="162">
        <f>IF(N137="snížená",J137,0)</f>
        <v>0</v>
      </c>
      <c r="BG137" s="162">
        <f>IF(N137="zákl. přenesená",J137,0)</f>
        <v>0</v>
      </c>
      <c r="BH137" s="162">
        <f>IF(N137="sníž. přenesená",J137,0)</f>
        <v>0</v>
      </c>
      <c r="BI137" s="162">
        <f>IF(N137="nulová",J137,0)</f>
        <v>0</v>
      </c>
      <c r="BJ137" s="18" t="s">
        <v>89</v>
      </c>
      <c r="BK137" s="162">
        <f>ROUND(I137*H137,2)</f>
        <v>0</v>
      </c>
      <c r="BL137" s="18" t="s">
        <v>3718</v>
      </c>
      <c r="BM137" s="161" t="s">
        <v>3745</v>
      </c>
    </row>
    <row r="138" spans="1:47" s="2" customFormat="1" ht="48.75">
      <c r="A138" s="33"/>
      <c r="B138" s="34"/>
      <c r="C138" s="33"/>
      <c r="D138" s="163" t="s">
        <v>248</v>
      </c>
      <c r="E138" s="33"/>
      <c r="F138" s="168" t="s">
        <v>3746</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248</v>
      </c>
      <c r="AU138" s="18" t="s">
        <v>91</v>
      </c>
    </row>
    <row r="139" spans="1:65" s="2" customFormat="1" ht="24.2" customHeight="1">
      <c r="A139" s="33"/>
      <c r="B139" s="149"/>
      <c r="C139" s="150" t="s">
        <v>271</v>
      </c>
      <c r="D139" s="150" t="s">
        <v>201</v>
      </c>
      <c r="E139" s="151" t="s">
        <v>3747</v>
      </c>
      <c r="F139" s="152" t="s">
        <v>3748</v>
      </c>
      <c r="G139" s="153" t="s">
        <v>544</v>
      </c>
      <c r="H139" s="154">
        <v>1</v>
      </c>
      <c r="I139" s="155"/>
      <c r="J139" s="156">
        <f>ROUND(I139*H139,2)</f>
        <v>0</v>
      </c>
      <c r="K139" s="152" t="s">
        <v>1</v>
      </c>
      <c r="L139" s="34"/>
      <c r="M139" s="157" t="s">
        <v>1</v>
      </c>
      <c r="N139" s="158" t="s">
        <v>46</v>
      </c>
      <c r="O139" s="59"/>
      <c r="P139" s="159">
        <f>O139*H139</f>
        <v>0</v>
      </c>
      <c r="Q139" s="159">
        <v>0</v>
      </c>
      <c r="R139" s="159">
        <f>Q139*H139</f>
        <v>0</v>
      </c>
      <c r="S139" s="159">
        <v>0</v>
      </c>
      <c r="T139" s="160">
        <f>S139*H139</f>
        <v>0</v>
      </c>
      <c r="U139" s="33"/>
      <c r="V139" s="33"/>
      <c r="W139" s="33"/>
      <c r="X139" s="33"/>
      <c r="Y139" s="33"/>
      <c r="Z139" s="33"/>
      <c r="AA139" s="33"/>
      <c r="AB139" s="33"/>
      <c r="AC139" s="33"/>
      <c r="AD139" s="33"/>
      <c r="AE139" s="33"/>
      <c r="AR139" s="161" t="s">
        <v>3718</v>
      </c>
      <c r="AT139" s="161" t="s">
        <v>201</v>
      </c>
      <c r="AU139" s="161" t="s">
        <v>91</v>
      </c>
      <c r="AY139" s="18" t="s">
        <v>199</v>
      </c>
      <c r="BE139" s="162">
        <f>IF(N139="základní",J139,0)</f>
        <v>0</v>
      </c>
      <c r="BF139" s="162">
        <f>IF(N139="snížená",J139,0)</f>
        <v>0</v>
      </c>
      <c r="BG139" s="162">
        <f>IF(N139="zákl. přenesená",J139,0)</f>
        <v>0</v>
      </c>
      <c r="BH139" s="162">
        <f>IF(N139="sníž. přenesená",J139,0)</f>
        <v>0</v>
      </c>
      <c r="BI139" s="162">
        <f>IF(N139="nulová",J139,0)</f>
        <v>0</v>
      </c>
      <c r="BJ139" s="18" t="s">
        <v>89</v>
      </c>
      <c r="BK139" s="162">
        <f>ROUND(I139*H139,2)</f>
        <v>0</v>
      </c>
      <c r="BL139" s="18" t="s">
        <v>3718</v>
      </c>
      <c r="BM139" s="161" t="s">
        <v>3749</v>
      </c>
    </row>
    <row r="140" spans="1:47" s="2" customFormat="1" ht="165.75">
      <c r="A140" s="33"/>
      <c r="B140" s="34"/>
      <c r="C140" s="33"/>
      <c r="D140" s="163" t="s">
        <v>248</v>
      </c>
      <c r="E140" s="33"/>
      <c r="F140" s="168" t="s">
        <v>3750</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248</v>
      </c>
      <c r="AU140" s="18" t="s">
        <v>91</v>
      </c>
    </row>
    <row r="141" spans="1:65" s="2" customFormat="1" ht="49.15" customHeight="1">
      <c r="A141" s="33"/>
      <c r="B141" s="149"/>
      <c r="C141" s="150" t="s">
        <v>279</v>
      </c>
      <c r="D141" s="150" t="s">
        <v>201</v>
      </c>
      <c r="E141" s="151" t="s">
        <v>3751</v>
      </c>
      <c r="F141" s="152" t="s">
        <v>3752</v>
      </c>
      <c r="G141" s="153" t="s">
        <v>544</v>
      </c>
      <c r="H141" s="154">
        <v>1</v>
      </c>
      <c r="I141" s="155"/>
      <c r="J141" s="156">
        <f>ROUND(I141*H141,2)</f>
        <v>0</v>
      </c>
      <c r="K141" s="152" t="s">
        <v>1</v>
      </c>
      <c r="L141" s="34"/>
      <c r="M141" s="157" t="s">
        <v>1</v>
      </c>
      <c r="N141" s="158" t="s">
        <v>46</v>
      </c>
      <c r="O141" s="59"/>
      <c r="P141" s="159">
        <f>O141*H141</f>
        <v>0</v>
      </c>
      <c r="Q141" s="159">
        <v>0</v>
      </c>
      <c r="R141" s="159">
        <f>Q141*H141</f>
        <v>0</v>
      </c>
      <c r="S141" s="159">
        <v>0</v>
      </c>
      <c r="T141" s="160">
        <f>S141*H141</f>
        <v>0</v>
      </c>
      <c r="U141" s="33"/>
      <c r="V141" s="33"/>
      <c r="W141" s="33"/>
      <c r="X141" s="33"/>
      <c r="Y141" s="33"/>
      <c r="Z141" s="33"/>
      <c r="AA141" s="33"/>
      <c r="AB141" s="33"/>
      <c r="AC141" s="33"/>
      <c r="AD141" s="33"/>
      <c r="AE141" s="33"/>
      <c r="AR141" s="161" t="s">
        <v>3718</v>
      </c>
      <c r="AT141" s="161" t="s">
        <v>201</v>
      </c>
      <c r="AU141" s="161" t="s">
        <v>91</v>
      </c>
      <c r="AY141" s="18" t="s">
        <v>199</v>
      </c>
      <c r="BE141" s="162">
        <f>IF(N141="základní",J141,0)</f>
        <v>0</v>
      </c>
      <c r="BF141" s="162">
        <f>IF(N141="snížená",J141,0)</f>
        <v>0</v>
      </c>
      <c r="BG141" s="162">
        <f>IF(N141="zákl. přenesená",J141,0)</f>
        <v>0</v>
      </c>
      <c r="BH141" s="162">
        <f>IF(N141="sníž. přenesená",J141,0)</f>
        <v>0</v>
      </c>
      <c r="BI141" s="162">
        <f>IF(N141="nulová",J141,0)</f>
        <v>0</v>
      </c>
      <c r="BJ141" s="18" t="s">
        <v>89</v>
      </c>
      <c r="BK141" s="162">
        <f>ROUND(I141*H141,2)</f>
        <v>0</v>
      </c>
      <c r="BL141" s="18" t="s">
        <v>3718</v>
      </c>
      <c r="BM141" s="161" t="s">
        <v>3753</v>
      </c>
    </row>
    <row r="142" spans="2:63" s="12" customFormat="1" ht="22.9" customHeight="1">
      <c r="B142" s="136"/>
      <c r="D142" s="137" t="s">
        <v>80</v>
      </c>
      <c r="E142" s="147" t="s">
        <v>3754</v>
      </c>
      <c r="F142" s="147" t="s">
        <v>3755</v>
      </c>
      <c r="I142" s="139"/>
      <c r="J142" s="148">
        <f>BK142</f>
        <v>0</v>
      </c>
      <c r="L142" s="136"/>
      <c r="M142" s="141"/>
      <c r="N142" s="142"/>
      <c r="O142" s="142"/>
      <c r="P142" s="143">
        <f>SUM(P143:P148)</f>
        <v>0</v>
      </c>
      <c r="Q142" s="142"/>
      <c r="R142" s="143">
        <f>SUM(R143:R148)</f>
        <v>0</v>
      </c>
      <c r="S142" s="142"/>
      <c r="T142" s="144">
        <f>SUM(T143:T148)</f>
        <v>0</v>
      </c>
      <c r="AR142" s="137" t="s">
        <v>235</v>
      </c>
      <c r="AT142" s="145" t="s">
        <v>80</v>
      </c>
      <c r="AU142" s="145" t="s">
        <v>89</v>
      </c>
      <c r="AY142" s="137" t="s">
        <v>199</v>
      </c>
      <c r="BK142" s="146">
        <f>SUM(BK143:BK148)</f>
        <v>0</v>
      </c>
    </row>
    <row r="143" spans="1:65" s="2" customFormat="1" ht="14.45" customHeight="1">
      <c r="A143" s="33"/>
      <c r="B143" s="149"/>
      <c r="C143" s="150" t="s">
        <v>284</v>
      </c>
      <c r="D143" s="150" t="s">
        <v>201</v>
      </c>
      <c r="E143" s="151" t="s">
        <v>3756</v>
      </c>
      <c r="F143" s="152" t="s">
        <v>3757</v>
      </c>
      <c r="G143" s="153" t="s">
        <v>544</v>
      </c>
      <c r="H143" s="154">
        <v>1</v>
      </c>
      <c r="I143" s="155"/>
      <c r="J143" s="156">
        <f>ROUND(I143*H143,2)</f>
        <v>0</v>
      </c>
      <c r="K143" s="152" t="s">
        <v>1</v>
      </c>
      <c r="L143" s="34"/>
      <c r="M143" s="157" t="s">
        <v>1</v>
      </c>
      <c r="N143" s="158" t="s">
        <v>46</v>
      </c>
      <c r="O143" s="59"/>
      <c r="P143" s="159">
        <f>O143*H143</f>
        <v>0</v>
      </c>
      <c r="Q143" s="159">
        <v>0</v>
      </c>
      <c r="R143" s="159">
        <f>Q143*H143</f>
        <v>0</v>
      </c>
      <c r="S143" s="159">
        <v>0</v>
      </c>
      <c r="T143" s="160">
        <f>S143*H143</f>
        <v>0</v>
      </c>
      <c r="U143" s="33"/>
      <c r="V143" s="33"/>
      <c r="W143" s="33"/>
      <c r="X143" s="33"/>
      <c r="Y143" s="33"/>
      <c r="Z143" s="33"/>
      <c r="AA143" s="33"/>
      <c r="AB143" s="33"/>
      <c r="AC143" s="33"/>
      <c r="AD143" s="33"/>
      <c r="AE143" s="33"/>
      <c r="AR143" s="161" t="s">
        <v>3718</v>
      </c>
      <c r="AT143" s="161" t="s">
        <v>201</v>
      </c>
      <c r="AU143" s="161" t="s">
        <v>91</v>
      </c>
      <c r="AY143" s="18" t="s">
        <v>199</v>
      </c>
      <c r="BE143" s="162">
        <f>IF(N143="základní",J143,0)</f>
        <v>0</v>
      </c>
      <c r="BF143" s="162">
        <f>IF(N143="snížená",J143,0)</f>
        <v>0</v>
      </c>
      <c r="BG143" s="162">
        <f>IF(N143="zákl. přenesená",J143,0)</f>
        <v>0</v>
      </c>
      <c r="BH143" s="162">
        <f>IF(N143="sníž. přenesená",J143,0)</f>
        <v>0</v>
      </c>
      <c r="BI143" s="162">
        <f>IF(N143="nulová",J143,0)</f>
        <v>0</v>
      </c>
      <c r="BJ143" s="18" t="s">
        <v>89</v>
      </c>
      <c r="BK143" s="162">
        <f>ROUND(I143*H143,2)</f>
        <v>0</v>
      </c>
      <c r="BL143" s="18" t="s">
        <v>3718</v>
      </c>
      <c r="BM143" s="161" t="s">
        <v>3758</v>
      </c>
    </row>
    <row r="144" spans="1:47" s="2" customFormat="1" ht="117">
      <c r="A144" s="33"/>
      <c r="B144" s="34"/>
      <c r="C144" s="33"/>
      <c r="D144" s="163" t="s">
        <v>248</v>
      </c>
      <c r="E144" s="33"/>
      <c r="F144" s="168" t="s">
        <v>3759</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248</v>
      </c>
      <c r="AU144" s="18" t="s">
        <v>91</v>
      </c>
    </row>
    <row r="145" spans="1:65" s="2" customFormat="1" ht="37.9" customHeight="1">
      <c r="A145" s="33"/>
      <c r="B145" s="149"/>
      <c r="C145" s="150" t="s">
        <v>290</v>
      </c>
      <c r="D145" s="150" t="s">
        <v>201</v>
      </c>
      <c r="E145" s="151" t="s">
        <v>3760</v>
      </c>
      <c r="F145" s="152" t="s">
        <v>3761</v>
      </c>
      <c r="G145" s="153" t="s">
        <v>544</v>
      </c>
      <c r="H145" s="154">
        <v>1</v>
      </c>
      <c r="I145" s="155"/>
      <c r="J145" s="156">
        <f>ROUND(I145*H145,2)</f>
        <v>0</v>
      </c>
      <c r="K145" s="152" t="s">
        <v>1</v>
      </c>
      <c r="L145" s="34"/>
      <c r="M145" s="157" t="s">
        <v>1</v>
      </c>
      <c r="N145" s="158" t="s">
        <v>46</v>
      </c>
      <c r="O145" s="59"/>
      <c r="P145" s="159">
        <f>O145*H145</f>
        <v>0</v>
      </c>
      <c r="Q145" s="159">
        <v>0</v>
      </c>
      <c r="R145" s="159">
        <f>Q145*H145</f>
        <v>0</v>
      </c>
      <c r="S145" s="159">
        <v>0</v>
      </c>
      <c r="T145" s="160">
        <f>S145*H145</f>
        <v>0</v>
      </c>
      <c r="U145" s="33"/>
      <c r="V145" s="33"/>
      <c r="W145" s="33"/>
      <c r="X145" s="33"/>
      <c r="Y145" s="33"/>
      <c r="Z145" s="33"/>
      <c r="AA145" s="33"/>
      <c r="AB145" s="33"/>
      <c r="AC145" s="33"/>
      <c r="AD145" s="33"/>
      <c r="AE145" s="33"/>
      <c r="AR145" s="161" t="s">
        <v>3718</v>
      </c>
      <c r="AT145" s="161" t="s">
        <v>201</v>
      </c>
      <c r="AU145" s="161" t="s">
        <v>91</v>
      </c>
      <c r="AY145" s="18" t="s">
        <v>199</v>
      </c>
      <c r="BE145" s="162">
        <f>IF(N145="základní",J145,0)</f>
        <v>0</v>
      </c>
      <c r="BF145" s="162">
        <f>IF(N145="snížená",J145,0)</f>
        <v>0</v>
      </c>
      <c r="BG145" s="162">
        <f>IF(N145="zákl. přenesená",J145,0)</f>
        <v>0</v>
      </c>
      <c r="BH145" s="162">
        <f>IF(N145="sníž. přenesená",J145,0)</f>
        <v>0</v>
      </c>
      <c r="BI145" s="162">
        <f>IF(N145="nulová",J145,0)</f>
        <v>0</v>
      </c>
      <c r="BJ145" s="18" t="s">
        <v>89</v>
      </c>
      <c r="BK145" s="162">
        <f>ROUND(I145*H145,2)</f>
        <v>0</v>
      </c>
      <c r="BL145" s="18" t="s">
        <v>3718</v>
      </c>
      <c r="BM145" s="161" t="s">
        <v>3762</v>
      </c>
    </row>
    <row r="146" spans="1:47" s="2" customFormat="1" ht="312">
      <c r="A146" s="33"/>
      <c r="B146" s="34"/>
      <c r="C146" s="33"/>
      <c r="D146" s="163" t="s">
        <v>248</v>
      </c>
      <c r="E146" s="33"/>
      <c r="F146" s="168" t="s">
        <v>3763</v>
      </c>
      <c r="G146" s="33"/>
      <c r="H146" s="33"/>
      <c r="I146" s="165"/>
      <c r="J146" s="33"/>
      <c r="K146" s="33"/>
      <c r="L146" s="34"/>
      <c r="M146" s="166"/>
      <c r="N146" s="167"/>
      <c r="O146" s="59"/>
      <c r="P146" s="59"/>
      <c r="Q146" s="59"/>
      <c r="R146" s="59"/>
      <c r="S146" s="59"/>
      <c r="T146" s="60"/>
      <c r="U146" s="33"/>
      <c r="V146" s="33"/>
      <c r="W146" s="33"/>
      <c r="X146" s="33"/>
      <c r="Y146" s="33"/>
      <c r="Z146" s="33"/>
      <c r="AA146" s="33"/>
      <c r="AB146" s="33"/>
      <c r="AC146" s="33"/>
      <c r="AD146" s="33"/>
      <c r="AE146" s="33"/>
      <c r="AT146" s="18" t="s">
        <v>248</v>
      </c>
      <c r="AU146" s="18" t="s">
        <v>91</v>
      </c>
    </row>
    <row r="147" spans="1:65" s="2" customFormat="1" ht="14.45" customHeight="1">
      <c r="A147" s="33"/>
      <c r="B147" s="149"/>
      <c r="C147" s="150" t="s">
        <v>298</v>
      </c>
      <c r="D147" s="150" t="s">
        <v>201</v>
      </c>
      <c r="E147" s="151" t="s">
        <v>3764</v>
      </c>
      <c r="F147" s="152" t="s">
        <v>3765</v>
      </c>
      <c r="G147" s="153" t="s">
        <v>3766</v>
      </c>
      <c r="H147" s="154">
        <v>90</v>
      </c>
      <c r="I147" s="155"/>
      <c r="J147" s="156">
        <f>ROUND(I147*H147,2)</f>
        <v>0</v>
      </c>
      <c r="K147" s="152" t="s">
        <v>1</v>
      </c>
      <c r="L147" s="34"/>
      <c r="M147" s="157" t="s">
        <v>1</v>
      </c>
      <c r="N147" s="158" t="s">
        <v>46</v>
      </c>
      <c r="O147" s="59"/>
      <c r="P147" s="159">
        <f>O147*H147</f>
        <v>0</v>
      </c>
      <c r="Q147" s="159">
        <v>0</v>
      </c>
      <c r="R147" s="159">
        <f>Q147*H147</f>
        <v>0</v>
      </c>
      <c r="S147" s="159">
        <v>0</v>
      </c>
      <c r="T147" s="160">
        <f>S147*H147</f>
        <v>0</v>
      </c>
      <c r="U147" s="33"/>
      <c r="V147" s="33"/>
      <c r="W147" s="33"/>
      <c r="X147" s="33"/>
      <c r="Y147" s="33"/>
      <c r="Z147" s="33"/>
      <c r="AA147" s="33"/>
      <c r="AB147" s="33"/>
      <c r="AC147" s="33"/>
      <c r="AD147" s="33"/>
      <c r="AE147" s="33"/>
      <c r="AR147" s="161" t="s">
        <v>3718</v>
      </c>
      <c r="AT147" s="161" t="s">
        <v>201</v>
      </c>
      <c r="AU147" s="161" t="s">
        <v>91</v>
      </c>
      <c r="AY147" s="18" t="s">
        <v>199</v>
      </c>
      <c r="BE147" s="162">
        <f>IF(N147="základní",J147,0)</f>
        <v>0</v>
      </c>
      <c r="BF147" s="162">
        <f>IF(N147="snížená",J147,0)</f>
        <v>0</v>
      </c>
      <c r="BG147" s="162">
        <f>IF(N147="zákl. přenesená",J147,0)</f>
        <v>0</v>
      </c>
      <c r="BH147" s="162">
        <f>IF(N147="sníž. přenesená",J147,0)</f>
        <v>0</v>
      </c>
      <c r="BI147" s="162">
        <f>IF(N147="nulová",J147,0)</f>
        <v>0</v>
      </c>
      <c r="BJ147" s="18" t="s">
        <v>89</v>
      </c>
      <c r="BK147" s="162">
        <f>ROUND(I147*H147,2)</f>
        <v>0</v>
      </c>
      <c r="BL147" s="18" t="s">
        <v>3718</v>
      </c>
      <c r="BM147" s="161" t="s">
        <v>3767</v>
      </c>
    </row>
    <row r="148" spans="1:47" s="2" customFormat="1" ht="19.5">
      <c r="A148" s="33"/>
      <c r="B148" s="34"/>
      <c r="C148" s="33"/>
      <c r="D148" s="163" t="s">
        <v>248</v>
      </c>
      <c r="E148" s="33"/>
      <c r="F148" s="168" t="s">
        <v>3768</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248</v>
      </c>
      <c r="AU148" s="18" t="s">
        <v>91</v>
      </c>
    </row>
    <row r="149" spans="2:63" s="12" customFormat="1" ht="22.9" customHeight="1">
      <c r="B149" s="136"/>
      <c r="D149" s="137" t="s">
        <v>80</v>
      </c>
      <c r="E149" s="147" t="s">
        <v>3769</v>
      </c>
      <c r="F149" s="147" t="s">
        <v>3770</v>
      </c>
      <c r="I149" s="139"/>
      <c r="J149" s="148">
        <f>BK149</f>
        <v>0</v>
      </c>
      <c r="L149" s="136"/>
      <c r="M149" s="141"/>
      <c r="N149" s="142"/>
      <c r="O149" s="142"/>
      <c r="P149" s="143">
        <f>SUM(P150:P176)</f>
        <v>0</v>
      </c>
      <c r="Q149" s="142"/>
      <c r="R149" s="143">
        <f>SUM(R150:R176)</f>
        <v>0</v>
      </c>
      <c r="S149" s="142"/>
      <c r="T149" s="144">
        <f>SUM(T150:T176)</f>
        <v>0</v>
      </c>
      <c r="AR149" s="137" t="s">
        <v>235</v>
      </c>
      <c r="AT149" s="145" t="s">
        <v>80</v>
      </c>
      <c r="AU149" s="145" t="s">
        <v>89</v>
      </c>
      <c r="AY149" s="137" t="s">
        <v>199</v>
      </c>
      <c r="BK149" s="146">
        <f>SUM(BK150:BK176)</f>
        <v>0</v>
      </c>
    </row>
    <row r="150" spans="1:65" s="2" customFormat="1" ht="37.9" customHeight="1">
      <c r="A150" s="33"/>
      <c r="B150" s="149"/>
      <c r="C150" s="150" t="s">
        <v>306</v>
      </c>
      <c r="D150" s="150" t="s">
        <v>201</v>
      </c>
      <c r="E150" s="151" t="s">
        <v>3771</v>
      </c>
      <c r="F150" s="152" t="s">
        <v>3772</v>
      </c>
      <c r="G150" s="153" t="s">
        <v>544</v>
      </c>
      <c r="H150" s="154">
        <v>1</v>
      </c>
      <c r="I150" s="155"/>
      <c r="J150" s="156">
        <f>ROUND(I150*H150,2)</f>
        <v>0</v>
      </c>
      <c r="K150" s="152" t="s">
        <v>1</v>
      </c>
      <c r="L150" s="34"/>
      <c r="M150" s="157" t="s">
        <v>1</v>
      </c>
      <c r="N150" s="158"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3718</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3718</v>
      </c>
      <c r="BM150" s="161" t="s">
        <v>3773</v>
      </c>
    </row>
    <row r="151" spans="1:47" s="2" customFormat="1" ht="68.25">
      <c r="A151" s="33"/>
      <c r="B151" s="34"/>
      <c r="C151" s="33"/>
      <c r="D151" s="163" t="s">
        <v>248</v>
      </c>
      <c r="E151" s="33"/>
      <c r="F151" s="168" t="s">
        <v>3774</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248</v>
      </c>
      <c r="AU151" s="18" t="s">
        <v>91</v>
      </c>
    </row>
    <row r="152" spans="1:65" s="2" customFormat="1" ht="14.45" customHeight="1">
      <c r="A152" s="33"/>
      <c r="B152" s="149"/>
      <c r="C152" s="150" t="s">
        <v>8</v>
      </c>
      <c r="D152" s="150" t="s">
        <v>201</v>
      </c>
      <c r="E152" s="151" t="s">
        <v>3775</v>
      </c>
      <c r="F152" s="152" t="s">
        <v>3776</v>
      </c>
      <c r="G152" s="153" t="s">
        <v>544</v>
      </c>
      <c r="H152" s="154">
        <v>1</v>
      </c>
      <c r="I152" s="155"/>
      <c r="J152" s="156">
        <f>ROUND(I152*H152,2)</f>
        <v>0</v>
      </c>
      <c r="K152" s="152" t="s">
        <v>1</v>
      </c>
      <c r="L152" s="34"/>
      <c r="M152" s="157" t="s">
        <v>1</v>
      </c>
      <c r="N152" s="158" t="s">
        <v>46</v>
      </c>
      <c r="O152" s="59"/>
      <c r="P152" s="159">
        <f>O152*H152</f>
        <v>0</v>
      </c>
      <c r="Q152" s="159">
        <v>0</v>
      </c>
      <c r="R152" s="159">
        <f>Q152*H152</f>
        <v>0</v>
      </c>
      <c r="S152" s="159">
        <v>0</v>
      </c>
      <c r="T152" s="160">
        <f>S152*H152</f>
        <v>0</v>
      </c>
      <c r="U152" s="33"/>
      <c r="V152" s="33"/>
      <c r="W152" s="33"/>
      <c r="X152" s="33"/>
      <c r="Y152" s="33"/>
      <c r="Z152" s="33"/>
      <c r="AA152" s="33"/>
      <c r="AB152" s="33"/>
      <c r="AC152" s="33"/>
      <c r="AD152" s="33"/>
      <c r="AE152" s="33"/>
      <c r="AR152" s="161" t="s">
        <v>3718</v>
      </c>
      <c r="AT152" s="161" t="s">
        <v>201</v>
      </c>
      <c r="AU152" s="161" t="s">
        <v>91</v>
      </c>
      <c r="AY152" s="18" t="s">
        <v>199</v>
      </c>
      <c r="BE152" s="162">
        <f>IF(N152="základní",J152,0)</f>
        <v>0</v>
      </c>
      <c r="BF152" s="162">
        <f>IF(N152="snížená",J152,0)</f>
        <v>0</v>
      </c>
      <c r="BG152" s="162">
        <f>IF(N152="zákl. přenesená",J152,0)</f>
        <v>0</v>
      </c>
      <c r="BH152" s="162">
        <f>IF(N152="sníž. přenesená",J152,0)</f>
        <v>0</v>
      </c>
      <c r="BI152" s="162">
        <f>IF(N152="nulová",J152,0)</f>
        <v>0</v>
      </c>
      <c r="BJ152" s="18" t="s">
        <v>89</v>
      </c>
      <c r="BK152" s="162">
        <f>ROUND(I152*H152,2)</f>
        <v>0</v>
      </c>
      <c r="BL152" s="18" t="s">
        <v>3718</v>
      </c>
      <c r="BM152" s="161" t="s">
        <v>3777</v>
      </c>
    </row>
    <row r="153" spans="1:47" s="2" customFormat="1" ht="97.5">
      <c r="A153" s="33"/>
      <c r="B153" s="34"/>
      <c r="C153" s="33"/>
      <c r="D153" s="163" t="s">
        <v>248</v>
      </c>
      <c r="E153" s="33"/>
      <c r="F153" s="168" t="s">
        <v>3778</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248</v>
      </c>
      <c r="AU153" s="18" t="s">
        <v>91</v>
      </c>
    </row>
    <row r="154" spans="1:65" s="2" customFormat="1" ht="14.45" customHeight="1">
      <c r="A154" s="33"/>
      <c r="B154" s="149"/>
      <c r="C154" s="150" t="s">
        <v>318</v>
      </c>
      <c r="D154" s="150" t="s">
        <v>201</v>
      </c>
      <c r="E154" s="151" t="s">
        <v>3779</v>
      </c>
      <c r="F154" s="152" t="s">
        <v>3780</v>
      </c>
      <c r="G154" s="153" t="s">
        <v>544</v>
      </c>
      <c r="H154" s="154">
        <v>1</v>
      </c>
      <c r="I154" s="155"/>
      <c r="J154" s="156">
        <f>ROUND(I154*H154,2)</f>
        <v>0</v>
      </c>
      <c r="K154" s="152" t="s">
        <v>1</v>
      </c>
      <c r="L154" s="34"/>
      <c r="M154" s="157" t="s">
        <v>1</v>
      </c>
      <c r="N154" s="158"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3718</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3718</v>
      </c>
      <c r="BM154" s="161" t="s">
        <v>3781</v>
      </c>
    </row>
    <row r="155" spans="1:47" s="2" customFormat="1" ht="185.25">
      <c r="A155" s="33"/>
      <c r="B155" s="34"/>
      <c r="C155" s="33"/>
      <c r="D155" s="163" t="s">
        <v>248</v>
      </c>
      <c r="E155" s="33"/>
      <c r="F155" s="168" t="s">
        <v>3782</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248</v>
      </c>
      <c r="AU155" s="18" t="s">
        <v>91</v>
      </c>
    </row>
    <row r="156" spans="1:65" s="2" customFormat="1" ht="14.45" customHeight="1">
      <c r="A156" s="33"/>
      <c r="B156" s="149"/>
      <c r="C156" s="150" t="s">
        <v>325</v>
      </c>
      <c r="D156" s="150" t="s">
        <v>201</v>
      </c>
      <c r="E156" s="151" t="s">
        <v>3783</v>
      </c>
      <c r="F156" s="152" t="s">
        <v>3784</v>
      </c>
      <c r="G156" s="153" t="s">
        <v>544</v>
      </c>
      <c r="H156" s="154">
        <v>1</v>
      </c>
      <c r="I156" s="155"/>
      <c r="J156" s="156">
        <f>ROUND(I156*H156,2)</f>
        <v>0</v>
      </c>
      <c r="K156" s="152" t="s">
        <v>1</v>
      </c>
      <c r="L156" s="34"/>
      <c r="M156" s="157" t="s">
        <v>1</v>
      </c>
      <c r="N156" s="158" t="s">
        <v>46</v>
      </c>
      <c r="O156" s="59"/>
      <c r="P156" s="159">
        <f>O156*H156</f>
        <v>0</v>
      </c>
      <c r="Q156" s="159">
        <v>0</v>
      </c>
      <c r="R156" s="159">
        <f>Q156*H156</f>
        <v>0</v>
      </c>
      <c r="S156" s="159">
        <v>0</v>
      </c>
      <c r="T156" s="160">
        <f>S156*H156</f>
        <v>0</v>
      </c>
      <c r="U156" s="33"/>
      <c r="V156" s="33"/>
      <c r="W156" s="33"/>
      <c r="X156" s="33"/>
      <c r="Y156" s="33"/>
      <c r="Z156" s="33"/>
      <c r="AA156" s="33"/>
      <c r="AB156" s="33"/>
      <c r="AC156" s="33"/>
      <c r="AD156" s="33"/>
      <c r="AE156" s="33"/>
      <c r="AR156" s="161" t="s">
        <v>3718</v>
      </c>
      <c r="AT156" s="161" t="s">
        <v>201</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3718</v>
      </c>
      <c r="BM156" s="161" t="s">
        <v>3785</v>
      </c>
    </row>
    <row r="157" spans="1:47" s="2" customFormat="1" ht="78">
      <c r="A157" s="33"/>
      <c r="B157" s="34"/>
      <c r="C157" s="33"/>
      <c r="D157" s="163" t="s">
        <v>248</v>
      </c>
      <c r="E157" s="33"/>
      <c r="F157" s="168" t="s">
        <v>3786</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248</v>
      </c>
      <c r="AU157" s="18" t="s">
        <v>91</v>
      </c>
    </row>
    <row r="158" spans="1:65" s="2" customFormat="1" ht="14.45" customHeight="1">
      <c r="A158" s="33"/>
      <c r="B158" s="149"/>
      <c r="C158" s="150" t="s">
        <v>331</v>
      </c>
      <c r="D158" s="150" t="s">
        <v>201</v>
      </c>
      <c r="E158" s="151" t="s">
        <v>3787</v>
      </c>
      <c r="F158" s="152" t="s">
        <v>3788</v>
      </c>
      <c r="G158" s="153" t="s">
        <v>544</v>
      </c>
      <c r="H158" s="154">
        <v>1</v>
      </c>
      <c r="I158" s="155"/>
      <c r="J158" s="156">
        <f>ROUND(I158*H158,2)</f>
        <v>0</v>
      </c>
      <c r="K158" s="152" t="s">
        <v>1</v>
      </c>
      <c r="L158" s="34"/>
      <c r="M158" s="157" t="s">
        <v>1</v>
      </c>
      <c r="N158" s="158" t="s">
        <v>46</v>
      </c>
      <c r="O158" s="59"/>
      <c r="P158" s="159">
        <f>O158*H158</f>
        <v>0</v>
      </c>
      <c r="Q158" s="159">
        <v>0</v>
      </c>
      <c r="R158" s="159">
        <f>Q158*H158</f>
        <v>0</v>
      </c>
      <c r="S158" s="159">
        <v>0</v>
      </c>
      <c r="T158" s="160">
        <f>S158*H158</f>
        <v>0</v>
      </c>
      <c r="U158" s="33"/>
      <c r="V158" s="33"/>
      <c r="W158" s="33"/>
      <c r="X158" s="33"/>
      <c r="Y158" s="33"/>
      <c r="Z158" s="33"/>
      <c r="AA158" s="33"/>
      <c r="AB158" s="33"/>
      <c r="AC158" s="33"/>
      <c r="AD158" s="33"/>
      <c r="AE158" s="33"/>
      <c r="AR158" s="161" t="s">
        <v>3718</v>
      </c>
      <c r="AT158" s="161" t="s">
        <v>201</v>
      </c>
      <c r="AU158" s="161" t="s">
        <v>91</v>
      </c>
      <c r="AY158" s="18" t="s">
        <v>199</v>
      </c>
      <c r="BE158" s="162">
        <f>IF(N158="základní",J158,0)</f>
        <v>0</v>
      </c>
      <c r="BF158" s="162">
        <f>IF(N158="snížená",J158,0)</f>
        <v>0</v>
      </c>
      <c r="BG158" s="162">
        <f>IF(N158="zákl. přenesená",J158,0)</f>
        <v>0</v>
      </c>
      <c r="BH158" s="162">
        <f>IF(N158="sníž. přenesená",J158,0)</f>
        <v>0</v>
      </c>
      <c r="BI158" s="162">
        <f>IF(N158="nulová",J158,0)</f>
        <v>0</v>
      </c>
      <c r="BJ158" s="18" t="s">
        <v>89</v>
      </c>
      <c r="BK158" s="162">
        <f>ROUND(I158*H158,2)</f>
        <v>0</v>
      </c>
      <c r="BL158" s="18" t="s">
        <v>3718</v>
      </c>
      <c r="BM158" s="161" t="s">
        <v>3789</v>
      </c>
    </row>
    <row r="159" spans="1:47" s="2" customFormat="1" ht="126.75">
      <c r="A159" s="33"/>
      <c r="B159" s="34"/>
      <c r="C159" s="33"/>
      <c r="D159" s="163" t="s">
        <v>248</v>
      </c>
      <c r="E159" s="33"/>
      <c r="F159" s="168" t="s">
        <v>3790</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248</v>
      </c>
      <c r="AU159" s="18" t="s">
        <v>91</v>
      </c>
    </row>
    <row r="160" spans="1:65" s="2" customFormat="1" ht="14.45" customHeight="1">
      <c r="A160" s="33"/>
      <c r="B160" s="149"/>
      <c r="C160" s="150" t="s">
        <v>337</v>
      </c>
      <c r="D160" s="150" t="s">
        <v>201</v>
      </c>
      <c r="E160" s="151" t="s">
        <v>3791</v>
      </c>
      <c r="F160" s="152" t="s">
        <v>3792</v>
      </c>
      <c r="G160" s="153" t="s">
        <v>544</v>
      </c>
      <c r="H160" s="154">
        <v>1</v>
      </c>
      <c r="I160" s="155"/>
      <c r="J160" s="156">
        <f>ROUND(I160*H160,2)</f>
        <v>0</v>
      </c>
      <c r="K160" s="152" t="s">
        <v>1</v>
      </c>
      <c r="L160" s="34"/>
      <c r="M160" s="157" t="s">
        <v>1</v>
      </c>
      <c r="N160" s="158" t="s">
        <v>46</v>
      </c>
      <c r="O160" s="59"/>
      <c r="P160" s="159">
        <f>O160*H160</f>
        <v>0</v>
      </c>
      <c r="Q160" s="159">
        <v>0</v>
      </c>
      <c r="R160" s="159">
        <f>Q160*H160</f>
        <v>0</v>
      </c>
      <c r="S160" s="159">
        <v>0</v>
      </c>
      <c r="T160" s="160">
        <f>S160*H160</f>
        <v>0</v>
      </c>
      <c r="U160" s="33"/>
      <c r="V160" s="33"/>
      <c r="W160" s="33"/>
      <c r="X160" s="33"/>
      <c r="Y160" s="33"/>
      <c r="Z160" s="33"/>
      <c r="AA160" s="33"/>
      <c r="AB160" s="33"/>
      <c r="AC160" s="33"/>
      <c r="AD160" s="33"/>
      <c r="AE160" s="33"/>
      <c r="AR160" s="161" t="s">
        <v>3718</v>
      </c>
      <c r="AT160" s="161" t="s">
        <v>201</v>
      </c>
      <c r="AU160" s="161" t="s">
        <v>91</v>
      </c>
      <c r="AY160" s="18" t="s">
        <v>199</v>
      </c>
      <c r="BE160" s="162">
        <f>IF(N160="základní",J160,0)</f>
        <v>0</v>
      </c>
      <c r="BF160" s="162">
        <f>IF(N160="snížená",J160,0)</f>
        <v>0</v>
      </c>
      <c r="BG160" s="162">
        <f>IF(N160="zákl. přenesená",J160,0)</f>
        <v>0</v>
      </c>
      <c r="BH160" s="162">
        <f>IF(N160="sníž. přenesená",J160,0)</f>
        <v>0</v>
      </c>
      <c r="BI160" s="162">
        <f>IF(N160="nulová",J160,0)</f>
        <v>0</v>
      </c>
      <c r="BJ160" s="18" t="s">
        <v>89</v>
      </c>
      <c r="BK160" s="162">
        <f>ROUND(I160*H160,2)</f>
        <v>0</v>
      </c>
      <c r="BL160" s="18" t="s">
        <v>3718</v>
      </c>
      <c r="BM160" s="161" t="s">
        <v>3793</v>
      </c>
    </row>
    <row r="161" spans="1:47" s="2" customFormat="1" ht="107.25">
      <c r="A161" s="33"/>
      <c r="B161" s="34"/>
      <c r="C161" s="33"/>
      <c r="D161" s="163" t="s">
        <v>248</v>
      </c>
      <c r="E161" s="33"/>
      <c r="F161" s="168" t="s">
        <v>3794</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248</v>
      </c>
      <c r="AU161" s="18" t="s">
        <v>91</v>
      </c>
    </row>
    <row r="162" spans="1:65" s="2" customFormat="1" ht="14.45" customHeight="1">
      <c r="A162" s="33"/>
      <c r="B162" s="149"/>
      <c r="C162" s="150" t="s">
        <v>342</v>
      </c>
      <c r="D162" s="150" t="s">
        <v>201</v>
      </c>
      <c r="E162" s="151" t="s">
        <v>3795</v>
      </c>
      <c r="F162" s="152" t="s">
        <v>3796</v>
      </c>
      <c r="G162" s="153" t="s">
        <v>544</v>
      </c>
      <c r="H162" s="154">
        <v>1</v>
      </c>
      <c r="I162" s="155"/>
      <c r="J162" s="156">
        <f>ROUND(I162*H162,2)</f>
        <v>0</v>
      </c>
      <c r="K162" s="152" t="s">
        <v>1</v>
      </c>
      <c r="L162" s="34"/>
      <c r="M162" s="157" t="s">
        <v>1</v>
      </c>
      <c r="N162" s="158" t="s">
        <v>46</v>
      </c>
      <c r="O162" s="59"/>
      <c r="P162" s="159">
        <f>O162*H162</f>
        <v>0</v>
      </c>
      <c r="Q162" s="159">
        <v>0</v>
      </c>
      <c r="R162" s="159">
        <f>Q162*H162</f>
        <v>0</v>
      </c>
      <c r="S162" s="159">
        <v>0</v>
      </c>
      <c r="T162" s="160">
        <f>S162*H162</f>
        <v>0</v>
      </c>
      <c r="U162" s="33"/>
      <c r="V162" s="33"/>
      <c r="W162" s="33"/>
      <c r="X162" s="33"/>
      <c r="Y162" s="33"/>
      <c r="Z162" s="33"/>
      <c r="AA162" s="33"/>
      <c r="AB162" s="33"/>
      <c r="AC162" s="33"/>
      <c r="AD162" s="33"/>
      <c r="AE162" s="33"/>
      <c r="AR162" s="161" t="s">
        <v>3718</v>
      </c>
      <c r="AT162" s="161" t="s">
        <v>201</v>
      </c>
      <c r="AU162" s="161" t="s">
        <v>91</v>
      </c>
      <c r="AY162" s="18" t="s">
        <v>199</v>
      </c>
      <c r="BE162" s="162">
        <f>IF(N162="základní",J162,0)</f>
        <v>0</v>
      </c>
      <c r="BF162" s="162">
        <f>IF(N162="snížená",J162,0)</f>
        <v>0</v>
      </c>
      <c r="BG162" s="162">
        <f>IF(N162="zákl. přenesená",J162,0)</f>
        <v>0</v>
      </c>
      <c r="BH162" s="162">
        <f>IF(N162="sníž. přenesená",J162,0)</f>
        <v>0</v>
      </c>
      <c r="BI162" s="162">
        <f>IF(N162="nulová",J162,0)</f>
        <v>0</v>
      </c>
      <c r="BJ162" s="18" t="s">
        <v>89</v>
      </c>
      <c r="BK162" s="162">
        <f>ROUND(I162*H162,2)</f>
        <v>0</v>
      </c>
      <c r="BL162" s="18" t="s">
        <v>3718</v>
      </c>
      <c r="BM162" s="161" t="s">
        <v>3797</v>
      </c>
    </row>
    <row r="163" spans="1:47" s="2" customFormat="1" ht="87.75">
      <c r="A163" s="33"/>
      <c r="B163" s="34"/>
      <c r="C163" s="33"/>
      <c r="D163" s="163" t="s">
        <v>248</v>
      </c>
      <c r="E163" s="33"/>
      <c r="F163" s="168" t="s">
        <v>3798</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248</v>
      </c>
      <c r="AU163" s="18" t="s">
        <v>91</v>
      </c>
    </row>
    <row r="164" spans="1:65" s="2" customFormat="1" ht="14.45" customHeight="1">
      <c r="A164" s="33"/>
      <c r="B164" s="149"/>
      <c r="C164" s="150" t="s">
        <v>7</v>
      </c>
      <c r="D164" s="150" t="s">
        <v>201</v>
      </c>
      <c r="E164" s="151" t="s">
        <v>3799</v>
      </c>
      <c r="F164" s="152" t="s">
        <v>3800</v>
      </c>
      <c r="G164" s="153" t="s">
        <v>544</v>
      </c>
      <c r="H164" s="154">
        <v>1</v>
      </c>
      <c r="I164" s="155"/>
      <c r="J164" s="156">
        <f>ROUND(I164*H164,2)</f>
        <v>0</v>
      </c>
      <c r="K164" s="152" t="s">
        <v>1</v>
      </c>
      <c r="L164" s="34"/>
      <c r="M164" s="157" t="s">
        <v>1</v>
      </c>
      <c r="N164" s="158" t="s">
        <v>46</v>
      </c>
      <c r="O164" s="59"/>
      <c r="P164" s="159">
        <f>O164*H164</f>
        <v>0</v>
      </c>
      <c r="Q164" s="159">
        <v>0</v>
      </c>
      <c r="R164" s="159">
        <f>Q164*H164</f>
        <v>0</v>
      </c>
      <c r="S164" s="159">
        <v>0</v>
      </c>
      <c r="T164" s="160">
        <f>S164*H164</f>
        <v>0</v>
      </c>
      <c r="U164" s="33"/>
      <c r="V164" s="33"/>
      <c r="W164" s="33"/>
      <c r="X164" s="33"/>
      <c r="Y164" s="33"/>
      <c r="Z164" s="33"/>
      <c r="AA164" s="33"/>
      <c r="AB164" s="33"/>
      <c r="AC164" s="33"/>
      <c r="AD164" s="33"/>
      <c r="AE164" s="33"/>
      <c r="AR164" s="161" t="s">
        <v>3718</v>
      </c>
      <c r="AT164" s="161" t="s">
        <v>201</v>
      </c>
      <c r="AU164" s="161" t="s">
        <v>91</v>
      </c>
      <c r="AY164" s="18" t="s">
        <v>199</v>
      </c>
      <c r="BE164" s="162">
        <f>IF(N164="základní",J164,0)</f>
        <v>0</v>
      </c>
      <c r="BF164" s="162">
        <f>IF(N164="snížená",J164,0)</f>
        <v>0</v>
      </c>
      <c r="BG164" s="162">
        <f>IF(N164="zákl. přenesená",J164,0)</f>
        <v>0</v>
      </c>
      <c r="BH164" s="162">
        <f>IF(N164="sníž. přenesená",J164,0)</f>
        <v>0</v>
      </c>
      <c r="BI164" s="162">
        <f>IF(N164="nulová",J164,0)</f>
        <v>0</v>
      </c>
      <c r="BJ164" s="18" t="s">
        <v>89</v>
      </c>
      <c r="BK164" s="162">
        <f>ROUND(I164*H164,2)</f>
        <v>0</v>
      </c>
      <c r="BL164" s="18" t="s">
        <v>3718</v>
      </c>
      <c r="BM164" s="161" t="s">
        <v>3801</v>
      </c>
    </row>
    <row r="165" spans="1:47" s="2" customFormat="1" ht="58.5">
      <c r="A165" s="33"/>
      <c r="B165" s="34"/>
      <c r="C165" s="33"/>
      <c r="D165" s="163" t="s">
        <v>248</v>
      </c>
      <c r="E165" s="33"/>
      <c r="F165" s="168" t="s">
        <v>3802</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248</v>
      </c>
      <c r="AU165" s="18" t="s">
        <v>91</v>
      </c>
    </row>
    <row r="166" spans="1:65" s="2" customFormat="1" ht="62.65" customHeight="1">
      <c r="A166" s="33"/>
      <c r="B166" s="149"/>
      <c r="C166" s="150" t="s">
        <v>356</v>
      </c>
      <c r="D166" s="150" t="s">
        <v>201</v>
      </c>
      <c r="E166" s="151" t="s">
        <v>3803</v>
      </c>
      <c r="F166" s="152" t="s">
        <v>3804</v>
      </c>
      <c r="G166" s="153" t="s">
        <v>544</v>
      </c>
      <c r="H166" s="154">
        <v>1</v>
      </c>
      <c r="I166" s="155"/>
      <c r="J166" s="156">
        <f>ROUND(I166*H166,2)</f>
        <v>0</v>
      </c>
      <c r="K166" s="152" t="s">
        <v>1</v>
      </c>
      <c r="L166" s="34"/>
      <c r="M166" s="157" t="s">
        <v>1</v>
      </c>
      <c r="N166" s="158" t="s">
        <v>46</v>
      </c>
      <c r="O166" s="59"/>
      <c r="P166" s="159">
        <f>O166*H166</f>
        <v>0</v>
      </c>
      <c r="Q166" s="159">
        <v>0</v>
      </c>
      <c r="R166" s="159">
        <f>Q166*H166</f>
        <v>0</v>
      </c>
      <c r="S166" s="159">
        <v>0</v>
      </c>
      <c r="T166" s="160">
        <f>S166*H166</f>
        <v>0</v>
      </c>
      <c r="U166" s="33"/>
      <c r="V166" s="33"/>
      <c r="W166" s="33"/>
      <c r="X166" s="33"/>
      <c r="Y166" s="33"/>
      <c r="Z166" s="33"/>
      <c r="AA166" s="33"/>
      <c r="AB166" s="33"/>
      <c r="AC166" s="33"/>
      <c r="AD166" s="33"/>
      <c r="AE166" s="33"/>
      <c r="AR166" s="161" t="s">
        <v>3718</v>
      </c>
      <c r="AT166" s="161" t="s">
        <v>201</v>
      </c>
      <c r="AU166" s="161" t="s">
        <v>91</v>
      </c>
      <c r="AY166" s="18" t="s">
        <v>199</v>
      </c>
      <c r="BE166" s="162">
        <f>IF(N166="základní",J166,0)</f>
        <v>0</v>
      </c>
      <c r="BF166" s="162">
        <f>IF(N166="snížená",J166,0)</f>
        <v>0</v>
      </c>
      <c r="BG166" s="162">
        <f>IF(N166="zákl. přenesená",J166,0)</f>
        <v>0</v>
      </c>
      <c r="BH166" s="162">
        <f>IF(N166="sníž. přenesená",J166,0)</f>
        <v>0</v>
      </c>
      <c r="BI166" s="162">
        <f>IF(N166="nulová",J166,0)</f>
        <v>0</v>
      </c>
      <c r="BJ166" s="18" t="s">
        <v>89</v>
      </c>
      <c r="BK166" s="162">
        <f>ROUND(I166*H166,2)</f>
        <v>0</v>
      </c>
      <c r="BL166" s="18" t="s">
        <v>3718</v>
      </c>
      <c r="BM166" s="161" t="s">
        <v>3805</v>
      </c>
    </row>
    <row r="167" spans="1:65" s="2" customFormat="1" ht="14.45" customHeight="1">
      <c r="A167" s="33"/>
      <c r="B167" s="149"/>
      <c r="C167" s="150" t="s">
        <v>364</v>
      </c>
      <c r="D167" s="150" t="s">
        <v>201</v>
      </c>
      <c r="E167" s="151" t="s">
        <v>3806</v>
      </c>
      <c r="F167" s="152" t="s">
        <v>3807</v>
      </c>
      <c r="G167" s="153" t="s">
        <v>544</v>
      </c>
      <c r="H167" s="154">
        <v>1</v>
      </c>
      <c r="I167" s="155"/>
      <c r="J167" s="156">
        <f>ROUND(I167*H167,2)</f>
        <v>0</v>
      </c>
      <c r="K167" s="152" t="s">
        <v>1</v>
      </c>
      <c r="L167" s="34"/>
      <c r="M167" s="157" t="s">
        <v>1</v>
      </c>
      <c r="N167" s="158" t="s">
        <v>46</v>
      </c>
      <c r="O167" s="59"/>
      <c r="P167" s="159">
        <f>O167*H167</f>
        <v>0</v>
      </c>
      <c r="Q167" s="159">
        <v>0</v>
      </c>
      <c r="R167" s="159">
        <f>Q167*H167</f>
        <v>0</v>
      </c>
      <c r="S167" s="159">
        <v>0</v>
      </c>
      <c r="T167" s="160">
        <f>S167*H167</f>
        <v>0</v>
      </c>
      <c r="U167" s="33"/>
      <c r="V167" s="33"/>
      <c r="W167" s="33"/>
      <c r="X167" s="33"/>
      <c r="Y167" s="33"/>
      <c r="Z167" s="33"/>
      <c r="AA167" s="33"/>
      <c r="AB167" s="33"/>
      <c r="AC167" s="33"/>
      <c r="AD167" s="33"/>
      <c r="AE167" s="33"/>
      <c r="AR167" s="161" t="s">
        <v>3718</v>
      </c>
      <c r="AT167" s="161" t="s">
        <v>201</v>
      </c>
      <c r="AU167" s="161" t="s">
        <v>91</v>
      </c>
      <c r="AY167" s="18" t="s">
        <v>199</v>
      </c>
      <c r="BE167" s="162">
        <f>IF(N167="základní",J167,0)</f>
        <v>0</v>
      </c>
      <c r="BF167" s="162">
        <f>IF(N167="snížená",J167,0)</f>
        <v>0</v>
      </c>
      <c r="BG167" s="162">
        <f>IF(N167="zákl. přenesená",J167,0)</f>
        <v>0</v>
      </c>
      <c r="BH167" s="162">
        <f>IF(N167="sníž. přenesená",J167,0)</f>
        <v>0</v>
      </c>
      <c r="BI167" s="162">
        <f>IF(N167="nulová",J167,0)</f>
        <v>0</v>
      </c>
      <c r="BJ167" s="18" t="s">
        <v>89</v>
      </c>
      <c r="BK167" s="162">
        <f>ROUND(I167*H167,2)</f>
        <v>0</v>
      </c>
      <c r="BL167" s="18" t="s">
        <v>3718</v>
      </c>
      <c r="BM167" s="161" t="s">
        <v>3808</v>
      </c>
    </row>
    <row r="168" spans="1:47" s="2" customFormat="1" ht="87.75">
      <c r="A168" s="33"/>
      <c r="B168" s="34"/>
      <c r="C168" s="33"/>
      <c r="D168" s="163" t="s">
        <v>248</v>
      </c>
      <c r="E168" s="33"/>
      <c r="F168" s="168" t="s">
        <v>3809</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248</v>
      </c>
      <c r="AU168" s="18" t="s">
        <v>91</v>
      </c>
    </row>
    <row r="169" spans="1:65" s="2" customFormat="1" ht="24.2" customHeight="1">
      <c r="A169" s="33"/>
      <c r="B169" s="149"/>
      <c r="C169" s="150" t="s">
        <v>372</v>
      </c>
      <c r="D169" s="150" t="s">
        <v>201</v>
      </c>
      <c r="E169" s="151" t="s">
        <v>3810</v>
      </c>
      <c r="F169" s="152" t="s">
        <v>3811</v>
      </c>
      <c r="G169" s="153" t="s">
        <v>544</v>
      </c>
      <c r="H169" s="154">
        <v>1</v>
      </c>
      <c r="I169" s="155"/>
      <c r="J169" s="156">
        <f>ROUND(I169*H169,2)</f>
        <v>0</v>
      </c>
      <c r="K169" s="152" t="s">
        <v>1</v>
      </c>
      <c r="L169" s="34"/>
      <c r="M169" s="157" t="s">
        <v>1</v>
      </c>
      <c r="N169" s="158" t="s">
        <v>46</v>
      </c>
      <c r="O169" s="59"/>
      <c r="P169" s="159">
        <f>O169*H169</f>
        <v>0</v>
      </c>
      <c r="Q169" s="159">
        <v>0</v>
      </c>
      <c r="R169" s="159">
        <f>Q169*H169</f>
        <v>0</v>
      </c>
      <c r="S169" s="159">
        <v>0</v>
      </c>
      <c r="T169" s="160">
        <f>S169*H169</f>
        <v>0</v>
      </c>
      <c r="U169" s="33"/>
      <c r="V169" s="33"/>
      <c r="W169" s="33"/>
      <c r="X169" s="33"/>
      <c r="Y169" s="33"/>
      <c r="Z169" s="33"/>
      <c r="AA169" s="33"/>
      <c r="AB169" s="33"/>
      <c r="AC169" s="33"/>
      <c r="AD169" s="33"/>
      <c r="AE169" s="33"/>
      <c r="AR169" s="161" t="s">
        <v>3718</v>
      </c>
      <c r="AT169" s="161" t="s">
        <v>201</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3718</v>
      </c>
      <c r="BM169" s="161" t="s">
        <v>3812</v>
      </c>
    </row>
    <row r="170" spans="1:65" s="2" customFormat="1" ht="14.45" customHeight="1">
      <c r="A170" s="33"/>
      <c r="B170" s="149"/>
      <c r="C170" s="150" t="s">
        <v>378</v>
      </c>
      <c r="D170" s="150" t="s">
        <v>201</v>
      </c>
      <c r="E170" s="151" t="s">
        <v>3813</v>
      </c>
      <c r="F170" s="152" t="s">
        <v>3814</v>
      </c>
      <c r="G170" s="153" t="s">
        <v>544</v>
      </c>
      <c r="H170" s="154">
        <v>1</v>
      </c>
      <c r="I170" s="155"/>
      <c r="J170" s="156">
        <f>ROUND(I170*H170,2)</f>
        <v>0</v>
      </c>
      <c r="K170" s="152" t="s">
        <v>1</v>
      </c>
      <c r="L170" s="34"/>
      <c r="M170" s="157" t="s">
        <v>1</v>
      </c>
      <c r="N170" s="158" t="s">
        <v>46</v>
      </c>
      <c r="O170" s="59"/>
      <c r="P170" s="159">
        <f>O170*H170</f>
        <v>0</v>
      </c>
      <c r="Q170" s="159">
        <v>0</v>
      </c>
      <c r="R170" s="159">
        <f>Q170*H170</f>
        <v>0</v>
      </c>
      <c r="S170" s="159">
        <v>0</v>
      </c>
      <c r="T170" s="160">
        <f>S170*H170</f>
        <v>0</v>
      </c>
      <c r="U170" s="33"/>
      <c r="V170" s="33"/>
      <c r="W170" s="33"/>
      <c r="X170" s="33"/>
      <c r="Y170" s="33"/>
      <c r="Z170" s="33"/>
      <c r="AA170" s="33"/>
      <c r="AB170" s="33"/>
      <c r="AC170" s="33"/>
      <c r="AD170" s="33"/>
      <c r="AE170" s="33"/>
      <c r="AR170" s="161" t="s">
        <v>3718</v>
      </c>
      <c r="AT170" s="161" t="s">
        <v>201</v>
      </c>
      <c r="AU170" s="161" t="s">
        <v>91</v>
      </c>
      <c r="AY170" s="18" t="s">
        <v>199</v>
      </c>
      <c r="BE170" s="162">
        <f>IF(N170="základní",J170,0)</f>
        <v>0</v>
      </c>
      <c r="BF170" s="162">
        <f>IF(N170="snížená",J170,0)</f>
        <v>0</v>
      </c>
      <c r="BG170" s="162">
        <f>IF(N170="zákl. přenesená",J170,0)</f>
        <v>0</v>
      </c>
      <c r="BH170" s="162">
        <f>IF(N170="sníž. přenesená",J170,0)</f>
        <v>0</v>
      </c>
      <c r="BI170" s="162">
        <f>IF(N170="nulová",J170,0)</f>
        <v>0</v>
      </c>
      <c r="BJ170" s="18" t="s">
        <v>89</v>
      </c>
      <c r="BK170" s="162">
        <f>ROUND(I170*H170,2)</f>
        <v>0</v>
      </c>
      <c r="BL170" s="18" t="s">
        <v>3718</v>
      </c>
      <c r="BM170" s="161" t="s">
        <v>3815</v>
      </c>
    </row>
    <row r="171" spans="1:47" s="2" customFormat="1" ht="11.25">
      <c r="A171" s="33"/>
      <c r="B171" s="34"/>
      <c r="C171" s="33"/>
      <c r="D171" s="163" t="s">
        <v>208</v>
      </c>
      <c r="E171" s="33"/>
      <c r="F171" s="164" t="s">
        <v>3814</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208</v>
      </c>
      <c r="AU171" s="18" t="s">
        <v>91</v>
      </c>
    </row>
    <row r="172" spans="1:65" s="2" customFormat="1" ht="14.45" customHeight="1">
      <c r="A172" s="33"/>
      <c r="B172" s="149"/>
      <c r="C172" s="150" t="s">
        <v>386</v>
      </c>
      <c r="D172" s="150" t="s">
        <v>201</v>
      </c>
      <c r="E172" s="151" t="s">
        <v>3816</v>
      </c>
      <c r="F172" s="152" t="s">
        <v>3817</v>
      </c>
      <c r="G172" s="153" t="s">
        <v>544</v>
      </c>
      <c r="H172" s="154">
        <v>1</v>
      </c>
      <c r="I172" s="155"/>
      <c r="J172" s="156">
        <f>ROUND(I172*H172,2)</f>
        <v>0</v>
      </c>
      <c r="K172" s="152" t="s">
        <v>1</v>
      </c>
      <c r="L172" s="34"/>
      <c r="M172" s="157" t="s">
        <v>1</v>
      </c>
      <c r="N172" s="158"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3718</v>
      </c>
      <c r="AT172" s="161" t="s">
        <v>201</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3718</v>
      </c>
      <c r="BM172" s="161" t="s">
        <v>3818</v>
      </c>
    </row>
    <row r="173" spans="1:65" s="2" customFormat="1" ht="14.45" customHeight="1">
      <c r="A173" s="33"/>
      <c r="B173" s="149"/>
      <c r="C173" s="150" t="s">
        <v>397</v>
      </c>
      <c r="D173" s="150" t="s">
        <v>201</v>
      </c>
      <c r="E173" s="151" t="s">
        <v>3819</v>
      </c>
      <c r="F173" s="152" t="s">
        <v>3820</v>
      </c>
      <c r="G173" s="153" t="s">
        <v>544</v>
      </c>
      <c r="H173" s="154">
        <v>1</v>
      </c>
      <c r="I173" s="155"/>
      <c r="J173" s="156">
        <f>ROUND(I173*H173,2)</f>
        <v>0</v>
      </c>
      <c r="K173" s="152" t="s">
        <v>1</v>
      </c>
      <c r="L173" s="34"/>
      <c r="M173" s="157" t="s">
        <v>1</v>
      </c>
      <c r="N173" s="158" t="s">
        <v>46</v>
      </c>
      <c r="O173" s="59"/>
      <c r="P173" s="159">
        <f>O173*H173</f>
        <v>0</v>
      </c>
      <c r="Q173" s="159">
        <v>0</v>
      </c>
      <c r="R173" s="159">
        <f>Q173*H173</f>
        <v>0</v>
      </c>
      <c r="S173" s="159">
        <v>0</v>
      </c>
      <c r="T173" s="160">
        <f>S173*H173</f>
        <v>0</v>
      </c>
      <c r="U173" s="33"/>
      <c r="V173" s="33"/>
      <c r="W173" s="33"/>
      <c r="X173" s="33"/>
      <c r="Y173" s="33"/>
      <c r="Z173" s="33"/>
      <c r="AA173" s="33"/>
      <c r="AB173" s="33"/>
      <c r="AC173" s="33"/>
      <c r="AD173" s="33"/>
      <c r="AE173" s="33"/>
      <c r="AR173" s="161" t="s">
        <v>3718</v>
      </c>
      <c r="AT173" s="161" t="s">
        <v>201</v>
      </c>
      <c r="AU173" s="161" t="s">
        <v>91</v>
      </c>
      <c r="AY173" s="18" t="s">
        <v>199</v>
      </c>
      <c r="BE173" s="162">
        <f>IF(N173="základní",J173,0)</f>
        <v>0</v>
      </c>
      <c r="BF173" s="162">
        <f>IF(N173="snížená",J173,0)</f>
        <v>0</v>
      </c>
      <c r="BG173" s="162">
        <f>IF(N173="zákl. přenesená",J173,0)</f>
        <v>0</v>
      </c>
      <c r="BH173" s="162">
        <f>IF(N173="sníž. přenesená",J173,0)</f>
        <v>0</v>
      </c>
      <c r="BI173" s="162">
        <f>IF(N173="nulová",J173,0)</f>
        <v>0</v>
      </c>
      <c r="BJ173" s="18" t="s">
        <v>89</v>
      </c>
      <c r="BK173" s="162">
        <f>ROUND(I173*H173,2)</f>
        <v>0</v>
      </c>
      <c r="BL173" s="18" t="s">
        <v>3718</v>
      </c>
      <c r="BM173" s="161" t="s">
        <v>3821</v>
      </c>
    </row>
    <row r="174" spans="1:47" s="2" customFormat="1" ht="19.5">
      <c r="A174" s="33"/>
      <c r="B174" s="34"/>
      <c r="C174" s="33"/>
      <c r="D174" s="163" t="s">
        <v>248</v>
      </c>
      <c r="E174" s="33"/>
      <c r="F174" s="168" t="s">
        <v>3822</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248</v>
      </c>
      <c r="AU174" s="18" t="s">
        <v>91</v>
      </c>
    </row>
    <row r="175" spans="1:65" s="2" customFormat="1" ht="14.45" customHeight="1">
      <c r="A175" s="33"/>
      <c r="B175" s="149"/>
      <c r="C175" s="150" t="s">
        <v>402</v>
      </c>
      <c r="D175" s="150" t="s">
        <v>201</v>
      </c>
      <c r="E175" s="151" t="s">
        <v>3823</v>
      </c>
      <c r="F175" s="152" t="s">
        <v>3817</v>
      </c>
      <c r="G175" s="153" t="s">
        <v>544</v>
      </c>
      <c r="H175" s="154">
        <v>1</v>
      </c>
      <c r="I175" s="155"/>
      <c r="J175" s="156">
        <f>ROUND(I175*H175,2)</f>
        <v>0</v>
      </c>
      <c r="K175" s="152" t="s">
        <v>1</v>
      </c>
      <c r="L175" s="34"/>
      <c r="M175" s="157" t="s">
        <v>1</v>
      </c>
      <c r="N175" s="158" t="s">
        <v>46</v>
      </c>
      <c r="O175" s="59"/>
      <c r="P175" s="159">
        <f>O175*H175</f>
        <v>0</v>
      </c>
      <c r="Q175" s="159">
        <v>0</v>
      </c>
      <c r="R175" s="159">
        <f>Q175*H175</f>
        <v>0</v>
      </c>
      <c r="S175" s="159">
        <v>0</v>
      </c>
      <c r="T175" s="160">
        <f>S175*H175</f>
        <v>0</v>
      </c>
      <c r="U175" s="33"/>
      <c r="V175" s="33"/>
      <c r="W175" s="33"/>
      <c r="X175" s="33"/>
      <c r="Y175" s="33"/>
      <c r="Z175" s="33"/>
      <c r="AA175" s="33"/>
      <c r="AB175" s="33"/>
      <c r="AC175" s="33"/>
      <c r="AD175" s="33"/>
      <c r="AE175" s="33"/>
      <c r="AR175" s="161" t="s">
        <v>3718</v>
      </c>
      <c r="AT175" s="161" t="s">
        <v>201</v>
      </c>
      <c r="AU175" s="161" t="s">
        <v>91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3718</v>
      </c>
      <c r="BM175" s="161" t="s">
        <v>3824</v>
      </c>
    </row>
    <row r="176" spans="1:65" s="2" customFormat="1" ht="24.2" customHeight="1">
      <c r="A176" s="33"/>
      <c r="B176" s="149"/>
      <c r="C176" s="150" t="s">
        <v>410</v>
      </c>
      <c r="D176" s="150" t="s">
        <v>201</v>
      </c>
      <c r="E176" s="151" t="s">
        <v>3825</v>
      </c>
      <c r="F176" s="152" t="s">
        <v>3826</v>
      </c>
      <c r="G176" s="153" t="s">
        <v>544</v>
      </c>
      <c r="H176" s="154">
        <v>1</v>
      </c>
      <c r="I176" s="155"/>
      <c r="J176" s="156">
        <f>ROUND(I176*H176,2)</f>
        <v>0</v>
      </c>
      <c r="K176" s="152" t="s">
        <v>1</v>
      </c>
      <c r="L176" s="34"/>
      <c r="M176" s="157" t="s">
        <v>1</v>
      </c>
      <c r="N176" s="158" t="s">
        <v>46</v>
      </c>
      <c r="O176" s="59"/>
      <c r="P176" s="159">
        <f>O176*H176</f>
        <v>0</v>
      </c>
      <c r="Q176" s="159">
        <v>0</v>
      </c>
      <c r="R176" s="159">
        <f>Q176*H176</f>
        <v>0</v>
      </c>
      <c r="S176" s="159">
        <v>0</v>
      </c>
      <c r="T176" s="160">
        <f>S176*H176</f>
        <v>0</v>
      </c>
      <c r="U176" s="33"/>
      <c r="V176" s="33"/>
      <c r="W176" s="33"/>
      <c r="X176" s="33"/>
      <c r="Y176" s="33"/>
      <c r="Z176" s="33"/>
      <c r="AA176" s="33"/>
      <c r="AB176" s="33"/>
      <c r="AC176" s="33"/>
      <c r="AD176" s="33"/>
      <c r="AE176" s="33"/>
      <c r="AR176" s="161" t="s">
        <v>3718</v>
      </c>
      <c r="AT176" s="161" t="s">
        <v>201</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3718</v>
      </c>
      <c r="BM176" s="161" t="s">
        <v>3827</v>
      </c>
    </row>
    <row r="177" spans="2:63" s="12" customFormat="1" ht="22.9" customHeight="1">
      <c r="B177" s="136"/>
      <c r="D177" s="137" t="s">
        <v>80</v>
      </c>
      <c r="E177" s="147" t="s">
        <v>3828</v>
      </c>
      <c r="F177" s="147" t="s">
        <v>3829</v>
      </c>
      <c r="I177" s="139"/>
      <c r="J177" s="148">
        <f>BK177</f>
        <v>0</v>
      </c>
      <c r="L177" s="136"/>
      <c r="M177" s="141"/>
      <c r="N177" s="142"/>
      <c r="O177" s="142"/>
      <c r="P177" s="143">
        <f>SUM(P178:P195)</f>
        <v>0</v>
      </c>
      <c r="Q177" s="142"/>
      <c r="R177" s="143">
        <f>SUM(R178:R195)</f>
        <v>0</v>
      </c>
      <c r="S177" s="142"/>
      <c r="T177" s="144">
        <f>SUM(T178:T195)</f>
        <v>0</v>
      </c>
      <c r="AR177" s="137" t="s">
        <v>235</v>
      </c>
      <c r="AT177" s="145" t="s">
        <v>80</v>
      </c>
      <c r="AU177" s="145" t="s">
        <v>89</v>
      </c>
      <c r="AY177" s="137" t="s">
        <v>199</v>
      </c>
      <c r="BK177" s="146">
        <f>SUM(BK178:BK195)</f>
        <v>0</v>
      </c>
    </row>
    <row r="178" spans="1:65" s="2" customFormat="1" ht="37.9" customHeight="1">
      <c r="A178" s="33"/>
      <c r="B178" s="149"/>
      <c r="C178" s="150" t="s">
        <v>418</v>
      </c>
      <c r="D178" s="150" t="s">
        <v>201</v>
      </c>
      <c r="E178" s="151" t="s">
        <v>3830</v>
      </c>
      <c r="F178" s="152" t="s">
        <v>3831</v>
      </c>
      <c r="G178" s="153" t="s">
        <v>544</v>
      </c>
      <c r="H178" s="154">
        <v>1</v>
      </c>
      <c r="I178" s="155"/>
      <c r="J178" s="156">
        <f>ROUND(I178*H178,2)</f>
        <v>0</v>
      </c>
      <c r="K178" s="152" t="s">
        <v>1</v>
      </c>
      <c r="L178" s="34"/>
      <c r="M178" s="157" t="s">
        <v>1</v>
      </c>
      <c r="N178" s="158" t="s">
        <v>46</v>
      </c>
      <c r="O178" s="59"/>
      <c r="P178" s="159">
        <f>O178*H178</f>
        <v>0</v>
      </c>
      <c r="Q178" s="159">
        <v>0</v>
      </c>
      <c r="R178" s="159">
        <f>Q178*H178</f>
        <v>0</v>
      </c>
      <c r="S178" s="159">
        <v>0</v>
      </c>
      <c r="T178" s="160">
        <f>S178*H178</f>
        <v>0</v>
      </c>
      <c r="U178" s="33"/>
      <c r="V178" s="33"/>
      <c r="W178" s="33"/>
      <c r="X178" s="33"/>
      <c r="Y178" s="33"/>
      <c r="Z178" s="33"/>
      <c r="AA178" s="33"/>
      <c r="AB178" s="33"/>
      <c r="AC178" s="33"/>
      <c r="AD178" s="33"/>
      <c r="AE178" s="33"/>
      <c r="AR178" s="161" t="s">
        <v>3718</v>
      </c>
      <c r="AT178" s="161" t="s">
        <v>201</v>
      </c>
      <c r="AU178" s="161" t="s">
        <v>91</v>
      </c>
      <c r="AY178" s="18" t="s">
        <v>199</v>
      </c>
      <c r="BE178" s="162">
        <f>IF(N178="základní",J178,0)</f>
        <v>0</v>
      </c>
      <c r="BF178" s="162">
        <f>IF(N178="snížená",J178,0)</f>
        <v>0</v>
      </c>
      <c r="BG178" s="162">
        <f>IF(N178="zákl. přenesená",J178,0)</f>
        <v>0</v>
      </c>
      <c r="BH178" s="162">
        <f>IF(N178="sníž. přenesená",J178,0)</f>
        <v>0</v>
      </c>
      <c r="BI178" s="162">
        <f>IF(N178="nulová",J178,0)</f>
        <v>0</v>
      </c>
      <c r="BJ178" s="18" t="s">
        <v>89</v>
      </c>
      <c r="BK178" s="162">
        <f>ROUND(I178*H178,2)</f>
        <v>0</v>
      </c>
      <c r="BL178" s="18" t="s">
        <v>3718</v>
      </c>
      <c r="BM178" s="161" t="s">
        <v>3832</v>
      </c>
    </row>
    <row r="179" spans="1:65" s="2" customFormat="1" ht="14.45" customHeight="1">
      <c r="A179" s="33"/>
      <c r="B179" s="149"/>
      <c r="C179" s="150" t="s">
        <v>423</v>
      </c>
      <c r="D179" s="150" t="s">
        <v>201</v>
      </c>
      <c r="E179" s="151" t="s">
        <v>3833</v>
      </c>
      <c r="F179" s="152" t="s">
        <v>3834</v>
      </c>
      <c r="G179" s="153" t="s">
        <v>544</v>
      </c>
      <c r="H179" s="154">
        <v>1</v>
      </c>
      <c r="I179" s="155"/>
      <c r="J179" s="156">
        <f>ROUND(I179*H179,2)</f>
        <v>0</v>
      </c>
      <c r="K179" s="152" t="s">
        <v>1</v>
      </c>
      <c r="L179" s="34"/>
      <c r="M179" s="157" t="s">
        <v>1</v>
      </c>
      <c r="N179" s="158" t="s">
        <v>46</v>
      </c>
      <c r="O179" s="59"/>
      <c r="P179" s="159">
        <f>O179*H179</f>
        <v>0</v>
      </c>
      <c r="Q179" s="159">
        <v>0</v>
      </c>
      <c r="R179" s="159">
        <f>Q179*H179</f>
        <v>0</v>
      </c>
      <c r="S179" s="159">
        <v>0</v>
      </c>
      <c r="T179" s="160">
        <f>S179*H179</f>
        <v>0</v>
      </c>
      <c r="U179" s="33"/>
      <c r="V179" s="33"/>
      <c r="W179" s="33"/>
      <c r="X179" s="33"/>
      <c r="Y179" s="33"/>
      <c r="Z179" s="33"/>
      <c r="AA179" s="33"/>
      <c r="AB179" s="33"/>
      <c r="AC179" s="33"/>
      <c r="AD179" s="33"/>
      <c r="AE179" s="33"/>
      <c r="AR179" s="161" t="s">
        <v>3718</v>
      </c>
      <c r="AT179" s="161" t="s">
        <v>201</v>
      </c>
      <c r="AU179" s="161" t="s">
        <v>91</v>
      </c>
      <c r="AY179" s="18" t="s">
        <v>199</v>
      </c>
      <c r="BE179" s="162">
        <f>IF(N179="základní",J179,0)</f>
        <v>0</v>
      </c>
      <c r="BF179" s="162">
        <f>IF(N179="snížená",J179,0)</f>
        <v>0</v>
      </c>
      <c r="BG179" s="162">
        <f>IF(N179="zákl. přenesená",J179,0)</f>
        <v>0</v>
      </c>
      <c r="BH179" s="162">
        <f>IF(N179="sníž. přenesená",J179,0)</f>
        <v>0</v>
      </c>
      <c r="BI179" s="162">
        <f>IF(N179="nulová",J179,0)</f>
        <v>0</v>
      </c>
      <c r="BJ179" s="18" t="s">
        <v>89</v>
      </c>
      <c r="BK179" s="162">
        <f>ROUND(I179*H179,2)</f>
        <v>0</v>
      </c>
      <c r="BL179" s="18" t="s">
        <v>3718</v>
      </c>
      <c r="BM179" s="161" t="s">
        <v>3835</v>
      </c>
    </row>
    <row r="180" spans="1:65" s="2" customFormat="1" ht="24.2" customHeight="1">
      <c r="A180" s="33"/>
      <c r="B180" s="149"/>
      <c r="C180" s="150" t="s">
        <v>431</v>
      </c>
      <c r="D180" s="150" t="s">
        <v>201</v>
      </c>
      <c r="E180" s="151" t="s">
        <v>3836</v>
      </c>
      <c r="F180" s="152" t="s">
        <v>3837</v>
      </c>
      <c r="G180" s="153" t="s">
        <v>544</v>
      </c>
      <c r="H180" s="154">
        <v>1</v>
      </c>
      <c r="I180" s="155"/>
      <c r="J180" s="156">
        <f>ROUND(I180*H180,2)</f>
        <v>0</v>
      </c>
      <c r="K180" s="152" t="s">
        <v>1</v>
      </c>
      <c r="L180" s="34"/>
      <c r="M180" s="157" t="s">
        <v>1</v>
      </c>
      <c r="N180" s="158" t="s">
        <v>46</v>
      </c>
      <c r="O180" s="59"/>
      <c r="P180" s="159">
        <f>O180*H180</f>
        <v>0</v>
      </c>
      <c r="Q180" s="159">
        <v>0</v>
      </c>
      <c r="R180" s="159">
        <f>Q180*H180</f>
        <v>0</v>
      </c>
      <c r="S180" s="159">
        <v>0</v>
      </c>
      <c r="T180" s="160">
        <f>S180*H180</f>
        <v>0</v>
      </c>
      <c r="U180" s="33"/>
      <c r="V180" s="33"/>
      <c r="W180" s="33"/>
      <c r="X180" s="33"/>
      <c r="Y180" s="33"/>
      <c r="Z180" s="33"/>
      <c r="AA180" s="33"/>
      <c r="AB180" s="33"/>
      <c r="AC180" s="33"/>
      <c r="AD180" s="33"/>
      <c r="AE180" s="33"/>
      <c r="AR180" s="161" t="s">
        <v>3718</v>
      </c>
      <c r="AT180" s="161" t="s">
        <v>201</v>
      </c>
      <c r="AU180" s="161" t="s">
        <v>91</v>
      </c>
      <c r="AY180" s="18" t="s">
        <v>199</v>
      </c>
      <c r="BE180" s="162">
        <f>IF(N180="základní",J180,0)</f>
        <v>0</v>
      </c>
      <c r="BF180" s="162">
        <f>IF(N180="snížená",J180,0)</f>
        <v>0</v>
      </c>
      <c r="BG180" s="162">
        <f>IF(N180="zákl. přenesená",J180,0)</f>
        <v>0</v>
      </c>
      <c r="BH180" s="162">
        <f>IF(N180="sníž. přenesená",J180,0)</f>
        <v>0</v>
      </c>
      <c r="BI180" s="162">
        <f>IF(N180="nulová",J180,0)</f>
        <v>0</v>
      </c>
      <c r="BJ180" s="18" t="s">
        <v>89</v>
      </c>
      <c r="BK180" s="162">
        <f>ROUND(I180*H180,2)</f>
        <v>0</v>
      </c>
      <c r="BL180" s="18" t="s">
        <v>3718</v>
      </c>
      <c r="BM180" s="161" t="s">
        <v>3838</v>
      </c>
    </row>
    <row r="181" spans="1:65" s="2" customFormat="1" ht="14.45" customHeight="1">
      <c r="A181" s="33"/>
      <c r="B181" s="149"/>
      <c r="C181" s="150" t="s">
        <v>440</v>
      </c>
      <c r="D181" s="150" t="s">
        <v>201</v>
      </c>
      <c r="E181" s="151" t="s">
        <v>3839</v>
      </c>
      <c r="F181" s="152" t="s">
        <v>3840</v>
      </c>
      <c r="G181" s="153" t="s">
        <v>544</v>
      </c>
      <c r="H181" s="154">
        <v>1</v>
      </c>
      <c r="I181" s="155"/>
      <c r="J181" s="156">
        <f>ROUND(I181*H181,2)</f>
        <v>0</v>
      </c>
      <c r="K181" s="152" t="s">
        <v>1</v>
      </c>
      <c r="L181" s="34"/>
      <c r="M181" s="157" t="s">
        <v>1</v>
      </c>
      <c r="N181" s="158" t="s">
        <v>46</v>
      </c>
      <c r="O181" s="59"/>
      <c r="P181" s="159">
        <f>O181*H181</f>
        <v>0</v>
      </c>
      <c r="Q181" s="159">
        <v>0</v>
      </c>
      <c r="R181" s="159">
        <f>Q181*H181</f>
        <v>0</v>
      </c>
      <c r="S181" s="159">
        <v>0</v>
      </c>
      <c r="T181" s="160">
        <f>S181*H181</f>
        <v>0</v>
      </c>
      <c r="U181" s="33"/>
      <c r="V181" s="33"/>
      <c r="W181" s="33"/>
      <c r="X181" s="33"/>
      <c r="Y181" s="33"/>
      <c r="Z181" s="33"/>
      <c r="AA181" s="33"/>
      <c r="AB181" s="33"/>
      <c r="AC181" s="33"/>
      <c r="AD181" s="33"/>
      <c r="AE181" s="33"/>
      <c r="AR181" s="161" t="s">
        <v>3718</v>
      </c>
      <c r="AT181" s="161" t="s">
        <v>201</v>
      </c>
      <c r="AU181" s="161" t="s">
        <v>91</v>
      </c>
      <c r="AY181" s="18" t="s">
        <v>199</v>
      </c>
      <c r="BE181" s="162">
        <f>IF(N181="základní",J181,0)</f>
        <v>0</v>
      </c>
      <c r="BF181" s="162">
        <f>IF(N181="snížená",J181,0)</f>
        <v>0</v>
      </c>
      <c r="BG181" s="162">
        <f>IF(N181="zákl. přenesená",J181,0)</f>
        <v>0</v>
      </c>
      <c r="BH181" s="162">
        <f>IF(N181="sníž. přenesená",J181,0)</f>
        <v>0</v>
      </c>
      <c r="BI181" s="162">
        <f>IF(N181="nulová",J181,0)</f>
        <v>0</v>
      </c>
      <c r="BJ181" s="18" t="s">
        <v>89</v>
      </c>
      <c r="BK181" s="162">
        <f>ROUND(I181*H181,2)</f>
        <v>0</v>
      </c>
      <c r="BL181" s="18" t="s">
        <v>3718</v>
      </c>
      <c r="BM181" s="161" t="s">
        <v>3841</v>
      </c>
    </row>
    <row r="182" spans="1:65" s="2" customFormat="1" ht="49.15" customHeight="1">
      <c r="A182" s="33"/>
      <c r="B182" s="149"/>
      <c r="C182" s="150" t="s">
        <v>448</v>
      </c>
      <c r="D182" s="150" t="s">
        <v>201</v>
      </c>
      <c r="E182" s="151" t="s">
        <v>3842</v>
      </c>
      <c r="F182" s="152" t="s">
        <v>3843</v>
      </c>
      <c r="G182" s="153" t="s">
        <v>544</v>
      </c>
      <c r="H182" s="154">
        <v>1</v>
      </c>
      <c r="I182" s="155"/>
      <c r="J182" s="156">
        <f>ROUND(I182*H182,2)</f>
        <v>0</v>
      </c>
      <c r="K182" s="152" t="s">
        <v>1</v>
      </c>
      <c r="L182" s="34"/>
      <c r="M182" s="157" t="s">
        <v>1</v>
      </c>
      <c r="N182" s="158" t="s">
        <v>46</v>
      </c>
      <c r="O182" s="59"/>
      <c r="P182" s="159">
        <f>O182*H182</f>
        <v>0</v>
      </c>
      <c r="Q182" s="159">
        <v>0</v>
      </c>
      <c r="R182" s="159">
        <f>Q182*H182</f>
        <v>0</v>
      </c>
      <c r="S182" s="159">
        <v>0</v>
      </c>
      <c r="T182" s="160">
        <f>S182*H182</f>
        <v>0</v>
      </c>
      <c r="U182" s="33"/>
      <c r="V182" s="33"/>
      <c r="W182" s="33"/>
      <c r="X182" s="33"/>
      <c r="Y182" s="33"/>
      <c r="Z182" s="33"/>
      <c r="AA182" s="33"/>
      <c r="AB182" s="33"/>
      <c r="AC182" s="33"/>
      <c r="AD182" s="33"/>
      <c r="AE182" s="33"/>
      <c r="AR182" s="161" t="s">
        <v>3718</v>
      </c>
      <c r="AT182" s="161" t="s">
        <v>201</v>
      </c>
      <c r="AU182" s="161" t="s">
        <v>91</v>
      </c>
      <c r="AY182" s="18" t="s">
        <v>199</v>
      </c>
      <c r="BE182" s="162">
        <f>IF(N182="základní",J182,0)</f>
        <v>0</v>
      </c>
      <c r="BF182" s="162">
        <f>IF(N182="snížená",J182,0)</f>
        <v>0</v>
      </c>
      <c r="BG182" s="162">
        <f>IF(N182="zákl. přenesená",J182,0)</f>
        <v>0</v>
      </c>
      <c r="BH182" s="162">
        <f>IF(N182="sníž. přenesená",J182,0)</f>
        <v>0</v>
      </c>
      <c r="BI182" s="162">
        <f>IF(N182="nulová",J182,0)</f>
        <v>0</v>
      </c>
      <c r="BJ182" s="18" t="s">
        <v>89</v>
      </c>
      <c r="BK182" s="162">
        <f>ROUND(I182*H182,2)</f>
        <v>0</v>
      </c>
      <c r="BL182" s="18" t="s">
        <v>3718</v>
      </c>
      <c r="BM182" s="161" t="s">
        <v>3844</v>
      </c>
    </row>
    <row r="183" spans="1:47" s="2" customFormat="1" ht="117">
      <c r="A183" s="33"/>
      <c r="B183" s="34"/>
      <c r="C183" s="33"/>
      <c r="D183" s="163" t="s">
        <v>248</v>
      </c>
      <c r="E183" s="33"/>
      <c r="F183" s="168" t="s">
        <v>3845</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248</v>
      </c>
      <c r="AU183" s="18" t="s">
        <v>91</v>
      </c>
    </row>
    <row r="184" spans="1:65" s="2" customFormat="1" ht="14.45" customHeight="1">
      <c r="A184" s="33"/>
      <c r="B184" s="149"/>
      <c r="C184" s="150" t="s">
        <v>456</v>
      </c>
      <c r="D184" s="150" t="s">
        <v>201</v>
      </c>
      <c r="E184" s="151" t="s">
        <v>3846</v>
      </c>
      <c r="F184" s="152" t="s">
        <v>3847</v>
      </c>
      <c r="G184" s="153" t="s">
        <v>544</v>
      </c>
      <c r="H184" s="154">
        <v>1</v>
      </c>
      <c r="I184" s="155"/>
      <c r="J184" s="156">
        <f>ROUND(I184*H184,2)</f>
        <v>0</v>
      </c>
      <c r="K184" s="152" t="s">
        <v>1</v>
      </c>
      <c r="L184" s="34"/>
      <c r="M184" s="157" t="s">
        <v>1</v>
      </c>
      <c r="N184" s="158" t="s">
        <v>46</v>
      </c>
      <c r="O184" s="59"/>
      <c r="P184" s="159">
        <f>O184*H184</f>
        <v>0</v>
      </c>
      <c r="Q184" s="159">
        <v>0</v>
      </c>
      <c r="R184" s="159">
        <f>Q184*H184</f>
        <v>0</v>
      </c>
      <c r="S184" s="159">
        <v>0</v>
      </c>
      <c r="T184" s="160">
        <f>S184*H184</f>
        <v>0</v>
      </c>
      <c r="U184" s="33"/>
      <c r="V184" s="33"/>
      <c r="W184" s="33"/>
      <c r="X184" s="33"/>
      <c r="Y184" s="33"/>
      <c r="Z184" s="33"/>
      <c r="AA184" s="33"/>
      <c r="AB184" s="33"/>
      <c r="AC184" s="33"/>
      <c r="AD184" s="33"/>
      <c r="AE184" s="33"/>
      <c r="AR184" s="161" t="s">
        <v>3718</v>
      </c>
      <c r="AT184" s="161" t="s">
        <v>201</v>
      </c>
      <c r="AU184" s="161" t="s">
        <v>91</v>
      </c>
      <c r="AY184" s="18" t="s">
        <v>199</v>
      </c>
      <c r="BE184" s="162">
        <f>IF(N184="základní",J184,0)</f>
        <v>0</v>
      </c>
      <c r="BF184" s="162">
        <f>IF(N184="snížená",J184,0)</f>
        <v>0</v>
      </c>
      <c r="BG184" s="162">
        <f>IF(N184="zákl. přenesená",J184,0)</f>
        <v>0</v>
      </c>
      <c r="BH184" s="162">
        <f>IF(N184="sníž. přenesená",J184,0)</f>
        <v>0</v>
      </c>
      <c r="BI184" s="162">
        <f>IF(N184="nulová",J184,0)</f>
        <v>0</v>
      </c>
      <c r="BJ184" s="18" t="s">
        <v>89</v>
      </c>
      <c r="BK184" s="162">
        <f>ROUND(I184*H184,2)</f>
        <v>0</v>
      </c>
      <c r="BL184" s="18" t="s">
        <v>3718</v>
      </c>
      <c r="BM184" s="161" t="s">
        <v>3848</v>
      </c>
    </row>
    <row r="185" spans="1:65" s="2" customFormat="1" ht="24.2" customHeight="1">
      <c r="A185" s="33"/>
      <c r="B185" s="149"/>
      <c r="C185" s="150" t="s">
        <v>464</v>
      </c>
      <c r="D185" s="150" t="s">
        <v>201</v>
      </c>
      <c r="E185" s="151" t="s">
        <v>3849</v>
      </c>
      <c r="F185" s="152" t="s">
        <v>3850</v>
      </c>
      <c r="G185" s="153" t="s">
        <v>544</v>
      </c>
      <c r="H185" s="154">
        <v>1</v>
      </c>
      <c r="I185" s="155"/>
      <c r="J185" s="156">
        <f>ROUND(I185*H185,2)</f>
        <v>0</v>
      </c>
      <c r="K185" s="152" t="s">
        <v>1</v>
      </c>
      <c r="L185" s="34"/>
      <c r="M185" s="157" t="s">
        <v>1</v>
      </c>
      <c r="N185" s="158" t="s">
        <v>46</v>
      </c>
      <c r="O185" s="59"/>
      <c r="P185" s="159">
        <f>O185*H185</f>
        <v>0</v>
      </c>
      <c r="Q185" s="159">
        <v>0</v>
      </c>
      <c r="R185" s="159">
        <f>Q185*H185</f>
        <v>0</v>
      </c>
      <c r="S185" s="159">
        <v>0</v>
      </c>
      <c r="T185" s="160">
        <f>S185*H185</f>
        <v>0</v>
      </c>
      <c r="U185" s="33"/>
      <c r="V185" s="33"/>
      <c r="W185" s="33"/>
      <c r="X185" s="33"/>
      <c r="Y185" s="33"/>
      <c r="Z185" s="33"/>
      <c r="AA185" s="33"/>
      <c r="AB185" s="33"/>
      <c r="AC185" s="33"/>
      <c r="AD185" s="33"/>
      <c r="AE185" s="33"/>
      <c r="AR185" s="161" t="s">
        <v>3718</v>
      </c>
      <c r="AT185" s="161" t="s">
        <v>201</v>
      </c>
      <c r="AU185" s="161" t="s">
        <v>91</v>
      </c>
      <c r="AY185" s="18" t="s">
        <v>199</v>
      </c>
      <c r="BE185" s="162">
        <f>IF(N185="základní",J185,0)</f>
        <v>0</v>
      </c>
      <c r="BF185" s="162">
        <f>IF(N185="snížená",J185,0)</f>
        <v>0</v>
      </c>
      <c r="BG185" s="162">
        <f>IF(N185="zákl. přenesená",J185,0)</f>
        <v>0</v>
      </c>
      <c r="BH185" s="162">
        <f>IF(N185="sníž. přenesená",J185,0)</f>
        <v>0</v>
      </c>
      <c r="BI185" s="162">
        <f>IF(N185="nulová",J185,0)</f>
        <v>0</v>
      </c>
      <c r="BJ185" s="18" t="s">
        <v>89</v>
      </c>
      <c r="BK185" s="162">
        <f>ROUND(I185*H185,2)</f>
        <v>0</v>
      </c>
      <c r="BL185" s="18" t="s">
        <v>3718</v>
      </c>
      <c r="BM185" s="161" t="s">
        <v>3851</v>
      </c>
    </row>
    <row r="186" spans="1:47" s="2" customFormat="1" ht="11.25">
      <c r="A186" s="33"/>
      <c r="B186" s="34"/>
      <c r="C186" s="33"/>
      <c r="D186" s="163" t="s">
        <v>208</v>
      </c>
      <c r="E186" s="33"/>
      <c r="F186" s="164" t="s">
        <v>3852</v>
      </c>
      <c r="G186" s="33"/>
      <c r="H186" s="33"/>
      <c r="I186" s="165"/>
      <c r="J186" s="33"/>
      <c r="K186" s="33"/>
      <c r="L186" s="34"/>
      <c r="M186" s="166"/>
      <c r="N186" s="167"/>
      <c r="O186" s="59"/>
      <c r="P186" s="59"/>
      <c r="Q186" s="59"/>
      <c r="R186" s="59"/>
      <c r="S186" s="59"/>
      <c r="T186" s="60"/>
      <c r="U186" s="33"/>
      <c r="V186" s="33"/>
      <c r="W186" s="33"/>
      <c r="X186" s="33"/>
      <c r="Y186" s="33"/>
      <c r="Z186" s="33"/>
      <c r="AA186" s="33"/>
      <c r="AB186" s="33"/>
      <c r="AC186" s="33"/>
      <c r="AD186" s="33"/>
      <c r="AE186" s="33"/>
      <c r="AT186" s="18" t="s">
        <v>208</v>
      </c>
      <c r="AU186" s="18" t="s">
        <v>91</v>
      </c>
    </row>
    <row r="187" spans="1:47" s="2" customFormat="1" ht="58.5">
      <c r="A187" s="33"/>
      <c r="B187" s="34"/>
      <c r="C187" s="33"/>
      <c r="D187" s="163" t="s">
        <v>248</v>
      </c>
      <c r="E187" s="33"/>
      <c r="F187" s="168" t="s">
        <v>3853</v>
      </c>
      <c r="G187" s="33"/>
      <c r="H187" s="33"/>
      <c r="I187" s="165"/>
      <c r="J187" s="33"/>
      <c r="K187" s="33"/>
      <c r="L187" s="34"/>
      <c r="M187" s="166"/>
      <c r="N187" s="167"/>
      <c r="O187" s="59"/>
      <c r="P187" s="59"/>
      <c r="Q187" s="59"/>
      <c r="R187" s="59"/>
      <c r="S187" s="59"/>
      <c r="T187" s="60"/>
      <c r="U187" s="33"/>
      <c r="V187" s="33"/>
      <c r="W187" s="33"/>
      <c r="X187" s="33"/>
      <c r="Y187" s="33"/>
      <c r="Z187" s="33"/>
      <c r="AA187" s="33"/>
      <c r="AB187" s="33"/>
      <c r="AC187" s="33"/>
      <c r="AD187" s="33"/>
      <c r="AE187" s="33"/>
      <c r="AT187" s="18" t="s">
        <v>248</v>
      </c>
      <c r="AU187" s="18" t="s">
        <v>91</v>
      </c>
    </row>
    <row r="188" spans="1:65" s="2" customFormat="1" ht="14.45" customHeight="1">
      <c r="A188" s="33"/>
      <c r="B188" s="149"/>
      <c r="C188" s="150" t="s">
        <v>471</v>
      </c>
      <c r="D188" s="150" t="s">
        <v>201</v>
      </c>
      <c r="E188" s="151" t="s">
        <v>3854</v>
      </c>
      <c r="F188" s="152" t="s">
        <v>3855</v>
      </c>
      <c r="G188" s="153" t="s">
        <v>544</v>
      </c>
      <c r="H188" s="154">
        <v>1</v>
      </c>
      <c r="I188" s="155"/>
      <c r="J188" s="156">
        <f>ROUND(I188*H188,2)</f>
        <v>0</v>
      </c>
      <c r="K188" s="152" t="s">
        <v>1</v>
      </c>
      <c r="L188" s="34"/>
      <c r="M188" s="157" t="s">
        <v>1</v>
      </c>
      <c r="N188" s="158" t="s">
        <v>46</v>
      </c>
      <c r="O188" s="59"/>
      <c r="P188" s="159">
        <f>O188*H188</f>
        <v>0</v>
      </c>
      <c r="Q188" s="159">
        <v>0</v>
      </c>
      <c r="R188" s="159">
        <f>Q188*H188</f>
        <v>0</v>
      </c>
      <c r="S188" s="159">
        <v>0</v>
      </c>
      <c r="T188" s="160">
        <f>S188*H188</f>
        <v>0</v>
      </c>
      <c r="U188" s="33"/>
      <c r="V188" s="33"/>
      <c r="W188" s="33"/>
      <c r="X188" s="33"/>
      <c r="Y188" s="33"/>
      <c r="Z188" s="33"/>
      <c r="AA188" s="33"/>
      <c r="AB188" s="33"/>
      <c r="AC188" s="33"/>
      <c r="AD188" s="33"/>
      <c r="AE188" s="33"/>
      <c r="AR188" s="161" t="s">
        <v>3718</v>
      </c>
      <c r="AT188" s="161" t="s">
        <v>201</v>
      </c>
      <c r="AU188" s="161" t="s">
        <v>91</v>
      </c>
      <c r="AY188" s="18" t="s">
        <v>199</v>
      </c>
      <c r="BE188" s="162">
        <f>IF(N188="základní",J188,0)</f>
        <v>0</v>
      </c>
      <c r="BF188" s="162">
        <f>IF(N188="snížená",J188,0)</f>
        <v>0</v>
      </c>
      <c r="BG188" s="162">
        <f>IF(N188="zákl. přenesená",J188,0)</f>
        <v>0</v>
      </c>
      <c r="BH188" s="162">
        <f>IF(N188="sníž. přenesená",J188,0)</f>
        <v>0</v>
      </c>
      <c r="BI188" s="162">
        <f>IF(N188="nulová",J188,0)</f>
        <v>0</v>
      </c>
      <c r="BJ188" s="18" t="s">
        <v>89</v>
      </c>
      <c r="BK188" s="162">
        <f>ROUND(I188*H188,2)</f>
        <v>0</v>
      </c>
      <c r="BL188" s="18" t="s">
        <v>3718</v>
      </c>
      <c r="BM188" s="161" t="s">
        <v>3856</v>
      </c>
    </row>
    <row r="189" spans="1:47" s="2" customFormat="1" ht="19.5">
      <c r="A189" s="33"/>
      <c r="B189" s="34"/>
      <c r="C189" s="33"/>
      <c r="D189" s="163" t="s">
        <v>248</v>
      </c>
      <c r="E189" s="33"/>
      <c r="F189" s="168" t="s">
        <v>3857</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248</v>
      </c>
      <c r="AU189" s="18" t="s">
        <v>91</v>
      </c>
    </row>
    <row r="190" spans="1:65" s="2" customFormat="1" ht="14.45" customHeight="1">
      <c r="A190" s="33"/>
      <c r="B190" s="149"/>
      <c r="C190" s="150" t="s">
        <v>477</v>
      </c>
      <c r="D190" s="150" t="s">
        <v>201</v>
      </c>
      <c r="E190" s="151" t="s">
        <v>3858</v>
      </c>
      <c r="F190" s="152" t="s">
        <v>3859</v>
      </c>
      <c r="G190" s="153" t="s">
        <v>544</v>
      </c>
      <c r="H190" s="154">
        <v>1</v>
      </c>
      <c r="I190" s="155"/>
      <c r="J190" s="156">
        <f>ROUND(I190*H190,2)</f>
        <v>0</v>
      </c>
      <c r="K190" s="152" t="s">
        <v>1</v>
      </c>
      <c r="L190" s="34"/>
      <c r="M190" s="157" t="s">
        <v>1</v>
      </c>
      <c r="N190" s="158" t="s">
        <v>46</v>
      </c>
      <c r="O190" s="59"/>
      <c r="P190" s="159">
        <f>O190*H190</f>
        <v>0</v>
      </c>
      <c r="Q190" s="159">
        <v>0</v>
      </c>
      <c r="R190" s="159">
        <f>Q190*H190</f>
        <v>0</v>
      </c>
      <c r="S190" s="159">
        <v>0</v>
      </c>
      <c r="T190" s="160">
        <f>S190*H190</f>
        <v>0</v>
      </c>
      <c r="U190" s="33"/>
      <c r="V190" s="33"/>
      <c r="W190" s="33"/>
      <c r="X190" s="33"/>
      <c r="Y190" s="33"/>
      <c r="Z190" s="33"/>
      <c r="AA190" s="33"/>
      <c r="AB190" s="33"/>
      <c r="AC190" s="33"/>
      <c r="AD190" s="33"/>
      <c r="AE190" s="33"/>
      <c r="AR190" s="161" t="s">
        <v>3718</v>
      </c>
      <c r="AT190" s="161" t="s">
        <v>201</v>
      </c>
      <c r="AU190" s="161" t="s">
        <v>91</v>
      </c>
      <c r="AY190" s="18" t="s">
        <v>199</v>
      </c>
      <c r="BE190" s="162">
        <f>IF(N190="základní",J190,0)</f>
        <v>0</v>
      </c>
      <c r="BF190" s="162">
        <f>IF(N190="snížená",J190,0)</f>
        <v>0</v>
      </c>
      <c r="BG190" s="162">
        <f>IF(N190="zákl. přenesená",J190,0)</f>
        <v>0</v>
      </c>
      <c r="BH190" s="162">
        <f>IF(N190="sníž. přenesená",J190,0)</f>
        <v>0</v>
      </c>
      <c r="BI190" s="162">
        <f>IF(N190="nulová",J190,0)</f>
        <v>0</v>
      </c>
      <c r="BJ190" s="18" t="s">
        <v>89</v>
      </c>
      <c r="BK190" s="162">
        <f>ROUND(I190*H190,2)</f>
        <v>0</v>
      </c>
      <c r="BL190" s="18" t="s">
        <v>3718</v>
      </c>
      <c r="BM190" s="161" t="s">
        <v>3860</v>
      </c>
    </row>
    <row r="191" spans="1:47" s="2" customFormat="1" ht="97.5">
      <c r="A191" s="33"/>
      <c r="B191" s="34"/>
      <c r="C191" s="33"/>
      <c r="D191" s="163" t="s">
        <v>248</v>
      </c>
      <c r="E191" s="33"/>
      <c r="F191" s="168" t="s">
        <v>3861</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248</v>
      </c>
      <c r="AU191" s="18" t="s">
        <v>91</v>
      </c>
    </row>
    <row r="192" spans="1:65" s="2" customFormat="1" ht="49.15" customHeight="1">
      <c r="A192" s="33"/>
      <c r="B192" s="149"/>
      <c r="C192" s="150" t="s">
        <v>484</v>
      </c>
      <c r="D192" s="150" t="s">
        <v>201</v>
      </c>
      <c r="E192" s="151" t="s">
        <v>3862</v>
      </c>
      <c r="F192" s="152" t="s">
        <v>3863</v>
      </c>
      <c r="G192" s="153" t="s">
        <v>544</v>
      </c>
      <c r="H192" s="154">
        <v>1</v>
      </c>
      <c r="I192" s="155"/>
      <c r="J192" s="156">
        <f>ROUND(I192*H192,2)</f>
        <v>0</v>
      </c>
      <c r="K192" s="152" t="s">
        <v>1</v>
      </c>
      <c r="L192" s="34"/>
      <c r="M192" s="157" t="s">
        <v>1</v>
      </c>
      <c r="N192" s="158" t="s">
        <v>46</v>
      </c>
      <c r="O192" s="59"/>
      <c r="P192" s="159">
        <f>O192*H192</f>
        <v>0</v>
      </c>
      <c r="Q192" s="159">
        <v>0</v>
      </c>
      <c r="R192" s="159">
        <f>Q192*H192</f>
        <v>0</v>
      </c>
      <c r="S192" s="159">
        <v>0</v>
      </c>
      <c r="T192" s="160">
        <f>S192*H192</f>
        <v>0</v>
      </c>
      <c r="U192" s="33"/>
      <c r="V192" s="33"/>
      <c r="W192" s="33"/>
      <c r="X192" s="33"/>
      <c r="Y192" s="33"/>
      <c r="Z192" s="33"/>
      <c r="AA192" s="33"/>
      <c r="AB192" s="33"/>
      <c r="AC192" s="33"/>
      <c r="AD192" s="33"/>
      <c r="AE192" s="33"/>
      <c r="AR192" s="161" t="s">
        <v>3718</v>
      </c>
      <c r="AT192" s="161" t="s">
        <v>201</v>
      </c>
      <c r="AU192" s="161" t="s">
        <v>91</v>
      </c>
      <c r="AY192" s="18" t="s">
        <v>199</v>
      </c>
      <c r="BE192" s="162">
        <f>IF(N192="základní",J192,0)</f>
        <v>0</v>
      </c>
      <c r="BF192" s="162">
        <f>IF(N192="snížená",J192,0)</f>
        <v>0</v>
      </c>
      <c r="BG192" s="162">
        <f>IF(N192="zákl. přenesená",J192,0)</f>
        <v>0</v>
      </c>
      <c r="BH192" s="162">
        <f>IF(N192="sníž. přenesená",J192,0)</f>
        <v>0</v>
      </c>
      <c r="BI192" s="162">
        <f>IF(N192="nulová",J192,0)</f>
        <v>0</v>
      </c>
      <c r="BJ192" s="18" t="s">
        <v>89</v>
      </c>
      <c r="BK192" s="162">
        <f>ROUND(I192*H192,2)</f>
        <v>0</v>
      </c>
      <c r="BL192" s="18" t="s">
        <v>3718</v>
      </c>
      <c r="BM192" s="161" t="s">
        <v>3864</v>
      </c>
    </row>
    <row r="193" spans="1:47" s="2" customFormat="1" ht="11.25">
      <c r="A193" s="33"/>
      <c r="B193" s="34"/>
      <c r="C193" s="33"/>
      <c r="D193" s="163" t="s">
        <v>208</v>
      </c>
      <c r="E193" s="33"/>
      <c r="F193" s="164" t="s">
        <v>3865</v>
      </c>
      <c r="G193" s="33"/>
      <c r="H193" s="33"/>
      <c r="I193" s="165"/>
      <c r="J193" s="33"/>
      <c r="K193" s="33"/>
      <c r="L193" s="34"/>
      <c r="M193" s="166"/>
      <c r="N193" s="167"/>
      <c r="O193" s="59"/>
      <c r="P193" s="59"/>
      <c r="Q193" s="59"/>
      <c r="R193" s="59"/>
      <c r="S193" s="59"/>
      <c r="T193" s="60"/>
      <c r="U193" s="33"/>
      <c r="V193" s="33"/>
      <c r="W193" s="33"/>
      <c r="X193" s="33"/>
      <c r="Y193" s="33"/>
      <c r="Z193" s="33"/>
      <c r="AA193" s="33"/>
      <c r="AB193" s="33"/>
      <c r="AC193" s="33"/>
      <c r="AD193" s="33"/>
      <c r="AE193" s="33"/>
      <c r="AT193" s="18" t="s">
        <v>208</v>
      </c>
      <c r="AU193" s="18" t="s">
        <v>91</v>
      </c>
    </row>
    <row r="194" spans="1:65" s="2" customFormat="1" ht="14.45" customHeight="1">
      <c r="A194" s="33"/>
      <c r="B194" s="149"/>
      <c r="C194" s="150" t="s">
        <v>490</v>
      </c>
      <c r="D194" s="150" t="s">
        <v>201</v>
      </c>
      <c r="E194" s="151" t="s">
        <v>3866</v>
      </c>
      <c r="F194" s="152" t="s">
        <v>3867</v>
      </c>
      <c r="G194" s="153" t="s">
        <v>544</v>
      </c>
      <c r="H194" s="154">
        <v>1</v>
      </c>
      <c r="I194" s="155"/>
      <c r="J194" s="156">
        <f>ROUND(I194*H194,2)</f>
        <v>0</v>
      </c>
      <c r="K194" s="152" t="s">
        <v>1</v>
      </c>
      <c r="L194" s="34"/>
      <c r="M194" s="157" t="s">
        <v>1</v>
      </c>
      <c r="N194" s="158" t="s">
        <v>46</v>
      </c>
      <c r="O194" s="59"/>
      <c r="P194" s="159">
        <f>O194*H194</f>
        <v>0</v>
      </c>
      <c r="Q194" s="159">
        <v>0</v>
      </c>
      <c r="R194" s="159">
        <f>Q194*H194</f>
        <v>0</v>
      </c>
      <c r="S194" s="159">
        <v>0</v>
      </c>
      <c r="T194" s="160">
        <f>S194*H194</f>
        <v>0</v>
      </c>
      <c r="U194" s="33"/>
      <c r="V194" s="33"/>
      <c r="W194" s="33"/>
      <c r="X194" s="33"/>
      <c r="Y194" s="33"/>
      <c r="Z194" s="33"/>
      <c r="AA194" s="33"/>
      <c r="AB194" s="33"/>
      <c r="AC194" s="33"/>
      <c r="AD194" s="33"/>
      <c r="AE194" s="33"/>
      <c r="AR194" s="161" t="s">
        <v>3718</v>
      </c>
      <c r="AT194" s="161" t="s">
        <v>201</v>
      </c>
      <c r="AU194" s="161" t="s">
        <v>91</v>
      </c>
      <c r="AY194" s="18" t="s">
        <v>199</v>
      </c>
      <c r="BE194" s="162">
        <f>IF(N194="základní",J194,0)</f>
        <v>0</v>
      </c>
      <c r="BF194" s="162">
        <f>IF(N194="snížená",J194,0)</f>
        <v>0</v>
      </c>
      <c r="BG194" s="162">
        <f>IF(N194="zákl. přenesená",J194,0)</f>
        <v>0</v>
      </c>
      <c r="BH194" s="162">
        <f>IF(N194="sníž. přenesená",J194,0)</f>
        <v>0</v>
      </c>
      <c r="BI194" s="162">
        <f>IF(N194="nulová",J194,0)</f>
        <v>0</v>
      </c>
      <c r="BJ194" s="18" t="s">
        <v>89</v>
      </c>
      <c r="BK194" s="162">
        <f>ROUND(I194*H194,2)</f>
        <v>0</v>
      </c>
      <c r="BL194" s="18" t="s">
        <v>3718</v>
      </c>
      <c r="BM194" s="161" t="s">
        <v>3868</v>
      </c>
    </row>
    <row r="195" spans="1:47" s="2" customFormat="1" ht="39">
      <c r="A195" s="33"/>
      <c r="B195" s="34"/>
      <c r="C195" s="33"/>
      <c r="D195" s="163" t="s">
        <v>248</v>
      </c>
      <c r="E195" s="33"/>
      <c r="F195" s="168" t="s">
        <v>3869</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248</v>
      </c>
      <c r="AU195" s="18" t="s">
        <v>91</v>
      </c>
    </row>
    <row r="196" spans="2:63" s="12" customFormat="1" ht="22.9" customHeight="1">
      <c r="B196" s="136"/>
      <c r="D196" s="137" t="s">
        <v>80</v>
      </c>
      <c r="E196" s="147" t="s">
        <v>3870</v>
      </c>
      <c r="F196" s="147" t="s">
        <v>3871</v>
      </c>
      <c r="I196" s="139"/>
      <c r="J196" s="148">
        <f>BK196</f>
        <v>0</v>
      </c>
      <c r="L196" s="136"/>
      <c r="M196" s="141"/>
      <c r="N196" s="142"/>
      <c r="O196" s="142"/>
      <c r="P196" s="143">
        <f>SUM(P197:P215)</f>
        <v>0</v>
      </c>
      <c r="Q196" s="142"/>
      <c r="R196" s="143">
        <f>SUM(R197:R215)</f>
        <v>0</v>
      </c>
      <c r="S196" s="142"/>
      <c r="T196" s="144">
        <f>SUM(T197:T215)</f>
        <v>0</v>
      </c>
      <c r="AR196" s="137" t="s">
        <v>235</v>
      </c>
      <c r="AT196" s="145" t="s">
        <v>80</v>
      </c>
      <c r="AU196" s="145" t="s">
        <v>89</v>
      </c>
      <c r="AY196" s="137" t="s">
        <v>199</v>
      </c>
      <c r="BK196" s="146">
        <f>SUM(BK197:BK215)</f>
        <v>0</v>
      </c>
    </row>
    <row r="197" spans="1:65" s="2" customFormat="1" ht="14.45" customHeight="1">
      <c r="A197" s="33"/>
      <c r="B197" s="149"/>
      <c r="C197" s="150" t="s">
        <v>497</v>
      </c>
      <c r="D197" s="150" t="s">
        <v>201</v>
      </c>
      <c r="E197" s="151" t="s">
        <v>3872</v>
      </c>
      <c r="F197" s="152" t="s">
        <v>3873</v>
      </c>
      <c r="G197" s="153" t="s">
        <v>544</v>
      </c>
      <c r="H197" s="154">
        <v>1</v>
      </c>
      <c r="I197" s="155"/>
      <c r="J197" s="156">
        <f>ROUND(I197*H197,2)</f>
        <v>0</v>
      </c>
      <c r="K197" s="152" t="s">
        <v>1</v>
      </c>
      <c r="L197" s="34"/>
      <c r="M197" s="157" t="s">
        <v>1</v>
      </c>
      <c r="N197" s="158" t="s">
        <v>46</v>
      </c>
      <c r="O197" s="59"/>
      <c r="P197" s="159">
        <f>O197*H197</f>
        <v>0</v>
      </c>
      <c r="Q197" s="159">
        <v>0</v>
      </c>
      <c r="R197" s="159">
        <f>Q197*H197</f>
        <v>0</v>
      </c>
      <c r="S197" s="159">
        <v>0</v>
      </c>
      <c r="T197" s="160">
        <f>S197*H197</f>
        <v>0</v>
      </c>
      <c r="U197" s="33"/>
      <c r="V197" s="33"/>
      <c r="W197" s="33"/>
      <c r="X197" s="33"/>
      <c r="Y197" s="33"/>
      <c r="Z197" s="33"/>
      <c r="AA197" s="33"/>
      <c r="AB197" s="33"/>
      <c r="AC197" s="33"/>
      <c r="AD197" s="33"/>
      <c r="AE197" s="33"/>
      <c r="AR197" s="161" t="s">
        <v>3718</v>
      </c>
      <c r="AT197" s="161" t="s">
        <v>201</v>
      </c>
      <c r="AU197" s="161" t="s">
        <v>91</v>
      </c>
      <c r="AY197" s="18" t="s">
        <v>199</v>
      </c>
      <c r="BE197" s="162">
        <f>IF(N197="základní",J197,0)</f>
        <v>0</v>
      </c>
      <c r="BF197" s="162">
        <f>IF(N197="snížená",J197,0)</f>
        <v>0</v>
      </c>
      <c r="BG197" s="162">
        <f>IF(N197="zákl. přenesená",J197,0)</f>
        <v>0</v>
      </c>
      <c r="BH197" s="162">
        <f>IF(N197="sníž. přenesená",J197,0)</f>
        <v>0</v>
      </c>
      <c r="BI197" s="162">
        <f>IF(N197="nulová",J197,0)</f>
        <v>0</v>
      </c>
      <c r="BJ197" s="18" t="s">
        <v>89</v>
      </c>
      <c r="BK197" s="162">
        <f>ROUND(I197*H197,2)</f>
        <v>0</v>
      </c>
      <c r="BL197" s="18" t="s">
        <v>3718</v>
      </c>
      <c r="BM197" s="161" t="s">
        <v>3874</v>
      </c>
    </row>
    <row r="198" spans="1:47" s="2" customFormat="1" ht="78">
      <c r="A198" s="33"/>
      <c r="B198" s="34"/>
      <c r="C198" s="33"/>
      <c r="D198" s="163" t="s">
        <v>248</v>
      </c>
      <c r="E198" s="33"/>
      <c r="F198" s="168" t="s">
        <v>3875</v>
      </c>
      <c r="G198" s="33"/>
      <c r="H198" s="33"/>
      <c r="I198" s="165"/>
      <c r="J198" s="33"/>
      <c r="K198" s="33"/>
      <c r="L198" s="34"/>
      <c r="M198" s="166"/>
      <c r="N198" s="167"/>
      <c r="O198" s="59"/>
      <c r="P198" s="59"/>
      <c r="Q198" s="59"/>
      <c r="R198" s="59"/>
      <c r="S198" s="59"/>
      <c r="T198" s="60"/>
      <c r="U198" s="33"/>
      <c r="V198" s="33"/>
      <c r="W198" s="33"/>
      <c r="X198" s="33"/>
      <c r="Y198" s="33"/>
      <c r="Z198" s="33"/>
      <c r="AA198" s="33"/>
      <c r="AB198" s="33"/>
      <c r="AC198" s="33"/>
      <c r="AD198" s="33"/>
      <c r="AE198" s="33"/>
      <c r="AT198" s="18" t="s">
        <v>248</v>
      </c>
      <c r="AU198" s="18" t="s">
        <v>91</v>
      </c>
    </row>
    <row r="199" spans="1:65" s="2" customFormat="1" ht="24.2" customHeight="1">
      <c r="A199" s="33"/>
      <c r="B199" s="149"/>
      <c r="C199" s="150" t="s">
        <v>504</v>
      </c>
      <c r="D199" s="150" t="s">
        <v>201</v>
      </c>
      <c r="E199" s="151" t="s">
        <v>3876</v>
      </c>
      <c r="F199" s="152" t="s">
        <v>3877</v>
      </c>
      <c r="G199" s="153" t="s">
        <v>544</v>
      </c>
      <c r="H199" s="154">
        <v>1</v>
      </c>
      <c r="I199" s="155"/>
      <c r="J199" s="156">
        <f>ROUND(I199*H199,2)</f>
        <v>0</v>
      </c>
      <c r="K199" s="152" t="s">
        <v>1</v>
      </c>
      <c r="L199" s="34"/>
      <c r="M199" s="157" t="s">
        <v>1</v>
      </c>
      <c r="N199" s="158" t="s">
        <v>46</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3718</v>
      </c>
      <c r="AT199" s="161" t="s">
        <v>201</v>
      </c>
      <c r="AU199" s="161" t="s">
        <v>91</v>
      </c>
      <c r="AY199" s="18" t="s">
        <v>199</v>
      </c>
      <c r="BE199" s="162">
        <f>IF(N199="základní",J199,0)</f>
        <v>0</v>
      </c>
      <c r="BF199" s="162">
        <f>IF(N199="snížená",J199,0)</f>
        <v>0</v>
      </c>
      <c r="BG199" s="162">
        <f>IF(N199="zákl. přenesená",J199,0)</f>
        <v>0</v>
      </c>
      <c r="BH199" s="162">
        <f>IF(N199="sníž. přenesená",J199,0)</f>
        <v>0</v>
      </c>
      <c r="BI199" s="162">
        <f>IF(N199="nulová",J199,0)</f>
        <v>0</v>
      </c>
      <c r="BJ199" s="18" t="s">
        <v>89</v>
      </c>
      <c r="BK199" s="162">
        <f>ROUND(I199*H199,2)</f>
        <v>0</v>
      </c>
      <c r="BL199" s="18" t="s">
        <v>3718</v>
      </c>
      <c r="BM199" s="161" t="s">
        <v>3878</v>
      </c>
    </row>
    <row r="200" spans="1:47" s="2" customFormat="1" ht="29.25">
      <c r="A200" s="33"/>
      <c r="B200" s="34"/>
      <c r="C200" s="33"/>
      <c r="D200" s="163" t="s">
        <v>248</v>
      </c>
      <c r="E200" s="33"/>
      <c r="F200" s="168" t="s">
        <v>3116</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248</v>
      </c>
      <c r="AU200" s="18" t="s">
        <v>91</v>
      </c>
    </row>
    <row r="201" spans="1:65" s="2" customFormat="1" ht="24.2" customHeight="1">
      <c r="A201" s="33"/>
      <c r="B201" s="149"/>
      <c r="C201" s="150" t="s">
        <v>509</v>
      </c>
      <c r="D201" s="150" t="s">
        <v>201</v>
      </c>
      <c r="E201" s="151" t="s">
        <v>3879</v>
      </c>
      <c r="F201" s="152" t="s">
        <v>3880</v>
      </c>
      <c r="G201" s="153" t="s">
        <v>544</v>
      </c>
      <c r="H201" s="154">
        <v>1</v>
      </c>
      <c r="I201" s="155"/>
      <c r="J201" s="156">
        <f aca="true" t="shared" si="0" ref="J201:J208">ROUND(I201*H201,2)</f>
        <v>0</v>
      </c>
      <c r="K201" s="152" t="s">
        <v>1</v>
      </c>
      <c r="L201" s="34"/>
      <c r="M201" s="157" t="s">
        <v>1</v>
      </c>
      <c r="N201" s="158" t="s">
        <v>46</v>
      </c>
      <c r="O201" s="59"/>
      <c r="P201" s="159">
        <f aca="true" t="shared" si="1" ref="P201:P208">O201*H201</f>
        <v>0</v>
      </c>
      <c r="Q201" s="159">
        <v>0</v>
      </c>
      <c r="R201" s="159">
        <f aca="true" t="shared" si="2" ref="R201:R208">Q201*H201</f>
        <v>0</v>
      </c>
      <c r="S201" s="159">
        <v>0</v>
      </c>
      <c r="T201" s="160">
        <f aca="true" t="shared" si="3" ref="T201:T208">S201*H201</f>
        <v>0</v>
      </c>
      <c r="U201" s="33"/>
      <c r="V201" s="33"/>
      <c r="W201" s="33"/>
      <c r="X201" s="33"/>
      <c r="Y201" s="33"/>
      <c r="Z201" s="33"/>
      <c r="AA201" s="33"/>
      <c r="AB201" s="33"/>
      <c r="AC201" s="33"/>
      <c r="AD201" s="33"/>
      <c r="AE201" s="33"/>
      <c r="AR201" s="161" t="s">
        <v>3718</v>
      </c>
      <c r="AT201" s="161" t="s">
        <v>201</v>
      </c>
      <c r="AU201" s="161" t="s">
        <v>91</v>
      </c>
      <c r="AY201" s="18" t="s">
        <v>199</v>
      </c>
      <c r="BE201" s="162">
        <f aca="true" t="shared" si="4" ref="BE201:BE208">IF(N201="základní",J201,0)</f>
        <v>0</v>
      </c>
      <c r="BF201" s="162">
        <f aca="true" t="shared" si="5" ref="BF201:BF208">IF(N201="snížená",J201,0)</f>
        <v>0</v>
      </c>
      <c r="BG201" s="162">
        <f aca="true" t="shared" si="6" ref="BG201:BG208">IF(N201="zákl. přenesená",J201,0)</f>
        <v>0</v>
      </c>
      <c r="BH201" s="162">
        <f aca="true" t="shared" si="7" ref="BH201:BH208">IF(N201="sníž. přenesená",J201,0)</f>
        <v>0</v>
      </c>
      <c r="BI201" s="162">
        <f aca="true" t="shared" si="8" ref="BI201:BI208">IF(N201="nulová",J201,0)</f>
        <v>0</v>
      </c>
      <c r="BJ201" s="18" t="s">
        <v>89</v>
      </c>
      <c r="BK201" s="162">
        <f aca="true" t="shared" si="9" ref="BK201:BK208">ROUND(I201*H201,2)</f>
        <v>0</v>
      </c>
      <c r="BL201" s="18" t="s">
        <v>3718</v>
      </c>
      <c r="BM201" s="161" t="s">
        <v>3881</v>
      </c>
    </row>
    <row r="202" spans="1:65" s="2" customFormat="1" ht="24.2" customHeight="1">
      <c r="A202" s="33"/>
      <c r="B202" s="149"/>
      <c r="C202" s="150" t="s">
        <v>514</v>
      </c>
      <c r="D202" s="150" t="s">
        <v>201</v>
      </c>
      <c r="E202" s="151" t="s">
        <v>3882</v>
      </c>
      <c r="F202" s="152" t="s">
        <v>3883</v>
      </c>
      <c r="G202" s="153" t="s">
        <v>544</v>
      </c>
      <c r="H202" s="154">
        <v>1</v>
      </c>
      <c r="I202" s="155"/>
      <c r="J202" s="156">
        <f t="shared" si="0"/>
        <v>0</v>
      </c>
      <c r="K202" s="152" t="s">
        <v>1</v>
      </c>
      <c r="L202" s="34"/>
      <c r="M202" s="157" t="s">
        <v>1</v>
      </c>
      <c r="N202" s="158" t="s">
        <v>46</v>
      </c>
      <c r="O202" s="59"/>
      <c r="P202" s="159">
        <f t="shared" si="1"/>
        <v>0</v>
      </c>
      <c r="Q202" s="159">
        <v>0</v>
      </c>
      <c r="R202" s="159">
        <f t="shared" si="2"/>
        <v>0</v>
      </c>
      <c r="S202" s="159">
        <v>0</v>
      </c>
      <c r="T202" s="160">
        <f t="shared" si="3"/>
        <v>0</v>
      </c>
      <c r="U202" s="33"/>
      <c r="V202" s="33"/>
      <c r="W202" s="33"/>
      <c r="X202" s="33"/>
      <c r="Y202" s="33"/>
      <c r="Z202" s="33"/>
      <c r="AA202" s="33"/>
      <c r="AB202" s="33"/>
      <c r="AC202" s="33"/>
      <c r="AD202" s="33"/>
      <c r="AE202" s="33"/>
      <c r="AR202" s="161" t="s">
        <v>3718</v>
      </c>
      <c r="AT202" s="161" t="s">
        <v>201</v>
      </c>
      <c r="AU202" s="161" t="s">
        <v>91</v>
      </c>
      <c r="AY202" s="18" t="s">
        <v>199</v>
      </c>
      <c r="BE202" s="162">
        <f t="shared" si="4"/>
        <v>0</v>
      </c>
      <c r="BF202" s="162">
        <f t="shared" si="5"/>
        <v>0</v>
      </c>
      <c r="BG202" s="162">
        <f t="shared" si="6"/>
        <v>0</v>
      </c>
      <c r="BH202" s="162">
        <f t="shared" si="7"/>
        <v>0</v>
      </c>
      <c r="BI202" s="162">
        <f t="shared" si="8"/>
        <v>0</v>
      </c>
      <c r="BJ202" s="18" t="s">
        <v>89</v>
      </c>
      <c r="BK202" s="162">
        <f t="shared" si="9"/>
        <v>0</v>
      </c>
      <c r="BL202" s="18" t="s">
        <v>3718</v>
      </c>
      <c r="BM202" s="161" t="s">
        <v>3884</v>
      </c>
    </row>
    <row r="203" spans="1:65" s="2" customFormat="1" ht="24.2" customHeight="1">
      <c r="A203" s="33"/>
      <c r="B203" s="149"/>
      <c r="C203" s="150" t="s">
        <v>520</v>
      </c>
      <c r="D203" s="150" t="s">
        <v>201</v>
      </c>
      <c r="E203" s="151" t="s">
        <v>3885</v>
      </c>
      <c r="F203" s="152" t="s">
        <v>3886</v>
      </c>
      <c r="G203" s="153" t="s">
        <v>544</v>
      </c>
      <c r="H203" s="154">
        <v>1</v>
      </c>
      <c r="I203" s="155"/>
      <c r="J203" s="156">
        <f t="shared" si="0"/>
        <v>0</v>
      </c>
      <c r="K203" s="152" t="s">
        <v>1</v>
      </c>
      <c r="L203" s="34"/>
      <c r="M203" s="157" t="s">
        <v>1</v>
      </c>
      <c r="N203" s="158" t="s">
        <v>46</v>
      </c>
      <c r="O203" s="59"/>
      <c r="P203" s="159">
        <f t="shared" si="1"/>
        <v>0</v>
      </c>
      <c r="Q203" s="159">
        <v>0</v>
      </c>
      <c r="R203" s="159">
        <f t="shared" si="2"/>
        <v>0</v>
      </c>
      <c r="S203" s="159">
        <v>0</v>
      </c>
      <c r="T203" s="160">
        <f t="shared" si="3"/>
        <v>0</v>
      </c>
      <c r="U203" s="33"/>
      <c r="V203" s="33"/>
      <c r="W203" s="33"/>
      <c r="X203" s="33"/>
      <c r="Y203" s="33"/>
      <c r="Z203" s="33"/>
      <c r="AA203" s="33"/>
      <c r="AB203" s="33"/>
      <c r="AC203" s="33"/>
      <c r="AD203" s="33"/>
      <c r="AE203" s="33"/>
      <c r="AR203" s="161" t="s">
        <v>3718</v>
      </c>
      <c r="AT203" s="161" t="s">
        <v>201</v>
      </c>
      <c r="AU203" s="161" t="s">
        <v>91</v>
      </c>
      <c r="AY203" s="18" t="s">
        <v>199</v>
      </c>
      <c r="BE203" s="162">
        <f t="shared" si="4"/>
        <v>0</v>
      </c>
      <c r="BF203" s="162">
        <f t="shared" si="5"/>
        <v>0</v>
      </c>
      <c r="BG203" s="162">
        <f t="shared" si="6"/>
        <v>0</v>
      </c>
      <c r="BH203" s="162">
        <f t="shared" si="7"/>
        <v>0</v>
      </c>
      <c r="BI203" s="162">
        <f t="shared" si="8"/>
        <v>0</v>
      </c>
      <c r="BJ203" s="18" t="s">
        <v>89</v>
      </c>
      <c r="BK203" s="162">
        <f t="shared" si="9"/>
        <v>0</v>
      </c>
      <c r="BL203" s="18" t="s">
        <v>3718</v>
      </c>
      <c r="BM203" s="161" t="s">
        <v>3887</v>
      </c>
    </row>
    <row r="204" spans="1:65" s="2" customFormat="1" ht="24.2" customHeight="1">
      <c r="A204" s="33"/>
      <c r="B204" s="149"/>
      <c r="C204" s="150" t="s">
        <v>527</v>
      </c>
      <c r="D204" s="150" t="s">
        <v>201</v>
      </c>
      <c r="E204" s="151" t="s">
        <v>3888</v>
      </c>
      <c r="F204" s="152" t="s">
        <v>3889</v>
      </c>
      <c r="G204" s="153" t="s">
        <v>544</v>
      </c>
      <c r="H204" s="154">
        <v>1</v>
      </c>
      <c r="I204" s="155"/>
      <c r="J204" s="156">
        <f t="shared" si="0"/>
        <v>0</v>
      </c>
      <c r="K204" s="152" t="s">
        <v>1</v>
      </c>
      <c r="L204" s="34"/>
      <c r="M204" s="157" t="s">
        <v>1</v>
      </c>
      <c r="N204" s="158" t="s">
        <v>46</v>
      </c>
      <c r="O204" s="59"/>
      <c r="P204" s="159">
        <f t="shared" si="1"/>
        <v>0</v>
      </c>
      <c r="Q204" s="159">
        <v>0</v>
      </c>
      <c r="R204" s="159">
        <f t="shared" si="2"/>
        <v>0</v>
      </c>
      <c r="S204" s="159">
        <v>0</v>
      </c>
      <c r="T204" s="160">
        <f t="shared" si="3"/>
        <v>0</v>
      </c>
      <c r="U204" s="33"/>
      <c r="V204" s="33"/>
      <c r="W204" s="33"/>
      <c r="X204" s="33"/>
      <c r="Y204" s="33"/>
      <c r="Z204" s="33"/>
      <c r="AA204" s="33"/>
      <c r="AB204" s="33"/>
      <c r="AC204" s="33"/>
      <c r="AD204" s="33"/>
      <c r="AE204" s="33"/>
      <c r="AR204" s="161" t="s">
        <v>3718</v>
      </c>
      <c r="AT204" s="161" t="s">
        <v>201</v>
      </c>
      <c r="AU204" s="161" t="s">
        <v>91</v>
      </c>
      <c r="AY204" s="18" t="s">
        <v>199</v>
      </c>
      <c r="BE204" s="162">
        <f t="shared" si="4"/>
        <v>0</v>
      </c>
      <c r="BF204" s="162">
        <f t="shared" si="5"/>
        <v>0</v>
      </c>
      <c r="BG204" s="162">
        <f t="shared" si="6"/>
        <v>0</v>
      </c>
      <c r="BH204" s="162">
        <f t="shared" si="7"/>
        <v>0</v>
      </c>
      <c r="BI204" s="162">
        <f t="shared" si="8"/>
        <v>0</v>
      </c>
      <c r="BJ204" s="18" t="s">
        <v>89</v>
      </c>
      <c r="BK204" s="162">
        <f t="shared" si="9"/>
        <v>0</v>
      </c>
      <c r="BL204" s="18" t="s">
        <v>3718</v>
      </c>
      <c r="BM204" s="161" t="s">
        <v>3890</v>
      </c>
    </row>
    <row r="205" spans="1:65" s="2" customFormat="1" ht="14.45" customHeight="1">
      <c r="A205" s="33"/>
      <c r="B205" s="149"/>
      <c r="C205" s="150" t="s">
        <v>533</v>
      </c>
      <c r="D205" s="150" t="s">
        <v>201</v>
      </c>
      <c r="E205" s="151" t="s">
        <v>3891</v>
      </c>
      <c r="F205" s="152" t="s">
        <v>3892</v>
      </c>
      <c r="G205" s="153" t="s">
        <v>544</v>
      </c>
      <c r="H205" s="154">
        <v>1</v>
      </c>
      <c r="I205" s="155"/>
      <c r="J205" s="156">
        <f t="shared" si="0"/>
        <v>0</v>
      </c>
      <c r="K205" s="152" t="s">
        <v>1</v>
      </c>
      <c r="L205" s="34"/>
      <c r="M205" s="157" t="s">
        <v>1</v>
      </c>
      <c r="N205" s="158" t="s">
        <v>46</v>
      </c>
      <c r="O205" s="59"/>
      <c r="P205" s="159">
        <f t="shared" si="1"/>
        <v>0</v>
      </c>
      <c r="Q205" s="159">
        <v>0</v>
      </c>
      <c r="R205" s="159">
        <f t="shared" si="2"/>
        <v>0</v>
      </c>
      <c r="S205" s="159">
        <v>0</v>
      </c>
      <c r="T205" s="160">
        <f t="shared" si="3"/>
        <v>0</v>
      </c>
      <c r="U205" s="33"/>
      <c r="V205" s="33"/>
      <c r="W205" s="33"/>
      <c r="X205" s="33"/>
      <c r="Y205" s="33"/>
      <c r="Z205" s="33"/>
      <c r="AA205" s="33"/>
      <c r="AB205" s="33"/>
      <c r="AC205" s="33"/>
      <c r="AD205" s="33"/>
      <c r="AE205" s="33"/>
      <c r="AR205" s="161" t="s">
        <v>3718</v>
      </c>
      <c r="AT205" s="161" t="s">
        <v>201</v>
      </c>
      <c r="AU205" s="161" t="s">
        <v>91</v>
      </c>
      <c r="AY205" s="18" t="s">
        <v>199</v>
      </c>
      <c r="BE205" s="162">
        <f t="shared" si="4"/>
        <v>0</v>
      </c>
      <c r="BF205" s="162">
        <f t="shared" si="5"/>
        <v>0</v>
      </c>
      <c r="BG205" s="162">
        <f t="shared" si="6"/>
        <v>0</v>
      </c>
      <c r="BH205" s="162">
        <f t="shared" si="7"/>
        <v>0</v>
      </c>
      <c r="BI205" s="162">
        <f t="shared" si="8"/>
        <v>0</v>
      </c>
      <c r="BJ205" s="18" t="s">
        <v>89</v>
      </c>
      <c r="BK205" s="162">
        <f t="shared" si="9"/>
        <v>0</v>
      </c>
      <c r="BL205" s="18" t="s">
        <v>3718</v>
      </c>
      <c r="BM205" s="161" t="s">
        <v>3893</v>
      </c>
    </row>
    <row r="206" spans="1:65" s="2" customFormat="1" ht="14.45" customHeight="1">
      <c r="A206" s="33"/>
      <c r="B206" s="149"/>
      <c r="C206" s="150" t="s">
        <v>541</v>
      </c>
      <c r="D206" s="150" t="s">
        <v>201</v>
      </c>
      <c r="E206" s="151" t="s">
        <v>3894</v>
      </c>
      <c r="F206" s="152" t="s">
        <v>3895</v>
      </c>
      <c r="G206" s="153" t="s">
        <v>544</v>
      </c>
      <c r="H206" s="154">
        <v>1</v>
      </c>
      <c r="I206" s="155"/>
      <c r="J206" s="156">
        <f t="shared" si="0"/>
        <v>0</v>
      </c>
      <c r="K206" s="152" t="s">
        <v>1</v>
      </c>
      <c r="L206" s="34"/>
      <c r="M206" s="157" t="s">
        <v>1</v>
      </c>
      <c r="N206" s="158" t="s">
        <v>46</v>
      </c>
      <c r="O206" s="59"/>
      <c r="P206" s="159">
        <f t="shared" si="1"/>
        <v>0</v>
      </c>
      <c r="Q206" s="159">
        <v>0</v>
      </c>
      <c r="R206" s="159">
        <f t="shared" si="2"/>
        <v>0</v>
      </c>
      <c r="S206" s="159">
        <v>0</v>
      </c>
      <c r="T206" s="160">
        <f t="shared" si="3"/>
        <v>0</v>
      </c>
      <c r="U206" s="33"/>
      <c r="V206" s="33"/>
      <c r="W206" s="33"/>
      <c r="X206" s="33"/>
      <c r="Y206" s="33"/>
      <c r="Z206" s="33"/>
      <c r="AA206" s="33"/>
      <c r="AB206" s="33"/>
      <c r="AC206" s="33"/>
      <c r="AD206" s="33"/>
      <c r="AE206" s="33"/>
      <c r="AR206" s="161" t="s">
        <v>3718</v>
      </c>
      <c r="AT206" s="161" t="s">
        <v>201</v>
      </c>
      <c r="AU206" s="161" t="s">
        <v>91</v>
      </c>
      <c r="AY206" s="18" t="s">
        <v>199</v>
      </c>
      <c r="BE206" s="162">
        <f t="shared" si="4"/>
        <v>0</v>
      </c>
      <c r="BF206" s="162">
        <f t="shared" si="5"/>
        <v>0</v>
      </c>
      <c r="BG206" s="162">
        <f t="shared" si="6"/>
        <v>0</v>
      </c>
      <c r="BH206" s="162">
        <f t="shared" si="7"/>
        <v>0</v>
      </c>
      <c r="BI206" s="162">
        <f t="shared" si="8"/>
        <v>0</v>
      </c>
      <c r="BJ206" s="18" t="s">
        <v>89</v>
      </c>
      <c r="BK206" s="162">
        <f t="shared" si="9"/>
        <v>0</v>
      </c>
      <c r="BL206" s="18" t="s">
        <v>3718</v>
      </c>
      <c r="BM206" s="161" t="s">
        <v>3896</v>
      </c>
    </row>
    <row r="207" spans="1:65" s="2" customFormat="1" ht="37.9" customHeight="1">
      <c r="A207" s="33"/>
      <c r="B207" s="149"/>
      <c r="C207" s="150" t="s">
        <v>550</v>
      </c>
      <c r="D207" s="150" t="s">
        <v>201</v>
      </c>
      <c r="E207" s="151" t="s">
        <v>3897</v>
      </c>
      <c r="F207" s="152" t="s">
        <v>3898</v>
      </c>
      <c r="G207" s="153" t="s">
        <v>544</v>
      </c>
      <c r="H207" s="154">
        <v>1</v>
      </c>
      <c r="I207" s="155"/>
      <c r="J207" s="156">
        <f t="shared" si="0"/>
        <v>0</v>
      </c>
      <c r="K207" s="152" t="s">
        <v>1</v>
      </c>
      <c r="L207" s="34"/>
      <c r="M207" s="157" t="s">
        <v>1</v>
      </c>
      <c r="N207" s="158" t="s">
        <v>46</v>
      </c>
      <c r="O207" s="59"/>
      <c r="P207" s="159">
        <f t="shared" si="1"/>
        <v>0</v>
      </c>
      <c r="Q207" s="159">
        <v>0</v>
      </c>
      <c r="R207" s="159">
        <f t="shared" si="2"/>
        <v>0</v>
      </c>
      <c r="S207" s="159">
        <v>0</v>
      </c>
      <c r="T207" s="160">
        <f t="shared" si="3"/>
        <v>0</v>
      </c>
      <c r="U207" s="33"/>
      <c r="V207" s="33"/>
      <c r="W207" s="33"/>
      <c r="X207" s="33"/>
      <c r="Y207" s="33"/>
      <c r="Z207" s="33"/>
      <c r="AA207" s="33"/>
      <c r="AB207" s="33"/>
      <c r="AC207" s="33"/>
      <c r="AD207" s="33"/>
      <c r="AE207" s="33"/>
      <c r="AR207" s="161" t="s">
        <v>3718</v>
      </c>
      <c r="AT207" s="161" t="s">
        <v>201</v>
      </c>
      <c r="AU207" s="161" t="s">
        <v>91</v>
      </c>
      <c r="AY207" s="18" t="s">
        <v>199</v>
      </c>
      <c r="BE207" s="162">
        <f t="shared" si="4"/>
        <v>0</v>
      </c>
      <c r="BF207" s="162">
        <f t="shared" si="5"/>
        <v>0</v>
      </c>
      <c r="BG207" s="162">
        <f t="shared" si="6"/>
        <v>0</v>
      </c>
      <c r="BH207" s="162">
        <f t="shared" si="7"/>
        <v>0</v>
      </c>
      <c r="BI207" s="162">
        <f t="shared" si="8"/>
        <v>0</v>
      </c>
      <c r="BJ207" s="18" t="s">
        <v>89</v>
      </c>
      <c r="BK207" s="162">
        <f t="shared" si="9"/>
        <v>0</v>
      </c>
      <c r="BL207" s="18" t="s">
        <v>3718</v>
      </c>
      <c r="BM207" s="161" t="s">
        <v>3899</v>
      </c>
    </row>
    <row r="208" spans="1:65" s="2" customFormat="1" ht="24.2" customHeight="1">
      <c r="A208" s="33"/>
      <c r="B208" s="149"/>
      <c r="C208" s="150" t="s">
        <v>558</v>
      </c>
      <c r="D208" s="150" t="s">
        <v>201</v>
      </c>
      <c r="E208" s="151" t="s">
        <v>3900</v>
      </c>
      <c r="F208" s="152" t="s">
        <v>3901</v>
      </c>
      <c r="G208" s="153" t="s">
        <v>544</v>
      </c>
      <c r="H208" s="154">
        <v>1</v>
      </c>
      <c r="I208" s="155"/>
      <c r="J208" s="156">
        <f t="shared" si="0"/>
        <v>0</v>
      </c>
      <c r="K208" s="152" t="s">
        <v>1</v>
      </c>
      <c r="L208" s="34"/>
      <c r="M208" s="157" t="s">
        <v>1</v>
      </c>
      <c r="N208" s="158" t="s">
        <v>46</v>
      </c>
      <c r="O208" s="59"/>
      <c r="P208" s="159">
        <f t="shared" si="1"/>
        <v>0</v>
      </c>
      <c r="Q208" s="159">
        <v>0</v>
      </c>
      <c r="R208" s="159">
        <f t="shared" si="2"/>
        <v>0</v>
      </c>
      <c r="S208" s="159">
        <v>0</v>
      </c>
      <c r="T208" s="160">
        <f t="shared" si="3"/>
        <v>0</v>
      </c>
      <c r="U208" s="33"/>
      <c r="V208" s="33"/>
      <c r="W208" s="33"/>
      <c r="X208" s="33"/>
      <c r="Y208" s="33"/>
      <c r="Z208" s="33"/>
      <c r="AA208" s="33"/>
      <c r="AB208" s="33"/>
      <c r="AC208" s="33"/>
      <c r="AD208" s="33"/>
      <c r="AE208" s="33"/>
      <c r="AR208" s="161" t="s">
        <v>3718</v>
      </c>
      <c r="AT208" s="161" t="s">
        <v>201</v>
      </c>
      <c r="AU208" s="161" t="s">
        <v>91</v>
      </c>
      <c r="AY208" s="18" t="s">
        <v>199</v>
      </c>
      <c r="BE208" s="162">
        <f t="shared" si="4"/>
        <v>0</v>
      </c>
      <c r="BF208" s="162">
        <f t="shared" si="5"/>
        <v>0</v>
      </c>
      <c r="BG208" s="162">
        <f t="shared" si="6"/>
        <v>0</v>
      </c>
      <c r="BH208" s="162">
        <f t="shared" si="7"/>
        <v>0</v>
      </c>
      <c r="BI208" s="162">
        <f t="shared" si="8"/>
        <v>0</v>
      </c>
      <c r="BJ208" s="18" t="s">
        <v>89</v>
      </c>
      <c r="BK208" s="162">
        <f t="shared" si="9"/>
        <v>0</v>
      </c>
      <c r="BL208" s="18" t="s">
        <v>3718</v>
      </c>
      <c r="BM208" s="161" t="s">
        <v>3902</v>
      </c>
    </row>
    <row r="209" spans="1:47" s="2" customFormat="1" ht="29.25">
      <c r="A209" s="33"/>
      <c r="B209" s="34"/>
      <c r="C209" s="33"/>
      <c r="D209" s="163" t="s">
        <v>248</v>
      </c>
      <c r="E209" s="33"/>
      <c r="F209" s="168" t="s">
        <v>3903</v>
      </c>
      <c r="G209" s="33"/>
      <c r="H209" s="33"/>
      <c r="I209" s="165"/>
      <c r="J209" s="33"/>
      <c r="K209" s="33"/>
      <c r="L209" s="34"/>
      <c r="M209" s="166"/>
      <c r="N209" s="167"/>
      <c r="O209" s="59"/>
      <c r="P209" s="59"/>
      <c r="Q209" s="59"/>
      <c r="R209" s="59"/>
      <c r="S209" s="59"/>
      <c r="T209" s="60"/>
      <c r="U209" s="33"/>
      <c r="V209" s="33"/>
      <c r="W209" s="33"/>
      <c r="X209" s="33"/>
      <c r="Y209" s="33"/>
      <c r="Z209" s="33"/>
      <c r="AA209" s="33"/>
      <c r="AB209" s="33"/>
      <c r="AC209" s="33"/>
      <c r="AD209" s="33"/>
      <c r="AE209" s="33"/>
      <c r="AT209" s="18" t="s">
        <v>248</v>
      </c>
      <c r="AU209" s="18" t="s">
        <v>91</v>
      </c>
    </row>
    <row r="210" spans="1:65" s="2" customFormat="1" ht="24.2" customHeight="1">
      <c r="A210" s="33"/>
      <c r="B210" s="149"/>
      <c r="C210" s="150" t="s">
        <v>565</v>
      </c>
      <c r="D210" s="150" t="s">
        <v>201</v>
      </c>
      <c r="E210" s="151" t="s">
        <v>3904</v>
      </c>
      <c r="F210" s="152" t="s">
        <v>3905</v>
      </c>
      <c r="G210" s="153" t="s">
        <v>544</v>
      </c>
      <c r="H210" s="154">
        <v>1</v>
      </c>
      <c r="I210" s="155"/>
      <c r="J210" s="156">
        <f>ROUND(I210*H210,2)</f>
        <v>0</v>
      </c>
      <c r="K210" s="152" t="s">
        <v>1</v>
      </c>
      <c r="L210" s="34"/>
      <c r="M210" s="157" t="s">
        <v>1</v>
      </c>
      <c r="N210" s="158" t="s">
        <v>46</v>
      </c>
      <c r="O210" s="59"/>
      <c r="P210" s="159">
        <f>O210*H210</f>
        <v>0</v>
      </c>
      <c r="Q210" s="159">
        <v>0</v>
      </c>
      <c r="R210" s="159">
        <f>Q210*H210</f>
        <v>0</v>
      </c>
      <c r="S210" s="159">
        <v>0</v>
      </c>
      <c r="T210" s="160">
        <f>S210*H210</f>
        <v>0</v>
      </c>
      <c r="U210" s="33"/>
      <c r="V210" s="33"/>
      <c r="W210" s="33"/>
      <c r="X210" s="33"/>
      <c r="Y210" s="33"/>
      <c r="Z210" s="33"/>
      <c r="AA210" s="33"/>
      <c r="AB210" s="33"/>
      <c r="AC210" s="33"/>
      <c r="AD210" s="33"/>
      <c r="AE210" s="33"/>
      <c r="AR210" s="161" t="s">
        <v>3718</v>
      </c>
      <c r="AT210" s="161" t="s">
        <v>201</v>
      </c>
      <c r="AU210" s="161" t="s">
        <v>91</v>
      </c>
      <c r="AY210" s="18" t="s">
        <v>199</v>
      </c>
      <c r="BE210" s="162">
        <f>IF(N210="základní",J210,0)</f>
        <v>0</v>
      </c>
      <c r="BF210" s="162">
        <f>IF(N210="snížená",J210,0)</f>
        <v>0</v>
      </c>
      <c r="BG210" s="162">
        <f>IF(N210="zákl. přenesená",J210,0)</f>
        <v>0</v>
      </c>
      <c r="BH210" s="162">
        <f>IF(N210="sníž. přenesená",J210,0)</f>
        <v>0</v>
      </c>
      <c r="BI210" s="162">
        <f>IF(N210="nulová",J210,0)</f>
        <v>0</v>
      </c>
      <c r="BJ210" s="18" t="s">
        <v>89</v>
      </c>
      <c r="BK210" s="162">
        <f>ROUND(I210*H210,2)</f>
        <v>0</v>
      </c>
      <c r="BL210" s="18" t="s">
        <v>3718</v>
      </c>
      <c r="BM210" s="161" t="s">
        <v>3906</v>
      </c>
    </row>
    <row r="211" spans="1:65" s="2" customFormat="1" ht="24.2" customHeight="1">
      <c r="A211" s="33"/>
      <c r="B211" s="149"/>
      <c r="C211" s="150" t="s">
        <v>572</v>
      </c>
      <c r="D211" s="150" t="s">
        <v>201</v>
      </c>
      <c r="E211" s="151" t="s">
        <v>3907</v>
      </c>
      <c r="F211" s="152" t="s">
        <v>3908</v>
      </c>
      <c r="G211" s="153" t="s">
        <v>544</v>
      </c>
      <c r="H211" s="154">
        <v>1</v>
      </c>
      <c r="I211" s="155"/>
      <c r="J211" s="156">
        <f>ROUND(I211*H211,2)</f>
        <v>0</v>
      </c>
      <c r="K211" s="152" t="s">
        <v>1</v>
      </c>
      <c r="L211" s="34"/>
      <c r="M211" s="157" t="s">
        <v>1</v>
      </c>
      <c r="N211" s="158" t="s">
        <v>46</v>
      </c>
      <c r="O211" s="59"/>
      <c r="P211" s="159">
        <f>O211*H211</f>
        <v>0</v>
      </c>
      <c r="Q211" s="159">
        <v>0</v>
      </c>
      <c r="R211" s="159">
        <f>Q211*H211</f>
        <v>0</v>
      </c>
      <c r="S211" s="159">
        <v>0</v>
      </c>
      <c r="T211" s="160">
        <f>S211*H211</f>
        <v>0</v>
      </c>
      <c r="U211" s="33"/>
      <c r="V211" s="33"/>
      <c r="W211" s="33"/>
      <c r="X211" s="33"/>
      <c r="Y211" s="33"/>
      <c r="Z211" s="33"/>
      <c r="AA211" s="33"/>
      <c r="AB211" s="33"/>
      <c r="AC211" s="33"/>
      <c r="AD211" s="33"/>
      <c r="AE211" s="33"/>
      <c r="AR211" s="161" t="s">
        <v>3718</v>
      </c>
      <c r="AT211" s="161" t="s">
        <v>201</v>
      </c>
      <c r="AU211" s="161" t="s">
        <v>91</v>
      </c>
      <c r="AY211" s="18" t="s">
        <v>199</v>
      </c>
      <c r="BE211" s="162">
        <f>IF(N211="základní",J211,0)</f>
        <v>0</v>
      </c>
      <c r="BF211" s="162">
        <f>IF(N211="snížená",J211,0)</f>
        <v>0</v>
      </c>
      <c r="BG211" s="162">
        <f>IF(N211="zákl. přenesená",J211,0)</f>
        <v>0</v>
      </c>
      <c r="BH211" s="162">
        <f>IF(N211="sníž. přenesená",J211,0)</f>
        <v>0</v>
      </c>
      <c r="BI211" s="162">
        <f>IF(N211="nulová",J211,0)</f>
        <v>0</v>
      </c>
      <c r="BJ211" s="18" t="s">
        <v>89</v>
      </c>
      <c r="BK211" s="162">
        <f>ROUND(I211*H211,2)</f>
        <v>0</v>
      </c>
      <c r="BL211" s="18" t="s">
        <v>3718</v>
      </c>
      <c r="BM211" s="161" t="s">
        <v>3909</v>
      </c>
    </row>
    <row r="212" spans="1:65" s="2" customFormat="1" ht="14.45" customHeight="1">
      <c r="A212" s="33"/>
      <c r="B212" s="149"/>
      <c r="C212" s="150" t="s">
        <v>577</v>
      </c>
      <c r="D212" s="150" t="s">
        <v>201</v>
      </c>
      <c r="E212" s="151" t="s">
        <v>3910</v>
      </c>
      <c r="F212" s="152" t="s">
        <v>3911</v>
      </c>
      <c r="G212" s="153" t="s">
        <v>544</v>
      </c>
      <c r="H212" s="154">
        <v>1</v>
      </c>
      <c r="I212" s="155"/>
      <c r="J212" s="156">
        <f>ROUND(I212*H212,2)</f>
        <v>0</v>
      </c>
      <c r="K212" s="152" t="s">
        <v>1</v>
      </c>
      <c r="L212" s="34"/>
      <c r="M212" s="157" t="s">
        <v>1</v>
      </c>
      <c r="N212" s="158" t="s">
        <v>46</v>
      </c>
      <c r="O212" s="59"/>
      <c r="P212" s="159">
        <f>O212*H212</f>
        <v>0</v>
      </c>
      <c r="Q212" s="159">
        <v>0</v>
      </c>
      <c r="R212" s="159">
        <f>Q212*H212</f>
        <v>0</v>
      </c>
      <c r="S212" s="159">
        <v>0</v>
      </c>
      <c r="T212" s="160">
        <f>S212*H212</f>
        <v>0</v>
      </c>
      <c r="U212" s="33"/>
      <c r="V212" s="33"/>
      <c r="W212" s="33"/>
      <c r="X212" s="33"/>
      <c r="Y212" s="33"/>
      <c r="Z212" s="33"/>
      <c r="AA212" s="33"/>
      <c r="AB212" s="33"/>
      <c r="AC212" s="33"/>
      <c r="AD212" s="33"/>
      <c r="AE212" s="33"/>
      <c r="AR212" s="161" t="s">
        <v>3718</v>
      </c>
      <c r="AT212" s="161" t="s">
        <v>201</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3718</v>
      </c>
      <c r="BM212" s="161" t="s">
        <v>3912</v>
      </c>
    </row>
    <row r="213" spans="1:47" s="2" customFormat="1" ht="58.5">
      <c r="A213" s="33"/>
      <c r="B213" s="34"/>
      <c r="C213" s="33"/>
      <c r="D213" s="163" t="s">
        <v>248</v>
      </c>
      <c r="E213" s="33"/>
      <c r="F213" s="168" t="s">
        <v>3913</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248</v>
      </c>
      <c r="AU213" s="18" t="s">
        <v>91</v>
      </c>
    </row>
    <row r="214" spans="1:65" s="2" customFormat="1" ht="14.45" customHeight="1">
      <c r="A214" s="33"/>
      <c r="B214" s="149"/>
      <c r="C214" s="150" t="s">
        <v>585</v>
      </c>
      <c r="D214" s="150" t="s">
        <v>201</v>
      </c>
      <c r="E214" s="151" t="s">
        <v>3914</v>
      </c>
      <c r="F214" s="152" t="s">
        <v>3915</v>
      </c>
      <c r="G214" s="153" t="s">
        <v>544</v>
      </c>
      <c r="H214" s="154">
        <v>1</v>
      </c>
      <c r="I214" s="155"/>
      <c r="J214" s="156">
        <f>ROUND(I214*H214,2)</f>
        <v>0</v>
      </c>
      <c r="K214" s="152" t="s">
        <v>1</v>
      </c>
      <c r="L214" s="34"/>
      <c r="M214" s="157" t="s">
        <v>1</v>
      </c>
      <c r="N214" s="158" t="s">
        <v>46</v>
      </c>
      <c r="O214" s="59"/>
      <c r="P214" s="159">
        <f>O214*H214</f>
        <v>0</v>
      </c>
      <c r="Q214" s="159">
        <v>0</v>
      </c>
      <c r="R214" s="159">
        <f>Q214*H214</f>
        <v>0</v>
      </c>
      <c r="S214" s="159">
        <v>0</v>
      </c>
      <c r="T214" s="160">
        <f>S214*H214</f>
        <v>0</v>
      </c>
      <c r="U214" s="33"/>
      <c r="V214" s="33"/>
      <c r="W214" s="33"/>
      <c r="X214" s="33"/>
      <c r="Y214" s="33"/>
      <c r="Z214" s="33"/>
      <c r="AA214" s="33"/>
      <c r="AB214" s="33"/>
      <c r="AC214" s="33"/>
      <c r="AD214" s="33"/>
      <c r="AE214" s="33"/>
      <c r="AR214" s="161" t="s">
        <v>3718</v>
      </c>
      <c r="AT214" s="161" t="s">
        <v>201</v>
      </c>
      <c r="AU214" s="161" t="s">
        <v>91</v>
      </c>
      <c r="AY214" s="18" t="s">
        <v>199</v>
      </c>
      <c r="BE214" s="162">
        <f>IF(N214="základní",J214,0)</f>
        <v>0</v>
      </c>
      <c r="BF214" s="162">
        <f>IF(N214="snížená",J214,0)</f>
        <v>0</v>
      </c>
      <c r="BG214" s="162">
        <f>IF(N214="zákl. přenesená",J214,0)</f>
        <v>0</v>
      </c>
      <c r="BH214" s="162">
        <f>IF(N214="sníž. přenesená",J214,0)</f>
        <v>0</v>
      </c>
      <c r="BI214" s="162">
        <f>IF(N214="nulová",J214,0)</f>
        <v>0</v>
      </c>
      <c r="BJ214" s="18" t="s">
        <v>89</v>
      </c>
      <c r="BK214" s="162">
        <f>ROUND(I214*H214,2)</f>
        <v>0</v>
      </c>
      <c r="BL214" s="18" t="s">
        <v>3718</v>
      </c>
      <c r="BM214" s="161" t="s">
        <v>3916</v>
      </c>
    </row>
    <row r="215" spans="1:47" s="2" customFormat="1" ht="48.75">
      <c r="A215" s="33"/>
      <c r="B215" s="34"/>
      <c r="C215" s="33"/>
      <c r="D215" s="163" t="s">
        <v>248</v>
      </c>
      <c r="E215" s="33"/>
      <c r="F215" s="168" t="s">
        <v>3917</v>
      </c>
      <c r="G215" s="33"/>
      <c r="H215" s="33"/>
      <c r="I215" s="165"/>
      <c r="J215" s="33"/>
      <c r="K215" s="33"/>
      <c r="L215" s="34"/>
      <c r="M215" s="202"/>
      <c r="N215" s="203"/>
      <c r="O215" s="204"/>
      <c r="P215" s="204"/>
      <c r="Q215" s="204"/>
      <c r="R215" s="204"/>
      <c r="S215" s="204"/>
      <c r="T215" s="205"/>
      <c r="U215" s="33"/>
      <c r="V215" s="33"/>
      <c r="W215" s="33"/>
      <c r="X215" s="33"/>
      <c r="Y215" s="33"/>
      <c r="Z215" s="33"/>
      <c r="AA215" s="33"/>
      <c r="AB215" s="33"/>
      <c r="AC215" s="33"/>
      <c r="AD215" s="33"/>
      <c r="AE215" s="33"/>
      <c r="AT215" s="18" t="s">
        <v>248</v>
      </c>
      <c r="AU215" s="18" t="s">
        <v>91</v>
      </c>
    </row>
    <row r="216" spans="1:31" s="2" customFormat="1" ht="6.95" customHeight="1">
      <c r="A216" s="33"/>
      <c r="B216" s="48"/>
      <c r="C216" s="49"/>
      <c r="D216" s="49"/>
      <c r="E216" s="49"/>
      <c r="F216" s="49"/>
      <c r="G216" s="49"/>
      <c r="H216" s="49"/>
      <c r="I216" s="49"/>
      <c r="J216" s="49"/>
      <c r="K216" s="49"/>
      <c r="L216" s="34"/>
      <c r="M216" s="33"/>
      <c r="O216" s="33"/>
      <c r="P216" s="33"/>
      <c r="Q216" s="33"/>
      <c r="R216" s="33"/>
      <c r="S216" s="33"/>
      <c r="T216" s="33"/>
      <c r="U216" s="33"/>
      <c r="V216" s="33"/>
      <c r="W216" s="33"/>
      <c r="X216" s="33"/>
      <c r="Y216" s="33"/>
      <c r="Z216" s="33"/>
      <c r="AA216" s="33"/>
      <c r="AB216" s="33"/>
      <c r="AC216" s="33"/>
      <c r="AD216" s="33"/>
      <c r="AE216" s="33"/>
    </row>
  </sheetData>
  <autoFilter ref="C121:K215"/>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94</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666</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14. 1. 2021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23.25" customHeight="1">
      <c r="A27" s="100"/>
      <c r="B27" s="101"/>
      <c r="C27" s="100"/>
      <c r="D27" s="100"/>
      <c r="E27" s="255" t="s">
        <v>667</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ROUND(J120,2)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ROUND((SUM(BE120:BE149)),2)</f>
        <v>0</v>
      </c>
      <c r="G33" s="33"/>
      <c r="H33" s="33"/>
      <c r="I33" s="106">
        <v>0.21</v>
      </c>
      <c r="J33" s="105">
        <f>ROUND(((SUM(BE120:BE149))*I33),2)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ROUND((SUM(BF120:BF149)),2)</f>
        <v>0</v>
      </c>
      <c r="G34" s="33"/>
      <c r="H34" s="33"/>
      <c r="I34" s="106">
        <v>0.15</v>
      </c>
      <c r="J34" s="105">
        <f>ROUND(((SUM(BF120:BF149))*I34),2)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ROUND((SUM(BG120:BG149)),2)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ROUND((SUM(BH120:BH149)),2)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ROUND((SUM(BI120:BI149)),2)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02 - Opevnění návodního svahu hráze</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14. 1. 2021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J120</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J121</f>
        <v>0</v>
      </c>
      <c r="L97" s="118"/>
    </row>
    <row r="98" spans="2:12" s="10" customFormat="1" ht="19.9" customHeight="1">
      <c r="B98" s="122"/>
      <c r="D98" s="123" t="s">
        <v>168</v>
      </c>
      <c r="E98" s="124"/>
      <c r="F98" s="124"/>
      <c r="G98" s="124"/>
      <c r="H98" s="124"/>
      <c r="I98" s="124"/>
      <c r="J98" s="125">
        <f>J122</f>
        <v>0</v>
      </c>
      <c r="L98" s="122"/>
    </row>
    <row r="99" spans="2:12" s="10" customFormat="1" ht="19.9" customHeight="1">
      <c r="B99" s="122"/>
      <c r="D99" s="123" t="s">
        <v>171</v>
      </c>
      <c r="E99" s="124"/>
      <c r="F99" s="124"/>
      <c r="G99" s="124"/>
      <c r="H99" s="124"/>
      <c r="I99" s="124"/>
      <c r="J99" s="125">
        <f>J129</f>
        <v>0</v>
      </c>
      <c r="L99" s="122"/>
    </row>
    <row r="100" spans="2:12" s="10" customFormat="1" ht="19.9" customHeight="1">
      <c r="B100" s="122"/>
      <c r="D100" s="123" t="s">
        <v>181</v>
      </c>
      <c r="E100" s="124"/>
      <c r="F100" s="124"/>
      <c r="G100" s="124"/>
      <c r="H100" s="124"/>
      <c r="I100" s="124"/>
      <c r="J100" s="125">
        <f>J147</f>
        <v>0</v>
      </c>
      <c r="L100" s="122"/>
    </row>
    <row r="101" spans="1:31" s="2" customFormat="1" ht="21.75" customHeight="1">
      <c r="A101" s="33"/>
      <c r="B101" s="34"/>
      <c r="C101" s="33"/>
      <c r="D101" s="33"/>
      <c r="E101" s="33"/>
      <c r="F101" s="33"/>
      <c r="G101" s="33"/>
      <c r="H101" s="33"/>
      <c r="I101" s="33"/>
      <c r="J101" s="33"/>
      <c r="K101" s="33"/>
      <c r="L101" s="43"/>
      <c r="S101" s="33"/>
      <c r="T101" s="33"/>
      <c r="U101" s="33"/>
      <c r="V101" s="33"/>
      <c r="W101" s="33"/>
      <c r="X101" s="33"/>
      <c r="Y101" s="33"/>
      <c r="Z101" s="33"/>
      <c r="AA101" s="33"/>
      <c r="AB101" s="33"/>
      <c r="AC101" s="33"/>
      <c r="AD101" s="33"/>
      <c r="AE101" s="33"/>
    </row>
    <row r="102" spans="1:31" s="2" customFormat="1" ht="6.95" customHeight="1">
      <c r="A102" s="33"/>
      <c r="B102" s="48"/>
      <c r="C102" s="49"/>
      <c r="D102" s="49"/>
      <c r="E102" s="49"/>
      <c r="F102" s="49"/>
      <c r="G102" s="49"/>
      <c r="H102" s="49"/>
      <c r="I102" s="49"/>
      <c r="J102" s="49"/>
      <c r="K102" s="49"/>
      <c r="L102" s="43"/>
      <c r="S102" s="33"/>
      <c r="T102" s="33"/>
      <c r="U102" s="33"/>
      <c r="V102" s="33"/>
      <c r="W102" s="33"/>
      <c r="X102" s="33"/>
      <c r="Y102" s="33"/>
      <c r="Z102" s="33"/>
      <c r="AA102" s="33"/>
      <c r="AB102" s="33"/>
      <c r="AC102" s="33"/>
      <c r="AD102" s="33"/>
      <c r="AE102" s="33"/>
    </row>
    <row r="106" spans="1:31" s="2" customFormat="1" ht="6.95" customHeight="1">
      <c r="A106" s="33"/>
      <c r="B106" s="50"/>
      <c r="C106" s="51"/>
      <c r="D106" s="51"/>
      <c r="E106" s="51"/>
      <c r="F106" s="51"/>
      <c r="G106" s="51"/>
      <c r="H106" s="51"/>
      <c r="I106" s="51"/>
      <c r="J106" s="51"/>
      <c r="K106" s="51"/>
      <c r="L106" s="43"/>
      <c r="S106" s="33"/>
      <c r="T106" s="33"/>
      <c r="U106" s="33"/>
      <c r="V106" s="33"/>
      <c r="W106" s="33"/>
      <c r="X106" s="33"/>
      <c r="Y106" s="33"/>
      <c r="Z106" s="33"/>
      <c r="AA106" s="33"/>
      <c r="AB106" s="33"/>
      <c r="AC106" s="33"/>
      <c r="AD106" s="33"/>
      <c r="AE106" s="33"/>
    </row>
    <row r="107" spans="1:31" s="2" customFormat="1" ht="24.95" customHeight="1">
      <c r="A107" s="33"/>
      <c r="B107" s="34"/>
      <c r="C107" s="22" t="s">
        <v>184</v>
      </c>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31" s="2" customFormat="1" ht="6.9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6.5" customHeight="1">
      <c r="A110" s="33"/>
      <c r="B110" s="34"/>
      <c r="C110" s="33"/>
      <c r="D110" s="33"/>
      <c r="E110" s="267" t="str">
        <f>E7</f>
        <v>VD Letovice, rekonstrukce VD</v>
      </c>
      <c r="F110" s="268"/>
      <c r="G110" s="268"/>
      <c r="H110" s="268"/>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159</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24" t="str">
        <f>E9</f>
        <v>SO 02 - Opevnění návodního svahu hráze</v>
      </c>
      <c r="F112" s="269"/>
      <c r="G112" s="269"/>
      <c r="H112" s="269"/>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20</v>
      </c>
      <c r="D114" s="33"/>
      <c r="E114" s="33"/>
      <c r="F114" s="26" t="str">
        <f>F12</f>
        <v>VD Letovice</v>
      </c>
      <c r="G114" s="33"/>
      <c r="H114" s="33"/>
      <c r="I114" s="28" t="s">
        <v>22</v>
      </c>
      <c r="J114" s="56" t="str">
        <f>IF(J12="","",J12)</f>
        <v>14. 1. 2021</v>
      </c>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25.7" customHeight="1">
      <c r="A116" s="33"/>
      <c r="B116" s="34"/>
      <c r="C116" s="28" t="s">
        <v>24</v>
      </c>
      <c r="D116" s="33"/>
      <c r="E116" s="33"/>
      <c r="F116" s="26" t="str">
        <f>E15</f>
        <v>Povodí Moravy, s.p., Dřevařská 11, 60175 Brno</v>
      </c>
      <c r="G116" s="33"/>
      <c r="H116" s="33"/>
      <c r="I116" s="28" t="s">
        <v>32</v>
      </c>
      <c r="J116" s="31" t="str">
        <f>E21</f>
        <v>Sweco Hydroprojekt a.s.</v>
      </c>
      <c r="K116" s="33"/>
      <c r="L116" s="43"/>
      <c r="S116" s="33"/>
      <c r="T116" s="33"/>
      <c r="U116" s="33"/>
      <c r="V116" s="33"/>
      <c r="W116" s="33"/>
      <c r="X116" s="33"/>
      <c r="Y116" s="33"/>
      <c r="Z116" s="33"/>
      <c r="AA116" s="33"/>
      <c r="AB116" s="33"/>
      <c r="AC116" s="33"/>
      <c r="AD116" s="33"/>
      <c r="AE116" s="33"/>
    </row>
    <row r="117" spans="1:31" s="2" customFormat="1" ht="15.2" customHeight="1">
      <c r="A117" s="33"/>
      <c r="B117" s="34"/>
      <c r="C117" s="28" t="s">
        <v>30</v>
      </c>
      <c r="D117" s="33"/>
      <c r="E117" s="33"/>
      <c r="F117" s="26" t="str">
        <f>IF(E18="","",E18)</f>
        <v>Vyplň údaj</v>
      </c>
      <c r="G117" s="33"/>
      <c r="H117" s="33"/>
      <c r="I117" s="28" t="s">
        <v>37</v>
      </c>
      <c r="J117" s="31" t="str">
        <f>E24</f>
        <v xml:space="preserve"> </v>
      </c>
      <c r="K117" s="33"/>
      <c r="L117" s="43"/>
      <c r="S117" s="33"/>
      <c r="T117" s="33"/>
      <c r="U117" s="33"/>
      <c r="V117" s="33"/>
      <c r="W117" s="33"/>
      <c r="X117" s="33"/>
      <c r="Y117" s="33"/>
      <c r="Z117" s="33"/>
      <c r="AA117" s="33"/>
      <c r="AB117" s="33"/>
      <c r="AC117" s="33"/>
      <c r="AD117" s="33"/>
      <c r="AE117" s="33"/>
    </row>
    <row r="118" spans="1:31" s="2" customFormat="1" ht="10.3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11" customFormat="1" ht="29.25" customHeight="1">
      <c r="A119" s="126"/>
      <c r="B119" s="127"/>
      <c r="C119" s="128" t="s">
        <v>185</v>
      </c>
      <c r="D119" s="129" t="s">
        <v>66</v>
      </c>
      <c r="E119" s="129" t="s">
        <v>62</v>
      </c>
      <c r="F119" s="129" t="s">
        <v>63</v>
      </c>
      <c r="G119" s="129" t="s">
        <v>186</v>
      </c>
      <c r="H119" s="129" t="s">
        <v>187</v>
      </c>
      <c r="I119" s="129" t="s">
        <v>188</v>
      </c>
      <c r="J119" s="129" t="s">
        <v>164</v>
      </c>
      <c r="K119" s="130" t="s">
        <v>189</v>
      </c>
      <c r="L119" s="131"/>
      <c r="M119" s="63" t="s">
        <v>1</v>
      </c>
      <c r="N119" s="64" t="s">
        <v>45</v>
      </c>
      <c r="O119" s="64" t="s">
        <v>190</v>
      </c>
      <c r="P119" s="64" t="s">
        <v>191</v>
      </c>
      <c r="Q119" s="64" t="s">
        <v>192</v>
      </c>
      <c r="R119" s="64" t="s">
        <v>193</v>
      </c>
      <c r="S119" s="64" t="s">
        <v>194</v>
      </c>
      <c r="T119" s="65" t="s">
        <v>195</v>
      </c>
      <c r="U119" s="126"/>
      <c r="V119" s="126"/>
      <c r="W119" s="126"/>
      <c r="X119" s="126"/>
      <c r="Y119" s="126"/>
      <c r="Z119" s="126"/>
      <c r="AA119" s="126"/>
      <c r="AB119" s="126"/>
      <c r="AC119" s="126"/>
      <c r="AD119" s="126"/>
      <c r="AE119" s="126"/>
    </row>
    <row r="120" spans="1:63" s="2" customFormat="1" ht="22.9" customHeight="1">
      <c r="A120" s="33"/>
      <c r="B120" s="34"/>
      <c r="C120" s="70" t="s">
        <v>196</v>
      </c>
      <c r="D120" s="33"/>
      <c r="E120" s="33"/>
      <c r="F120" s="33"/>
      <c r="G120" s="33"/>
      <c r="H120" s="33"/>
      <c r="I120" s="33"/>
      <c r="J120" s="132">
        <f>BK120</f>
        <v>0</v>
      </c>
      <c r="K120" s="33"/>
      <c r="L120" s="34"/>
      <c r="M120" s="66"/>
      <c r="N120" s="57"/>
      <c r="O120" s="67"/>
      <c r="P120" s="133">
        <f>P121</f>
        <v>0</v>
      </c>
      <c r="Q120" s="67"/>
      <c r="R120" s="133">
        <f>R121</f>
        <v>8825.8734924</v>
      </c>
      <c r="S120" s="67"/>
      <c r="T120" s="134">
        <f>T121</f>
        <v>0</v>
      </c>
      <c r="U120" s="33"/>
      <c r="V120" s="33"/>
      <c r="W120" s="33"/>
      <c r="X120" s="33"/>
      <c r="Y120" s="33"/>
      <c r="Z120" s="33"/>
      <c r="AA120" s="33"/>
      <c r="AB120" s="33"/>
      <c r="AC120" s="33"/>
      <c r="AD120" s="33"/>
      <c r="AE120" s="33"/>
      <c r="AT120" s="18" t="s">
        <v>80</v>
      </c>
      <c r="AU120" s="18" t="s">
        <v>166</v>
      </c>
      <c r="BK120" s="135">
        <f>BK121</f>
        <v>0</v>
      </c>
    </row>
    <row r="121" spans="2:63" s="12" customFormat="1" ht="25.9" customHeight="1">
      <c r="B121" s="136"/>
      <c r="D121" s="137" t="s">
        <v>80</v>
      </c>
      <c r="E121" s="138" t="s">
        <v>197</v>
      </c>
      <c r="F121" s="138" t="s">
        <v>198</v>
      </c>
      <c r="I121" s="139"/>
      <c r="J121" s="140">
        <f>BK121</f>
        <v>0</v>
      </c>
      <c r="L121" s="136"/>
      <c r="M121" s="141"/>
      <c r="N121" s="142"/>
      <c r="O121" s="142"/>
      <c r="P121" s="143">
        <f>P122+P129+P147</f>
        <v>0</v>
      </c>
      <c r="Q121" s="142"/>
      <c r="R121" s="143">
        <f>R122+R129+R147</f>
        <v>8825.8734924</v>
      </c>
      <c r="S121" s="142"/>
      <c r="T121" s="144">
        <f>T122+T129+T147</f>
        <v>0</v>
      </c>
      <c r="AR121" s="137" t="s">
        <v>89</v>
      </c>
      <c r="AT121" s="145" t="s">
        <v>80</v>
      </c>
      <c r="AU121" s="145" t="s">
        <v>81</v>
      </c>
      <c r="AY121" s="137" t="s">
        <v>199</v>
      </c>
      <c r="BK121" s="146">
        <f>BK122+BK129+BK147</f>
        <v>0</v>
      </c>
    </row>
    <row r="122" spans="2:63" s="12" customFormat="1" ht="22.9" customHeight="1">
      <c r="B122" s="136"/>
      <c r="D122" s="137" t="s">
        <v>80</v>
      </c>
      <c r="E122" s="147" t="s">
        <v>89</v>
      </c>
      <c r="F122" s="147" t="s">
        <v>200</v>
      </c>
      <c r="I122" s="139"/>
      <c r="J122" s="148">
        <f>BK122</f>
        <v>0</v>
      </c>
      <c r="L122" s="136"/>
      <c r="M122" s="141"/>
      <c r="N122" s="142"/>
      <c r="O122" s="142"/>
      <c r="P122" s="143">
        <f>SUM(P123:P128)</f>
        <v>0</v>
      </c>
      <c r="Q122" s="142"/>
      <c r="R122" s="143">
        <f>SUM(R123:R128)</f>
        <v>0</v>
      </c>
      <c r="S122" s="142"/>
      <c r="T122" s="144">
        <f>SUM(T123:T128)</f>
        <v>0</v>
      </c>
      <c r="AR122" s="137" t="s">
        <v>89</v>
      </c>
      <c r="AT122" s="145" t="s">
        <v>80</v>
      </c>
      <c r="AU122" s="145" t="s">
        <v>89</v>
      </c>
      <c r="AY122" s="137" t="s">
        <v>199</v>
      </c>
      <c r="BK122" s="146">
        <f>SUM(BK123:BK128)</f>
        <v>0</v>
      </c>
    </row>
    <row r="123" spans="1:65" s="2" customFormat="1" ht="24.2" customHeight="1">
      <c r="A123" s="33"/>
      <c r="B123" s="149"/>
      <c r="C123" s="150" t="s">
        <v>89</v>
      </c>
      <c r="D123" s="150" t="s">
        <v>201</v>
      </c>
      <c r="E123" s="151" t="s">
        <v>668</v>
      </c>
      <c r="F123" s="152" t="s">
        <v>669</v>
      </c>
      <c r="G123" s="153" t="s">
        <v>204</v>
      </c>
      <c r="H123" s="154">
        <v>5676.667</v>
      </c>
      <c r="I123" s="155"/>
      <c r="J123" s="156">
        <f>ROUND(I123*H123,2)</f>
        <v>0</v>
      </c>
      <c r="K123" s="152" t="s">
        <v>205</v>
      </c>
      <c r="L123" s="34"/>
      <c r="M123" s="157" t="s">
        <v>1</v>
      </c>
      <c r="N123" s="158" t="s">
        <v>46</v>
      </c>
      <c r="O123" s="59"/>
      <c r="P123" s="159">
        <f>O123*H123</f>
        <v>0</v>
      </c>
      <c r="Q123" s="159">
        <v>0</v>
      </c>
      <c r="R123" s="159">
        <f>Q123*H123</f>
        <v>0</v>
      </c>
      <c r="S123" s="159">
        <v>0</v>
      </c>
      <c r="T123" s="160">
        <f>S123*H123</f>
        <v>0</v>
      </c>
      <c r="U123" s="33"/>
      <c r="V123" s="33"/>
      <c r="W123" s="33"/>
      <c r="X123" s="33"/>
      <c r="Y123" s="33"/>
      <c r="Z123" s="33"/>
      <c r="AA123" s="33"/>
      <c r="AB123" s="33"/>
      <c r="AC123" s="33"/>
      <c r="AD123" s="33"/>
      <c r="AE123" s="33"/>
      <c r="AR123" s="161" t="s">
        <v>206</v>
      </c>
      <c r="AT123" s="161" t="s">
        <v>201</v>
      </c>
      <c r="AU123" s="161" t="s">
        <v>91</v>
      </c>
      <c r="AY123" s="18" t="s">
        <v>199</v>
      </c>
      <c r="BE123" s="162">
        <f>IF(N123="základní",J123,0)</f>
        <v>0</v>
      </c>
      <c r="BF123" s="162">
        <f>IF(N123="snížená",J123,0)</f>
        <v>0</v>
      </c>
      <c r="BG123" s="162">
        <f>IF(N123="zákl. přenesená",J123,0)</f>
        <v>0</v>
      </c>
      <c r="BH123" s="162">
        <f>IF(N123="sníž. přenesená",J123,0)</f>
        <v>0</v>
      </c>
      <c r="BI123" s="162">
        <f>IF(N123="nulová",J123,0)</f>
        <v>0</v>
      </c>
      <c r="BJ123" s="18" t="s">
        <v>89</v>
      </c>
      <c r="BK123" s="162">
        <f>ROUND(I123*H123,2)</f>
        <v>0</v>
      </c>
      <c r="BL123" s="18" t="s">
        <v>206</v>
      </c>
      <c r="BM123" s="161" t="s">
        <v>670</v>
      </c>
    </row>
    <row r="124" spans="1:47" s="2" customFormat="1" ht="29.25">
      <c r="A124" s="33"/>
      <c r="B124" s="34"/>
      <c r="C124" s="33"/>
      <c r="D124" s="163" t="s">
        <v>208</v>
      </c>
      <c r="E124" s="33"/>
      <c r="F124" s="164" t="s">
        <v>671</v>
      </c>
      <c r="G124" s="33"/>
      <c r="H124" s="33"/>
      <c r="I124" s="165"/>
      <c r="J124" s="33"/>
      <c r="K124" s="33"/>
      <c r="L124" s="34"/>
      <c r="M124" s="166"/>
      <c r="N124" s="167"/>
      <c r="O124" s="59"/>
      <c r="P124" s="59"/>
      <c r="Q124" s="59"/>
      <c r="R124" s="59"/>
      <c r="S124" s="59"/>
      <c r="T124" s="60"/>
      <c r="U124" s="33"/>
      <c r="V124" s="33"/>
      <c r="W124" s="33"/>
      <c r="X124" s="33"/>
      <c r="Y124" s="33"/>
      <c r="Z124" s="33"/>
      <c r="AA124" s="33"/>
      <c r="AB124" s="33"/>
      <c r="AC124" s="33"/>
      <c r="AD124" s="33"/>
      <c r="AE124" s="33"/>
      <c r="AT124" s="18" t="s">
        <v>208</v>
      </c>
      <c r="AU124" s="18" t="s">
        <v>91</v>
      </c>
    </row>
    <row r="125" spans="1:47" s="2" customFormat="1" ht="48.75">
      <c r="A125" s="33"/>
      <c r="B125" s="34"/>
      <c r="C125" s="33"/>
      <c r="D125" s="163" t="s">
        <v>210</v>
      </c>
      <c r="E125" s="33"/>
      <c r="F125" s="168" t="s">
        <v>672</v>
      </c>
      <c r="G125" s="33"/>
      <c r="H125" s="33"/>
      <c r="I125" s="165"/>
      <c r="J125" s="33"/>
      <c r="K125" s="33"/>
      <c r="L125" s="34"/>
      <c r="M125" s="166"/>
      <c r="N125" s="167"/>
      <c r="O125" s="59"/>
      <c r="P125" s="59"/>
      <c r="Q125" s="59"/>
      <c r="R125" s="59"/>
      <c r="S125" s="59"/>
      <c r="T125" s="60"/>
      <c r="U125" s="33"/>
      <c r="V125" s="33"/>
      <c r="W125" s="33"/>
      <c r="X125" s="33"/>
      <c r="Y125" s="33"/>
      <c r="Z125" s="33"/>
      <c r="AA125" s="33"/>
      <c r="AB125" s="33"/>
      <c r="AC125" s="33"/>
      <c r="AD125" s="33"/>
      <c r="AE125" s="33"/>
      <c r="AT125" s="18" t="s">
        <v>210</v>
      </c>
      <c r="AU125" s="18" t="s">
        <v>91</v>
      </c>
    </row>
    <row r="126" spans="2:51" s="14" customFormat="1" ht="11.25">
      <c r="B126" s="177"/>
      <c r="D126" s="163" t="s">
        <v>212</v>
      </c>
      <c r="E126" s="178" t="s">
        <v>1</v>
      </c>
      <c r="F126" s="179" t="s">
        <v>673</v>
      </c>
      <c r="H126" s="178" t="s">
        <v>1</v>
      </c>
      <c r="I126" s="180"/>
      <c r="L126" s="177"/>
      <c r="M126" s="181"/>
      <c r="N126" s="182"/>
      <c r="O126" s="182"/>
      <c r="P126" s="182"/>
      <c r="Q126" s="182"/>
      <c r="R126" s="182"/>
      <c r="S126" s="182"/>
      <c r="T126" s="183"/>
      <c r="AT126" s="178" t="s">
        <v>212</v>
      </c>
      <c r="AU126" s="178" t="s">
        <v>91</v>
      </c>
      <c r="AV126" s="14" t="s">
        <v>89</v>
      </c>
      <c r="AW126" s="14" t="s">
        <v>36</v>
      </c>
      <c r="AX126" s="14" t="s">
        <v>81</v>
      </c>
      <c r="AY126" s="178" t="s">
        <v>199</v>
      </c>
    </row>
    <row r="127" spans="2:51" s="13" customFormat="1" ht="11.25">
      <c r="B127" s="169"/>
      <c r="D127" s="163" t="s">
        <v>212</v>
      </c>
      <c r="E127" s="170" t="s">
        <v>1</v>
      </c>
      <c r="F127" s="171" t="s">
        <v>674</v>
      </c>
      <c r="H127" s="172">
        <v>5676.667</v>
      </c>
      <c r="I127" s="173"/>
      <c r="L127" s="169"/>
      <c r="M127" s="174"/>
      <c r="N127" s="175"/>
      <c r="O127" s="175"/>
      <c r="P127" s="175"/>
      <c r="Q127" s="175"/>
      <c r="R127" s="175"/>
      <c r="S127" s="175"/>
      <c r="T127" s="176"/>
      <c r="AT127" s="170" t="s">
        <v>212</v>
      </c>
      <c r="AU127" s="170" t="s">
        <v>91</v>
      </c>
      <c r="AV127" s="13" t="s">
        <v>91</v>
      </c>
      <c r="AW127" s="13" t="s">
        <v>36</v>
      </c>
      <c r="AX127" s="13" t="s">
        <v>81</v>
      </c>
      <c r="AY127" s="170" t="s">
        <v>199</v>
      </c>
    </row>
    <row r="128" spans="2:51" s="15" customFormat="1" ht="11.25">
      <c r="B128" s="184"/>
      <c r="D128" s="163" t="s">
        <v>212</v>
      </c>
      <c r="E128" s="185" t="s">
        <v>1</v>
      </c>
      <c r="F128" s="186" t="s">
        <v>234</v>
      </c>
      <c r="H128" s="187">
        <v>5676.667</v>
      </c>
      <c r="I128" s="188"/>
      <c r="L128" s="184"/>
      <c r="M128" s="189"/>
      <c r="N128" s="190"/>
      <c r="O128" s="190"/>
      <c r="P128" s="190"/>
      <c r="Q128" s="190"/>
      <c r="R128" s="190"/>
      <c r="S128" s="190"/>
      <c r="T128" s="191"/>
      <c r="AT128" s="185" t="s">
        <v>212</v>
      </c>
      <c r="AU128" s="185" t="s">
        <v>91</v>
      </c>
      <c r="AV128" s="15" t="s">
        <v>206</v>
      </c>
      <c r="AW128" s="15" t="s">
        <v>36</v>
      </c>
      <c r="AX128" s="15" t="s">
        <v>89</v>
      </c>
      <c r="AY128" s="185" t="s">
        <v>199</v>
      </c>
    </row>
    <row r="129" spans="2:63" s="12" customFormat="1" ht="22.9" customHeight="1">
      <c r="B129" s="136"/>
      <c r="D129" s="137" t="s">
        <v>80</v>
      </c>
      <c r="E129" s="147" t="s">
        <v>206</v>
      </c>
      <c r="F129" s="147" t="s">
        <v>455</v>
      </c>
      <c r="I129" s="139"/>
      <c r="J129" s="148">
        <f>BK129</f>
        <v>0</v>
      </c>
      <c r="L129" s="136"/>
      <c r="M129" s="141"/>
      <c r="N129" s="142"/>
      <c r="O129" s="142"/>
      <c r="P129" s="143">
        <f>SUM(P130:P146)</f>
        <v>0</v>
      </c>
      <c r="Q129" s="142"/>
      <c r="R129" s="143">
        <f>SUM(R130:R146)</f>
        <v>8825.8734924</v>
      </c>
      <c r="S129" s="142"/>
      <c r="T129" s="144">
        <f>SUM(T130:T146)</f>
        <v>0</v>
      </c>
      <c r="AR129" s="137" t="s">
        <v>89</v>
      </c>
      <c r="AT129" s="145" t="s">
        <v>80</v>
      </c>
      <c r="AU129" s="145" t="s">
        <v>89</v>
      </c>
      <c r="AY129" s="137" t="s">
        <v>199</v>
      </c>
      <c r="BK129" s="146">
        <f>SUM(BK130:BK146)</f>
        <v>0</v>
      </c>
    </row>
    <row r="130" spans="1:65" s="2" customFormat="1" ht="24.2" customHeight="1">
      <c r="A130" s="33"/>
      <c r="B130" s="149"/>
      <c r="C130" s="150" t="s">
        <v>91</v>
      </c>
      <c r="D130" s="150" t="s">
        <v>201</v>
      </c>
      <c r="E130" s="151" t="s">
        <v>675</v>
      </c>
      <c r="F130" s="152" t="s">
        <v>676</v>
      </c>
      <c r="G130" s="153" t="s">
        <v>228</v>
      </c>
      <c r="H130" s="154">
        <v>899.883</v>
      </c>
      <c r="I130" s="155"/>
      <c r="J130" s="156">
        <f>ROUND(I130*H130,2)</f>
        <v>0</v>
      </c>
      <c r="K130" s="152" t="s">
        <v>205</v>
      </c>
      <c r="L130" s="34"/>
      <c r="M130" s="157" t="s">
        <v>1</v>
      </c>
      <c r="N130" s="158" t="s">
        <v>46</v>
      </c>
      <c r="O130" s="59"/>
      <c r="P130" s="159">
        <f>O130*H130</f>
        <v>0</v>
      </c>
      <c r="Q130" s="159">
        <v>2.25</v>
      </c>
      <c r="R130" s="159">
        <f>Q130*H130</f>
        <v>2024.73675</v>
      </c>
      <c r="S130" s="159">
        <v>0</v>
      </c>
      <c r="T130" s="160">
        <f>S130*H130</f>
        <v>0</v>
      </c>
      <c r="U130" s="33"/>
      <c r="V130" s="33"/>
      <c r="W130" s="33"/>
      <c r="X130" s="33"/>
      <c r="Y130" s="33"/>
      <c r="Z130" s="33"/>
      <c r="AA130" s="33"/>
      <c r="AB130" s="33"/>
      <c r="AC130" s="33"/>
      <c r="AD130" s="33"/>
      <c r="AE130" s="33"/>
      <c r="AR130" s="161" t="s">
        <v>206</v>
      </c>
      <c r="AT130" s="161" t="s">
        <v>201</v>
      </c>
      <c r="AU130" s="161" t="s">
        <v>91</v>
      </c>
      <c r="AY130" s="18" t="s">
        <v>199</v>
      </c>
      <c r="BE130" s="162">
        <f>IF(N130="základní",J130,0)</f>
        <v>0</v>
      </c>
      <c r="BF130" s="162">
        <f>IF(N130="snížená",J130,0)</f>
        <v>0</v>
      </c>
      <c r="BG130" s="162">
        <f>IF(N130="zákl. přenesená",J130,0)</f>
        <v>0</v>
      </c>
      <c r="BH130" s="162">
        <f>IF(N130="sníž. přenesená",J130,0)</f>
        <v>0</v>
      </c>
      <c r="BI130" s="162">
        <f>IF(N130="nulová",J130,0)</f>
        <v>0</v>
      </c>
      <c r="BJ130" s="18" t="s">
        <v>89</v>
      </c>
      <c r="BK130" s="162">
        <f>ROUND(I130*H130,2)</f>
        <v>0</v>
      </c>
      <c r="BL130" s="18" t="s">
        <v>206</v>
      </c>
      <c r="BM130" s="161" t="s">
        <v>677</v>
      </c>
    </row>
    <row r="131" spans="1:47" s="2" customFormat="1" ht="29.25">
      <c r="A131" s="33"/>
      <c r="B131" s="34"/>
      <c r="C131" s="33"/>
      <c r="D131" s="163" t="s">
        <v>208</v>
      </c>
      <c r="E131" s="33"/>
      <c r="F131" s="164" t="s">
        <v>678</v>
      </c>
      <c r="G131" s="33"/>
      <c r="H131" s="33"/>
      <c r="I131" s="165"/>
      <c r="J131" s="33"/>
      <c r="K131" s="33"/>
      <c r="L131" s="34"/>
      <c r="M131" s="166"/>
      <c r="N131" s="167"/>
      <c r="O131" s="59"/>
      <c r="P131" s="59"/>
      <c r="Q131" s="59"/>
      <c r="R131" s="59"/>
      <c r="S131" s="59"/>
      <c r="T131" s="60"/>
      <c r="U131" s="33"/>
      <c r="V131" s="33"/>
      <c r="W131" s="33"/>
      <c r="X131" s="33"/>
      <c r="Y131" s="33"/>
      <c r="Z131" s="33"/>
      <c r="AA131" s="33"/>
      <c r="AB131" s="33"/>
      <c r="AC131" s="33"/>
      <c r="AD131" s="33"/>
      <c r="AE131" s="33"/>
      <c r="AT131" s="18" t="s">
        <v>208</v>
      </c>
      <c r="AU131" s="18" t="s">
        <v>91</v>
      </c>
    </row>
    <row r="132" spans="1:47" s="2" customFormat="1" ht="68.25">
      <c r="A132" s="33"/>
      <c r="B132" s="34"/>
      <c r="C132" s="33"/>
      <c r="D132" s="163" t="s">
        <v>210</v>
      </c>
      <c r="E132" s="33"/>
      <c r="F132" s="168" t="s">
        <v>469</v>
      </c>
      <c r="G132" s="33"/>
      <c r="H132" s="33"/>
      <c r="I132" s="165"/>
      <c r="J132" s="33"/>
      <c r="K132" s="33"/>
      <c r="L132" s="34"/>
      <c r="M132" s="166"/>
      <c r="N132" s="167"/>
      <c r="O132" s="59"/>
      <c r="P132" s="59"/>
      <c r="Q132" s="59"/>
      <c r="R132" s="59"/>
      <c r="S132" s="59"/>
      <c r="T132" s="60"/>
      <c r="U132" s="33"/>
      <c r="V132" s="33"/>
      <c r="W132" s="33"/>
      <c r="X132" s="33"/>
      <c r="Y132" s="33"/>
      <c r="Z132" s="33"/>
      <c r="AA132" s="33"/>
      <c r="AB132" s="33"/>
      <c r="AC132" s="33"/>
      <c r="AD132" s="33"/>
      <c r="AE132" s="33"/>
      <c r="AT132" s="18" t="s">
        <v>210</v>
      </c>
      <c r="AU132" s="18" t="s">
        <v>91</v>
      </c>
    </row>
    <row r="133" spans="2:51" s="14" customFormat="1" ht="11.25">
      <c r="B133" s="177"/>
      <c r="D133" s="163" t="s">
        <v>212</v>
      </c>
      <c r="E133" s="178" t="s">
        <v>1</v>
      </c>
      <c r="F133" s="179" t="s">
        <v>673</v>
      </c>
      <c r="H133" s="178" t="s">
        <v>1</v>
      </c>
      <c r="I133" s="180"/>
      <c r="L133" s="177"/>
      <c r="M133" s="181"/>
      <c r="N133" s="182"/>
      <c r="O133" s="182"/>
      <c r="P133" s="182"/>
      <c r="Q133" s="182"/>
      <c r="R133" s="182"/>
      <c r="S133" s="182"/>
      <c r="T133" s="183"/>
      <c r="AT133" s="178" t="s">
        <v>212</v>
      </c>
      <c r="AU133" s="178" t="s">
        <v>91</v>
      </c>
      <c r="AV133" s="14" t="s">
        <v>89</v>
      </c>
      <c r="AW133" s="14" t="s">
        <v>36</v>
      </c>
      <c r="AX133" s="14" t="s">
        <v>81</v>
      </c>
      <c r="AY133" s="178" t="s">
        <v>199</v>
      </c>
    </row>
    <row r="134" spans="2:51" s="14" customFormat="1" ht="11.25">
      <c r="B134" s="177"/>
      <c r="D134" s="163" t="s">
        <v>212</v>
      </c>
      <c r="E134" s="178" t="s">
        <v>1</v>
      </c>
      <c r="F134" s="179" t="s">
        <v>679</v>
      </c>
      <c r="H134" s="178" t="s">
        <v>1</v>
      </c>
      <c r="I134" s="180"/>
      <c r="L134" s="177"/>
      <c r="M134" s="181"/>
      <c r="N134" s="182"/>
      <c r="O134" s="182"/>
      <c r="P134" s="182"/>
      <c r="Q134" s="182"/>
      <c r="R134" s="182"/>
      <c r="S134" s="182"/>
      <c r="T134" s="183"/>
      <c r="AT134" s="178" t="s">
        <v>212</v>
      </c>
      <c r="AU134" s="178" t="s">
        <v>91</v>
      </c>
      <c r="AV134" s="14" t="s">
        <v>89</v>
      </c>
      <c r="AW134" s="14" t="s">
        <v>36</v>
      </c>
      <c r="AX134" s="14" t="s">
        <v>81</v>
      </c>
      <c r="AY134" s="178" t="s">
        <v>199</v>
      </c>
    </row>
    <row r="135" spans="2:51" s="13" customFormat="1" ht="11.25">
      <c r="B135" s="169"/>
      <c r="D135" s="163" t="s">
        <v>212</v>
      </c>
      <c r="E135" s="170" t="s">
        <v>1</v>
      </c>
      <c r="F135" s="171" t="s">
        <v>680</v>
      </c>
      <c r="H135" s="172">
        <v>899.883</v>
      </c>
      <c r="I135" s="173"/>
      <c r="L135" s="169"/>
      <c r="M135" s="174"/>
      <c r="N135" s="175"/>
      <c r="O135" s="175"/>
      <c r="P135" s="175"/>
      <c r="Q135" s="175"/>
      <c r="R135" s="175"/>
      <c r="S135" s="175"/>
      <c r="T135" s="176"/>
      <c r="AT135" s="170" t="s">
        <v>212</v>
      </c>
      <c r="AU135" s="170" t="s">
        <v>91</v>
      </c>
      <c r="AV135" s="13" t="s">
        <v>91</v>
      </c>
      <c r="AW135" s="13" t="s">
        <v>36</v>
      </c>
      <c r="AX135" s="13" t="s">
        <v>89</v>
      </c>
      <c r="AY135" s="170" t="s">
        <v>199</v>
      </c>
    </row>
    <row r="136" spans="1:65" s="2" customFormat="1" ht="24.2" customHeight="1">
      <c r="A136" s="33"/>
      <c r="B136" s="149"/>
      <c r="C136" s="150" t="s">
        <v>221</v>
      </c>
      <c r="D136" s="150" t="s">
        <v>201</v>
      </c>
      <c r="E136" s="151" t="s">
        <v>681</v>
      </c>
      <c r="F136" s="152" t="s">
        <v>682</v>
      </c>
      <c r="G136" s="153" t="s">
        <v>228</v>
      </c>
      <c r="H136" s="154">
        <v>3406.018</v>
      </c>
      <c r="I136" s="155"/>
      <c r="J136" s="156">
        <f>ROUND(I136*H136,2)</f>
        <v>0</v>
      </c>
      <c r="K136" s="152" t="s">
        <v>205</v>
      </c>
      <c r="L136" s="34"/>
      <c r="M136" s="157" t="s">
        <v>1</v>
      </c>
      <c r="N136" s="158" t="s">
        <v>46</v>
      </c>
      <c r="O136" s="59"/>
      <c r="P136" s="159">
        <f>O136*H136</f>
        <v>0</v>
      </c>
      <c r="Q136" s="159">
        <v>1.9968</v>
      </c>
      <c r="R136" s="159">
        <f>Q136*H136</f>
        <v>6801.1367424</v>
      </c>
      <c r="S136" s="159">
        <v>0</v>
      </c>
      <c r="T136" s="160">
        <f>S136*H136</f>
        <v>0</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683</v>
      </c>
    </row>
    <row r="137" spans="1:47" s="2" customFormat="1" ht="19.5">
      <c r="A137" s="33"/>
      <c r="B137" s="34"/>
      <c r="C137" s="33"/>
      <c r="D137" s="163" t="s">
        <v>208</v>
      </c>
      <c r="E137" s="33"/>
      <c r="F137" s="164" t="s">
        <v>684</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208</v>
      </c>
      <c r="AU137" s="18" t="s">
        <v>91</v>
      </c>
    </row>
    <row r="138" spans="1:47" s="2" customFormat="1" ht="97.5">
      <c r="A138" s="33"/>
      <c r="B138" s="34"/>
      <c r="C138" s="33"/>
      <c r="D138" s="163" t="s">
        <v>210</v>
      </c>
      <c r="E138" s="33"/>
      <c r="F138" s="168" t="s">
        <v>685</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210</v>
      </c>
      <c r="AU138" s="18" t="s">
        <v>91</v>
      </c>
    </row>
    <row r="139" spans="2:51" s="14" customFormat="1" ht="11.25">
      <c r="B139" s="177"/>
      <c r="D139" s="163" t="s">
        <v>212</v>
      </c>
      <c r="E139" s="178" t="s">
        <v>1</v>
      </c>
      <c r="F139" s="179" t="s">
        <v>673</v>
      </c>
      <c r="H139" s="178" t="s">
        <v>1</v>
      </c>
      <c r="I139" s="180"/>
      <c r="L139" s="177"/>
      <c r="M139" s="181"/>
      <c r="N139" s="182"/>
      <c r="O139" s="182"/>
      <c r="P139" s="182"/>
      <c r="Q139" s="182"/>
      <c r="R139" s="182"/>
      <c r="S139" s="182"/>
      <c r="T139" s="183"/>
      <c r="AT139" s="178" t="s">
        <v>212</v>
      </c>
      <c r="AU139" s="178" t="s">
        <v>91</v>
      </c>
      <c r="AV139" s="14" t="s">
        <v>89</v>
      </c>
      <c r="AW139" s="14" t="s">
        <v>36</v>
      </c>
      <c r="AX139" s="14" t="s">
        <v>81</v>
      </c>
      <c r="AY139" s="178" t="s">
        <v>199</v>
      </c>
    </row>
    <row r="140" spans="2:51" s="14" customFormat="1" ht="11.25">
      <c r="B140" s="177"/>
      <c r="D140" s="163" t="s">
        <v>212</v>
      </c>
      <c r="E140" s="178" t="s">
        <v>1</v>
      </c>
      <c r="F140" s="179" t="s">
        <v>686</v>
      </c>
      <c r="H140" s="178" t="s">
        <v>1</v>
      </c>
      <c r="I140" s="180"/>
      <c r="L140" s="177"/>
      <c r="M140" s="181"/>
      <c r="N140" s="182"/>
      <c r="O140" s="182"/>
      <c r="P140" s="182"/>
      <c r="Q140" s="182"/>
      <c r="R140" s="182"/>
      <c r="S140" s="182"/>
      <c r="T140" s="183"/>
      <c r="AT140" s="178" t="s">
        <v>212</v>
      </c>
      <c r="AU140" s="178" t="s">
        <v>91</v>
      </c>
      <c r="AV140" s="14" t="s">
        <v>89</v>
      </c>
      <c r="AW140" s="14" t="s">
        <v>36</v>
      </c>
      <c r="AX140" s="14" t="s">
        <v>81</v>
      </c>
      <c r="AY140" s="178" t="s">
        <v>199</v>
      </c>
    </row>
    <row r="141" spans="2:51" s="13" customFormat="1" ht="11.25">
      <c r="B141" s="169"/>
      <c r="D141" s="163" t="s">
        <v>212</v>
      </c>
      <c r="E141" s="170" t="s">
        <v>1</v>
      </c>
      <c r="F141" s="171" t="s">
        <v>687</v>
      </c>
      <c r="H141" s="172">
        <v>3406.018</v>
      </c>
      <c r="I141" s="173"/>
      <c r="L141" s="169"/>
      <c r="M141" s="174"/>
      <c r="N141" s="175"/>
      <c r="O141" s="175"/>
      <c r="P141" s="175"/>
      <c r="Q141" s="175"/>
      <c r="R141" s="175"/>
      <c r="S141" s="175"/>
      <c r="T141" s="176"/>
      <c r="AT141" s="170" t="s">
        <v>212</v>
      </c>
      <c r="AU141" s="170" t="s">
        <v>91</v>
      </c>
      <c r="AV141" s="13" t="s">
        <v>91</v>
      </c>
      <c r="AW141" s="13" t="s">
        <v>36</v>
      </c>
      <c r="AX141" s="13" t="s">
        <v>89</v>
      </c>
      <c r="AY141" s="170" t="s">
        <v>199</v>
      </c>
    </row>
    <row r="142" spans="1:65" s="2" customFormat="1" ht="14.45" customHeight="1">
      <c r="A142" s="33"/>
      <c r="B142" s="149"/>
      <c r="C142" s="150" t="s">
        <v>206</v>
      </c>
      <c r="D142" s="150" t="s">
        <v>201</v>
      </c>
      <c r="E142" s="151" t="s">
        <v>688</v>
      </c>
      <c r="F142" s="152" t="s">
        <v>689</v>
      </c>
      <c r="G142" s="153" t="s">
        <v>204</v>
      </c>
      <c r="H142" s="154">
        <v>5676.667</v>
      </c>
      <c r="I142" s="155"/>
      <c r="J142" s="156">
        <f>ROUND(I142*H142,2)</f>
        <v>0</v>
      </c>
      <c r="K142" s="152" t="s">
        <v>205</v>
      </c>
      <c r="L142" s="34"/>
      <c r="M142" s="157" t="s">
        <v>1</v>
      </c>
      <c r="N142" s="158" t="s">
        <v>46</v>
      </c>
      <c r="O142" s="59"/>
      <c r="P142" s="159">
        <f>O142*H142</f>
        <v>0</v>
      </c>
      <c r="Q142" s="159">
        <v>0</v>
      </c>
      <c r="R142" s="159">
        <f>Q142*H142</f>
        <v>0</v>
      </c>
      <c r="S142" s="159">
        <v>0</v>
      </c>
      <c r="T142" s="160">
        <f>S142*H142</f>
        <v>0</v>
      </c>
      <c r="U142" s="33"/>
      <c r="V142" s="33"/>
      <c r="W142" s="33"/>
      <c r="X142" s="33"/>
      <c r="Y142" s="33"/>
      <c r="Z142" s="33"/>
      <c r="AA142" s="33"/>
      <c r="AB142" s="33"/>
      <c r="AC142" s="33"/>
      <c r="AD142" s="33"/>
      <c r="AE142" s="33"/>
      <c r="AR142" s="161" t="s">
        <v>206</v>
      </c>
      <c r="AT142" s="161" t="s">
        <v>201</v>
      </c>
      <c r="AU142" s="161" t="s">
        <v>91</v>
      </c>
      <c r="AY142" s="18" t="s">
        <v>199</v>
      </c>
      <c r="BE142" s="162">
        <f>IF(N142="základní",J142,0)</f>
        <v>0</v>
      </c>
      <c r="BF142" s="162">
        <f>IF(N142="snížená",J142,0)</f>
        <v>0</v>
      </c>
      <c r="BG142" s="162">
        <f>IF(N142="zákl. přenesená",J142,0)</f>
        <v>0</v>
      </c>
      <c r="BH142" s="162">
        <f>IF(N142="sníž. přenesená",J142,0)</f>
        <v>0</v>
      </c>
      <c r="BI142" s="162">
        <f>IF(N142="nulová",J142,0)</f>
        <v>0</v>
      </c>
      <c r="BJ142" s="18" t="s">
        <v>89</v>
      </c>
      <c r="BK142" s="162">
        <f>ROUND(I142*H142,2)</f>
        <v>0</v>
      </c>
      <c r="BL142" s="18" t="s">
        <v>206</v>
      </c>
      <c r="BM142" s="161" t="s">
        <v>690</v>
      </c>
    </row>
    <row r="143" spans="1:47" s="2" customFormat="1" ht="19.5">
      <c r="A143" s="33"/>
      <c r="B143" s="34"/>
      <c r="C143" s="33"/>
      <c r="D143" s="163" t="s">
        <v>208</v>
      </c>
      <c r="E143" s="33"/>
      <c r="F143" s="164" t="s">
        <v>691</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208</v>
      </c>
      <c r="AU143" s="18" t="s">
        <v>91</v>
      </c>
    </row>
    <row r="144" spans="1:47" s="2" customFormat="1" ht="97.5">
      <c r="A144" s="33"/>
      <c r="B144" s="34"/>
      <c r="C144" s="33"/>
      <c r="D144" s="163" t="s">
        <v>210</v>
      </c>
      <c r="E144" s="33"/>
      <c r="F144" s="168" t="s">
        <v>685</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210</v>
      </c>
      <c r="AU144" s="18" t="s">
        <v>91</v>
      </c>
    </row>
    <row r="145" spans="2:51" s="14" customFormat="1" ht="11.25">
      <c r="B145" s="177"/>
      <c r="D145" s="163" t="s">
        <v>212</v>
      </c>
      <c r="E145" s="178" t="s">
        <v>1</v>
      </c>
      <c r="F145" s="179" t="s">
        <v>673</v>
      </c>
      <c r="H145" s="178" t="s">
        <v>1</v>
      </c>
      <c r="I145" s="180"/>
      <c r="L145" s="177"/>
      <c r="M145" s="181"/>
      <c r="N145" s="182"/>
      <c r="O145" s="182"/>
      <c r="P145" s="182"/>
      <c r="Q145" s="182"/>
      <c r="R145" s="182"/>
      <c r="S145" s="182"/>
      <c r="T145" s="183"/>
      <c r="AT145" s="178" t="s">
        <v>212</v>
      </c>
      <c r="AU145" s="178" t="s">
        <v>91</v>
      </c>
      <c r="AV145" s="14" t="s">
        <v>89</v>
      </c>
      <c r="AW145" s="14" t="s">
        <v>36</v>
      </c>
      <c r="AX145" s="14" t="s">
        <v>81</v>
      </c>
      <c r="AY145" s="178" t="s">
        <v>199</v>
      </c>
    </row>
    <row r="146" spans="2:51" s="13" customFormat="1" ht="11.25">
      <c r="B146" s="169"/>
      <c r="D146" s="163" t="s">
        <v>212</v>
      </c>
      <c r="E146" s="170" t="s">
        <v>1</v>
      </c>
      <c r="F146" s="171" t="s">
        <v>692</v>
      </c>
      <c r="H146" s="172">
        <v>5676.667</v>
      </c>
      <c r="I146" s="173"/>
      <c r="L146" s="169"/>
      <c r="M146" s="174"/>
      <c r="N146" s="175"/>
      <c r="O146" s="175"/>
      <c r="P146" s="175"/>
      <c r="Q146" s="175"/>
      <c r="R146" s="175"/>
      <c r="S146" s="175"/>
      <c r="T146" s="176"/>
      <c r="AT146" s="170" t="s">
        <v>212</v>
      </c>
      <c r="AU146" s="170" t="s">
        <v>91</v>
      </c>
      <c r="AV146" s="13" t="s">
        <v>91</v>
      </c>
      <c r="AW146" s="13" t="s">
        <v>36</v>
      </c>
      <c r="AX146" s="13" t="s">
        <v>89</v>
      </c>
      <c r="AY146" s="170" t="s">
        <v>199</v>
      </c>
    </row>
    <row r="147" spans="2:63" s="12" customFormat="1" ht="22.9" customHeight="1">
      <c r="B147" s="136"/>
      <c r="D147" s="137" t="s">
        <v>80</v>
      </c>
      <c r="E147" s="147" t="s">
        <v>623</v>
      </c>
      <c r="F147" s="147" t="s">
        <v>624</v>
      </c>
      <c r="I147" s="139"/>
      <c r="J147" s="148">
        <f>BK147</f>
        <v>0</v>
      </c>
      <c r="L147" s="136"/>
      <c r="M147" s="141"/>
      <c r="N147" s="142"/>
      <c r="O147" s="142"/>
      <c r="P147" s="143">
        <f>SUM(P148:P149)</f>
        <v>0</v>
      </c>
      <c r="Q147" s="142"/>
      <c r="R147" s="143">
        <f>SUM(R148:R149)</f>
        <v>0</v>
      </c>
      <c r="S147" s="142"/>
      <c r="T147" s="144">
        <f>SUM(T148:T149)</f>
        <v>0</v>
      </c>
      <c r="AR147" s="137" t="s">
        <v>89</v>
      </c>
      <c r="AT147" s="145" t="s">
        <v>80</v>
      </c>
      <c r="AU147" s="145" t="s">
        <v>89</v>
      </c>
      <c r="AY147" s="137" t="s">
        <v>199</v>
      </c>
      <c r="BK147" s="146">
        <f>SUM(BK148:BK149)</f>
        <v>0</v>
      </c>
    </row>
    <row r="148" spans="1:65" s="2" customFormat="1" ht="14.45" customHeight="1">
      <c r="A148" s="33"/>
      <c r="B148" s="149"/>
      <c r="C148" s="150" t="s">
        <v>235</v>
      </c>
      <c r="D148" s="150" t="s">
        <v>201</v>
      </c>
      <c r="E148" s="151" t="s">
        <v>626</v>
      </c>
      <c r="F148" s="152" t="s">
        <v>627</v>
      </c>
      <c r="G148" s="153" t="s">
        <v>275</v>
      </c>
      <c r="H148" s="154">
        <v>8825.873</v>
      </c>
      <c r="I148" s="155"/>
      <c r="J148" s="156">
        <f>ROUND(I148*H148,2)</f>
        <v>0</v>
      </c>
      <c r="K148" s="152" t="s">
        <v>205</v>
      </c>
      <c r="L148" s="34"/>
      <c r="M148" s="157" t="s">
        <v>1</v>
      </c>
      <c r="N148" s="158" t="s">
        <v>46</v>
      </c>
      <c r="O148" s="59"/>
      <c r="P148" s="159">
        <f>O148*H148</f>
        <v>0</v>
      </c>
      <c r="Q148" s="159">
        <v>0</v>
      </c>
      <c r="R148" s="159">
        <f>Q148*H148</f>
        <v>0</v>
      </c>
      <c r="S148" s="159">
        <v>0</v>
      </c>
      <c r="T148" s="160">
        <f>S148*H148</f>
        <v>0</v>
      </c>
      <c r="U148" s="33"/>
      <c r="V148" s="33"/>
      <c r="W148" s="33"/>
      <c r="X148" s="33"/>
      <c r="Y148" s="33"/>
      <c r="Z148" s="33"/>
      <c r="AA148" s="33"/>
      <c r="AB148" s="33"/>
      <c r="AC148" s="33"/>
      <c r="AD148" s="33"/>
      <c r="AE148" s="33"/>
      <c r="AR148" s="161" t="s">
        <v>206</v>
      </c>
      <c r="AT148" s="161" t="s">
        <v>201</v>
      </c>
      <c r="AU148" s="161" t="s">
        <v>91</v>
      </c>
      <c r="AY148" s="18" t="s">
        <v>199</v>
      </c>
      <c r="BE148" s="162">
        <f>IF(N148="základní",J148,0)</f>
        <v>0</v>
      </c>
      <c r="BF148" s="162">
        <f>IF(N148="snížená",J148,0)</f>
        <v>0</v>
      </c>
      <c r="BG148" s="162">
        <f>IF(N148="zákl. přenesená",J148,0)</f>
        <v>0</v>
      </c>
      <c r="BH148" s="162">
        <f>IF(N148="sníž. přenesená",J148,0)</f>
        <v>0</v>
      </c>
      <c r="BI148" s="162">
        <f>IF(N148="nulová",J148,0)</f>
        <v>0</v>
      </c>
      <c r="BJ148" s="18" t="s">
        <v>89</v>
      </c>
      <c r="BK148" s="162">
        <f>ROUND(I148*H148,2)</f>
        <v>0</v>
      </c>
      <c r="BL148" s="18" t="s">
        <v>206</v>
      </c>
      <c r="BM148" s="161" t="s">
        <v>693</v>
      </c>
    </row>
    <row r="149" spans="1:47" s="2" customFormat="1" ht="19.5">
      <c r="A149" s="33"/>
      <c r="B149" s="34"/>
      <c r="C149" s="33"/>
      <c r="D149" s="163" t="s">
        <v>208</v>
      </c>
      <c r="E149" s="33"/>
      <c r="F149" s="164" t="s">
        <v>629</v>
      </c>
      <c r="G149" s="33"/>
      <c r="H149" s="33"/>
      <c r="I149" s="165"/>
      <c r="J149" s="33"/>
      <c r="K149" s="33"/>
      <c r="L149" s="34"/>
      <c r="M149" s="202"/>
      <c r="N149" s="203"/>
      <c r="O149" s="204"/>
      <c r="P149" s="204"/>
      <c r="Q149" s="204"/>
      <c r="R149" s="204"/>
      <c r="S149" s="204"/>
      <c r="T149" s="205"/>
      <c r="U149" s="33"/>
      <c r="V149" s="33"/>
      <c r="W149" s="33"/>
      <c r="X149" s="33"/>
      <c r="Y149" s="33"/>
      <c r="Z149" s="33"/>
      <c r="AA149" s="33"/>
      <c r="AB149" s="33"/>
      <c r="AC149" s="33"/>
      <c r="AD149" s="33"/>
      <c r="AE149" s="33"/>
      <c r="AT149" s="18" t="s">
        <v>208</v>
      </c>
      <c r="AU149" s="18" t="s">
        <v>91</v>
      </c>
    </row>
    <row r="150" spans="1:31" s="2" customFormat="1" ht="6.95" customHeight="1">
      <c r="A150" s="33"/>
      <c r="B150" s="48"/>
      <c r="C150" s="49"/>
      <c r="D150" s="49"/>
      <c r="E150" s="49"/>
      <c r="F150" s="49"/>
      <c r="G150" s="49"/>
      <c r="H150" s="49"/>
      <c r="I150" s="49"/>
      <c r="J150" s="49"/>
      <c r="K150" s="49"/>
      <c r="L150" s="34"/>
      <c r="M150" s="33"/>
      <c r="O150" s="33"/>
      <c r="P150" s="33"/>
      <c r="Q150" s="33"/>
      <c r="R150" s="33"/>
      <c r="S150" s="33"/>
      <c r="T150" s="33"/>
      <c r="U150" s="33"/>
      <c r="V150" s="33"/>
      <c r="W150" s="33"/>
      <c r="X150" s="33"/>
      <c r="Y150" s="33"/>
      <c r="Z150" s="33"/>
      <c r="AA150" s="33"/>
      <c r="AB150" s="33"/>
      <c r="AC150" s="33"/>
      <c r="AD150" s="33"/>
      <c r="AE150" s="33"/>
    </row>
  </sheetData>
  <autoFilter ref="C119:K149"/>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97</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694</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14. 1. 2021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23.25" customHeight="1">
      <c r="A27" s="100"/>
      <c r="B27" s="101"/>
      <c r="C27" s="100"/>
      <c r="D27" s="100"/>
      <c r="E27" s="255" t="s">
        <v>695</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ROUND(J136,2)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ROUND((SUM(BE136:BE543)),2)</f>
        <v>0</v>
      </c>
      <c r="G33" s="33"/>
      <c r="H33" s="33"/>
      <c r="I33" s="106">
        <v>0.21</v>
      </c>
      <c r="J33" s="105">
        <f>ROUND(((SUM(BE136:BE543))*I33),2)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ROUND((SUM(BF136:BF543)),2)</f>
        <v>0</v>
      </c>
      <c r="G34" s="33"/>
      <c r="H34" s="33"/>
      <c r="I34" s="106">
        <v>0.15</v>
      </c>
      <c r="J34" s="105">
        <f>ROUND(((SUM(BF136:BF543))*I34),2)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ROUND((SUM(BG136:BG543)),2)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ROUND((SUM(BH136:BH543)),2)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ROUND((SUM(BI136:BI543)),2)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03 - Bezpečnostní přeliv a spadiště</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14. 1. 2021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J136</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J137</f>
        <v>0</v>
      </c>
      <c r="L97" s="118"/>
    </row>
    <row r="98" spans="2:12" s="10" customFormat="1" ht="19.9" customHeight="1">
      <c r="B98" s="122"/>
      <c r="D98" s="123" t="s">
        <v>168</v>
      </c>
      <c r="E98" s="124"/>
      <c r="F98" s="124"/>
      <c r="G98" s="124"/>
      <c r="H98" s="124"/>
      <c r="I98" s="124"/>
      <c r="J98" s="125">
        <f>J138</f>
        <v>0</v>
      </c>
      <c r="L98" s="122"/>
    </row>
    <row r="99" spans="2:12" s="10" customFormat="1" ht="19.9" customHeight="1">
      <c r="B99" s="122"/>
      <c r="D99" s="123" t="s">
        <v>169</v>
      </c>
      <c r="E99" s="124"/>
      <c r="F99" s="124"/>
      <c r="G99" s="124"/>
      <c r="H99" s="124"/>
      <c r="I99" s="124"/>
      <c r="J99" s="125">
        <f>J229</f>
        <v>0</v>
      </c>
      <c r="L99" s="122"/>
    </row>
    <row r="100" spans="2:12" s="10" customFormat="1" ht="19.9" customHeight="1">
      <c r="B100" s="122"/>
      <c r="D100" s="123" t="s">
        <v>170</v>
      </c>
      <c r="E100" s="124"/>
      <c r="F100" s="124"/>
      <c r="G100" s="124"/>
      <c r="H100" s="124"/>
      <c r="I100" s="124"/>
      <c r="J100" s="125">
        <f>J243</f>
        <v>0</v>
      </c>
      <c r="L100" s="122"/>
    </row>
    <row r="101" spans="2:12" s="10" customFormat="1" ht="19.9" customHeight="1">
      <c r="B101" s="122"/>
      <c r="D101" s="123" t="s">
        <v>171</v>
      </c>
      <c r="E101" s="124"/>
      <c r="F101" s="124"/>
      <c r="G101" s="124"/>
      <c r="H101" s="124"/>
      <c r="I101" s="124"/>
      <c r="J101" s="125">
        <f>J303</f>
        <v>0</v>
      </c>
      <c r="L101" s="122"/>
    </row>
    <row r="102" spans="2:12" s="10" customFormat="1" ht="19.9" customHeight="1">
      <c r="B102" s="122"/>
      <c r="D102" s="123" t="s">
        <v>172</v>
      </c>
      <c r="E102" s="124"/>
      <c r="F102" s="124"/>
      <c r="G102" s="124"/>
      <c r="H102" s="124"/>
      <c r="I102" s="124"/>
      <c r="J102" s="125">
        <f>J341</f>
        <v>0</v>
      </c>
      <c r="L102" s="122"/>
    </row>
    <row r="103" spans="2:12" s="10" customFormat="1" ht="19.9" customHeight="1">
      <c r="B103" s="122"/>
      <c r="D103" s="123" t="s">
        <v>173</v>
      </c>
      <c r="E103" s="124"/>
      <c r="F103" s="124"/>
      <c r="G103" s="124"/>
      <c r="H103" s="124"/>
      <c r="I103" s="124"/>
      <c r="J103" s="125">
        <f>J361</f>
        <v>0</v>
      </c>
      <c r="L103" s="122"/>
    </row>
    <row r="104" spans="2:12" s="10" customFormat="1" ht="19.9" customHeight="1">
      <c r="B104" s="122"/>
      <c r="D104" s="123" t="s">
        <v>174</v>
      </c>
      <c r="E104" s="124"/>
      <c r="F104" s="124"/>
      <c r="G104" s="124"/>
      <c r="H104" s="124"/>
      <c r="I104" s="124"/>
      <c r="J104" s="125">
        <f>J370</f>
        <v>0</v>
      </c>
      <c r="L104" s="122"/>
    </row>
    <row r="105" spans="2:12" s="10" customFormat="1" ht="19.9" customHeight="1">
      <c r="B105" s="122"/>
      <c r="D105" s="123" t="s">
        <v>175</v>
      </c>
      <c r="E105" s="124"/>
      <c r="F105" s="124"/>
      <c r="G105" s="124"/>
      <c r="H105" s="124"/>
      <c r="I105" s="124"/>
      <c r="J105" s="125">
        <f>J400</f>
        <v>0</v>
      </c>
      <c r="L105" s="122"/>
    </row>
    <row r="106" spans="2:12" s="10" customFormat="1" ht="14.85" customHeight="1">
      <c r="B106" s="122"/>
      <c r="D106" s="123" t="s">
        <v>176</v>
      </c>
      <c r="E106" s="124"/>
      <c r="F106" s="124"/>
      <c r="G106" s="124"/>
      <c r="H106" s="124"/>
      <c r="I106" s="124"/>
      <c r="J106" s="125">
        <f>J401</f>
        <v>0</v>
      </c>
      <c r="L106" s="122"/>
    </row>
    <row r="107" spans="2:12" s="10" customFormat="1" ht="14.85" customHeight="1">
      <c r="B107" s="122"/>
      <c r="D107" s="123" t="s">
        <v>177</v>
      </c>
      <c r="E107" s="124"/>
      <c r="F107" s="124"/>
      <c r="G107" s="124"/>
      <c r="H107" s="124"/>
      <c r="I107" s="124"/>
      <c r="J107" s="125">
        <f>J422</f>
        <v>0</v>
      </c>
      <c r="L107" s="122"/>
    </row>
    <row r="108" spans="2:12" s="10" customFormat="1" ht="14.85" customHeight="1">
      <c r="B108" s="122"/>
      <c r="D108" s="123" t="s">
        <v>696</v>
      </c>
      <c r="E108" s="124"/>
      <c r="F108" s="124"/>
      <c r="G108" s="124"/>
      <c r="H108" s="124"/>
      <c r="I108" s="124"/>
      <c r="J108" s="125">
        <f>J455</f>
        <v>0</v>
      </c>
      <c r="L108" s="122"/>
    </row>
    <row r="109" spans="2:12" s="10" customFormat="1" ht="14.85" customHeight="1">
      <c r="B109" s="122"/>
      <c r="D109" s="123" t="s">
        <v>178</v>
      </c>
      <c r="E109" s="124"/>
      <c r="F109" s="124"/>
      <c r="G109" s="124"/>
      <c r="H109" s="124"/>
      <c r="I109" s="124"/>
      <c r="J109" s="125">
        <f>J469</f>
        <v>0</v>
      </c>
      <c r="L109" s="122"/>
    </row>
    <row r="110" spans="2:12" s="10" customFormat="1" ht="14.85" customHeight="1">
      <c r="B110" s="122"/>
      <c r="D110" s="123" t="s">
        <v>179</v>
      </c>
      <c r="E110" s="124"/>
      <c r="F110" s="124"/>
      <c r="G110" s="124"/>
      <c r="H110" s="124"/>
      <c r="I110" s="124"/>
      <c r="J110" s="125">
        <f>J494</f>
        <v>0</v>
      </c>
      <c r="L110" s="122"/>
    </row>
    <row r="111" spans="2:12" s="10" customFormat="1" ht="14.85" customHeight="1">
      <c r="B111" s="122"/>
      <c r="D111" s="123" t="s">
        <v>697</v>
      </c>
      <c r="E111" s="124"/>
      <c r="F111" s="124"/>
      <c r="G111" s="124"/>
      <c r="H111" s="124"/>
      <c r="I111" s="124"/>
      <c r="J111" s="125">
        <f>J500</f>
        <v>0</v>
      </c>
      <c r="L111" s="122"/>
    </row>
    <row r="112" spans="2:12" s="10" customFormat="1" ht="19.9" customHeight="1">
      <c r="B112" s="122"/>
      <c r="D112" s="123" t="s">
        <v>180</v>
      </c>
      <c r="E112" s="124"/>
      <c r="F112" s="124"/>
      <c r="G112" s="124"/>
      <c r="H112" s="124"/>
      <c r="I112" s="124"/>
      <c r="J112" s="125">
        <f>J502</f>
        <v>0</v>
      </c>
      <c r="L112" s="122"/>
    </row>
    <row r="113" spans="2:12" s="10" customFormat="1" ht="19.9" customHeight="1">
      <c r="B113" s="122"/>
      <c r="D113" s="123" t="s">
        <v>181</v>
      </c>
      <c r="E113" s="124"/>
      <c r="F113" s="124"/>
      <c r="G113" s="124"/>
      <c r="H113" s="124"/>
      <c r="I113" s="124"/>
      <c r="J113" s="125">
        <f>J508</f>
        <v>0</v>
      </c>
      <c r="L113" s="122"/>
    </row>
    <row r="114" spans="2:12" s="9" customFormat="1" ht="24.95" customHeight="1">
      <c r="B114" s="118"/>
      <c r="D114" s="119" t="s">
        <v>182</v>
      </c>
      <c r="E114" s="120"/>
      <c r="F114" s="120"/>
      <c r="G114" s="120"/>
      <c r="H114" s="120"/>
      <c r="I114" s="120"/>
      <c r="J114" s="121">
        <f>J513</f>
        <v>0</v>
      </c>
      <c r="L114" s="118"/>
    </row>
    <row r="115" spans="2:12" s="10" customFormat="1" ht="19.9" customHeight="1">
      <c r="B115" s="122"/>
      <c r="D115" s="123" t="s">
        <v>183</v>
      </c>
      <c r="E115" s="124"/>
      <c r="F115" s="124"/>
      <c r="G115" s="124"/>
      <c r="H115" s="124"/>
      <c r="I115" s="124"/>
      <c r="J115" s="125">
        <f>J514</f>
        <v>0</v>
      </c>
      <c r="L115" s="122"/>
    </row>
    <row r="116" spans="2:12" s="10" customFormat="1" ht="19.9" customHeight="1">
      <c r="B116" s="122"/>
      <c r="D116" s="123" t="s">
        <v>698</v>
      </c>
      <c r="E116" s="124"/>
      <c r="F116" s="124"/>
      <c r="G116" s="124"/>
      <c r="H116" s="124"/>
      <c r="I116" s="124"/>
      <c r="J116" s="125">
        <f>J532</f>
        <v>0</v>
      </c>
      <c r="L116" s="122"/>
    </row>
    <row r="117" spans="1:31" s="2" customFormat="1" ht="21.7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6.95" customHeight="1">
      <c r="A118" s="33"/>
      <c r="B118" s="48"/>
      <c r="C118" s="49"/>
      <c r="D118" s="49"/>
      <c r="E118" s="49"/>
      <c r="F118" s="49"/>
      <c r="G118" s="49"/>
      <c r="H118" s="49"/>
      <c r="I118" s="49"/>
      <c r="J118" s="49"/>
      <c r="K118" s="49"/>
      <c r="L118" s="43"/>
      <c r="S118" s="33"/>
      <c r="T118" s="33"/>
      <c r="U118" s="33"/>
      <c r="V118" s="33"/>
      <c r="W118" s="33"/>
      <c r="X118" s="33"/>
      <c r="Y118" s="33"/>
      <c r="Z118" s="33"/>
      <c r="AA118" s="33"/>
      <c r="AB118" s="33"/>
      <c r="AC118" s="33"/>
      <c r="AD118" s="33"/>
      <c r="AE118" s="33"/>
    </row>
    <row r="122" spans="1:31" s="2" customFormat="1" ht="6.95" customHeight="1">
      <c r="A122" s="33"/>
      <c r="B122" s="50"/>
      <c r="C122" s="51"/>
      <c r="D122" s="51"/>
      <c r="E122" s="51"/>
      <c r="F122" s="51"/>
      <c r="G122" s="51"/>
      <c r="H122" s="51"/>
      <c r="I122" s="51"/>
      <c r="J122" s="51"/>
      <c r="K122" s="51"/>
      <c r="L122" s="43"/>
      <c r="S122" s="33"/>
      <c r="T122" s="33"/>
      <c r="U122" s="33"/>
      <c r="V122" s="33"/>
      <c r="W122" s="33"/>
      <c r="X122" s="33"/>
      <c r="Y122" s="33"/>
      <c r="Z122" s="33"/>
      <c r="AA122" s="33"/>
      <c r="AB122" s="33"/>
      <c r="AC122" s="33"/>
      <c r="AD122" s="33"/>
      <c r="AE122" s="33"/>
    </row>
    <row r="123" spans="1:31" s="2" customFormat="1" ht="24.95" customHeight="1">
      <c r="A123" s="33"/>
      <c r="B123" s="34"/>
      <c r="C123" s="22" t="s">
        <v>184</v>
      </c>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16</v>
      </c>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16.5" customHeight="1">
      <c r="A126" s="33"/>
      <c r="B126" s="34"/>
      <c r="C126" s="33"/>
      <c r="D126" s="33"/>
      <c r="E126" s="267" t="str">
        <f>E7</f>
        <v>VD Letovice, rekonstrukce VD</v>
      </c>
      <c r="F126" s="268"/>
      <c r="G126" s="268"/>
      <c r="H126" s="268"/>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159</v>
      </c>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2" customFormat="1" ht="16.5" customHeight="1">
      <c r="A128" s="33"/>
      <c r="B128" s="34"/>
      <c r="C128" s="33"/>
      <c r="D128" s="33"/>
      <c r="E128" s="224" t="str">
        <f>E9</f>
        <v>SO 03 - Bezpečnostní přeliv a spadiště</v>
      </c>
      <c r="F128" s="269"/>
      <c r="G128" s="269"/>
      <c r="H128" s="269"/>
      <c r="I128" s="33"/>
      <c r="J128" s="33"/>
      <c r="K128" s="33"/>
      <c r="L128" s="43"/>
      <c r="S128" s="33"/>
      <c r="T128" s="33"/>
      <c r="U128" s="33"/>
      <c r="V128" s="33"/>
      <c r="W128" s="33"/>
      <c r="X128" s="33"/>
      <c r="Y128" s="33"/>
      <c r="Z128" s="33"/>
      <c r="AA128" s="33"/>
      <c r="AB128" s="33"/>
      <c r="AC128" s="33"/>
      <c r="AD128" s="33"/>
      <c r="AE128" s="33"/>
    </row>
    <row r="129" spans="1:31" s="2" customFormat="1" ht="6.9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2" customFormat="1" ht="12" customHeight="1">
      <c r="A130" s="33"/>
      <c r="B130" s="34"/>
      <c r="C130" s="28" t="s">
        <v>20</v>
      </c>
      <c r="D130" s="33"/>
      <c r="E130" s="33"/>
      <c r="F130" s="26" t="str">
        <f>F12</f>
        <v>VD Letovice</v>
      </c>
      <c r="G130" s="33"/>
      <c r="H130" s="33"/>
      <c r="I130" s="28" t="s">
        <v>22</v>
      </c>
      <c r="J130" s="56" t="str">
        <f>IF(J12="","",J12)</f>
        <v>14. 1. 2021</v>
      </c>
      <c r="K130" s="33"/>
      <c r="L130" s="43"/>
      <c r="S130" s="33"/>
      <c r="T130" s="33"/>
      <c r="U130" s="33"/>
      <c r="V130" s="33"/>
      <c r="W130" s="33"/>
      <c r="X130" s="33"/>
      <c r="Y130" s="33"/>
      <c r="Z130" s="33"/>
      <c r="AA130" s="33"/>
      <c r="AB130" s="33"/>
      <c r="AC130" s="33"/>
      <c r="AD130" s="33"/>
      <c r="AE130" s="33"/>
    </row>
    <row r="131" spans="1:31" s="2" customFormat="1" ht="6.95" customHeight="1">
      <c r="A131" s="33"/>
      <c r="B131" s="34"/>
      <c r="C131" s="33"/>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2" customFormat="1" ht="25.7" customHeight="1">
      <c r="A132" s="33"/>
      <c r="B132" s="34"/>
      <c r="C132" s="28" t="s">
        <v>24</v>
      </c>
      <c r="D132" s="33"/>
      <c r="E132" s="33"/>
      <c r="F132" s="26" t="str">
        <f>E15</f>
        <v>Povodí Moravy, s.p., Dřevařská 11, 60175 Brno</v>
      </c>
      <c r="G132" s="33"/>
      <c r="H132" s="33"/>
      <c r="I132" s="28" t="s">
        <v>32</v>
      </c>
      <c r="J132" s="31" t="str">
        <f>E21</f>
        <v>Sweco Hydroprojekt a.s.</v>
      </c>
      <c r="K132" s="33"/>
      <c r="L132" s="43"/>
      <c r="S132" s="33"/>
      <c r="T132" s="33"/>
      <c r="U132" s="33"/>
      <c r="V132" s="33"/>
      <c r="W132" s="33"/>
      <c r="X132" s="33"/>
      <c r="Y132" s="33"/>
      <c r="Z132" s="33"/>
      <c r="AA132" s="33"/>
      <c r="AB132" s="33"/>
      <c r="AC132" s="33"/>
      <c r="AD132" s="33"/>
      <c r="AE132" s="33"/>
    </row>
    <row r="133" spans="1:31" s="2" customFormat="1" ht="15.2" customHeight="1">
      <c r="A133" s="33"/>
      <c r="B133" s="34"/>
      <c r="C133" s="28" t="s">
        <v>30</v>
      </c>
      <c r="D133" s="33"/>
      <c r="E133" s="33"/>
      <c r="F133" s="26" t="str">
        <f>IF(E18="","",E18)</f>
        <v>Vyplň údaj</v>
      </c>
      <c r="G133" s="33"/>
      <c r="H133" s="33"/>
      <c r="I133" s="28" t="s">
        <v>37</v>
      </c>
      <c r="J133" s="31" t="str">
        <f>E24</f>
        <v xml:space="preserve"> </v>
      </c>
      <c r="K133" s="33"/>
      <c r="L133" s="43"/>
      <c r="S133" s="33"/>
      <c r="T133" s="33"/>
      <c r="U133" s="33"/>
      <c r="V133" s="33"/>
      <c r="W133" s="33"/>
      <c r="X133" s="33"/>
      <c r="Y133" s="33"/>
      <c r="Z133" s="33"/>
      <c r="AA133" s="33"/>
      <c r="AB133" s="33"/>
      <c r="AC133" s="33"/>
      <c r="AD133" s="33"/>
      <c r="AE133" s="33"/>
    </row>
    <row r="134" spans="1:31" s="2" customFormat="1" ht="10.35" customHeight="1">
      <c r="A134" s="33"/>
      <c r="B134" s="34"/>
      <c r="C134" s="33"/>
      <c r="D134" s="33"/>
      <c r="E134" s="33"/>
      <c r="F134" s="33"/>
      <c r="G134" s="33"/>
      <c r="H134" s="33"/>
      <c r="I134" s="33"/>
      <c r="J134" s="33"/>
      <c r="K134" s="33"/>
      <c r="L134" s="43"/>
      <c r="S134" s="33"/>
      <c r="T134" s="33"/>
      <c r="U134" s="33"/>
      <c r="V134" s="33"/>
      <c r="W134" s="33"/>
      <c r="X134" s="33"/>
      <c r="Y134" s="33"/>
      <c r="Z134" s="33"/>
      <c r="AA134" s="33"/>
      <c r="AB134" s="33"/>
      <c r="AC134" s="33"/>
      <c r="AD134" s="33"/>
      <c r="AE134" s="33"/>
    </row>
    <row r="135" spans="1:31" s="11" customFormat="1" ht="29.25" customHeight="1">
      <c r="A135" s="126"/>
      <c r="B135" s="127"/>
      <c r="C135" s="128" t="s">
        <v>185</v>
      </c>
      <c r="D135" s="129" t="s">
        <v>66</v>
      </c>
      <c r="E135" s="129" t="s">
        <v>62</v>
      </c>
      <c r="F135" s="129" t="s">
        <v>63</v>
      </c>
      <c r="G135" s="129" t="s">
        <v>186</v>
      </c>
      <c r="H135" s="129" t="s">
        <v>187</v>
      </c>
      <c r="I135" s="129" t="s">
        <v>188</v>
      </c>
      <c r="J135" s="129" t="s">
        <v>164</v>
      </c>
      <c r="K135" s="130" t="s">
        <v>189</v>
      </c>
      <c r="L135" s="131"/>
      <c r="M135" s="63" t="s">
        <v>1</v>
      </c>
      <c r="N135" s="64" t="s">
        <v>45</v>
      </c>
      <c r="O135" s="64" t="s">
        <v>190</v>
      </c>
      <c r="P135" s="64" t="s">
        <v>191</v>
      </c>
      <c r="Q135" s="64" t="s">
        <v>192</v>
      </c>
      <c r="R135" s="64" t="s">
        <v>193</v>
      </c>
      <c r="S135" s="64" t="s">
        <v>194</v>
      </c>
      <c r="T135" s="65" t="s">
        <v>195</v>
      </c>
      <c r="U135" s="126"/>
      <c r="V135" s="126"/>
      <c r="W135" s="126"/>
      <c r="X135" s="126"/>
      <c r="Y135" s="126"/>
      <c r="Z135" s="126"/>
      <c r="AA135" s="126"/>
      <c r="AB135" s="126"/>
      <c r="AC135" s="126"/>
      <c r="AD135" s="126"/>
      <c r="AE135" s="126"/>
    </row>
    <row r="136" spans="1:63" s="2" customFormat="1" ht="22.9" customHeight="1">
      <c r="A136" s="33"/>
      <c r="B136" s="34"/>
      <c r="C136" s="70" t="s">
        <v>196</v>
      </c>
      <c r="D136" s="33"/>
      <c r="E136" s="33"/>
      <c r="F136" s="33"/>
      <c r="G136" s="33"/>
      <c r="H136" s="33"/>
      <c r="I136" s="33"/>
      <c r="J136" s="132">
        <f>BK136</f>
        <v>0</v>
      </c>
      <c r="K136" s="33"/>
      <c r="L136" s="34"/>
      <c r="M136" s="66"/>
      <c r="N136" s="57"/>
      <c r="O136" s="67"/>
      <c r="P136" s="133">
        <f>P137+P513</f>
        <v>0</v>
      </c>
      <c r="Q136" s="67"/>
      <c r="R136" s="133">
        <f>R137+R513</f>
        <v>556.9504628099999</v>
      </c>
      <c r="S136" s="67"/>
      <c r="T136" s="134">
        <f>T137+T513</f>
        <v>1679.67212</v>
      </c>
      <c r="U136" s="33"/>
      <c r="V136" s="33"/>
      <c r="W136" s="33"/>
      <c r="X136" s="33"/>
      <c r="Y136" s="33"/>
      <c r="Z136" s="33"/>
      <c r="AA136" s="33"/>
      <c r="AB136" s="33"/>
      <c r="AC136" s="33"/>
      <c r="AD136" s="33"/>
      <c r="AE136" s="33"/>
      <c r="AT136" s="18" t="s">
        <v>80</v>
      </c>
      <c r="AU136" s="18" t="s">
        <v>166</v>
      </c>
      <c r="BK136" s="135">
        <f>BK137+BK513</f>
        <v>0</v>
      </c>
    </row>
    <row r="137" spans="2:63" s="12" customFormat="1" ht="25.9" customHeight="1">
      <c r="B137" s="136"/>
      <c r="D137" s="137" t="s">
        <v>80</v>
      </c>
      <c r="E137" s="138" t="s">
        <v>197</v>
      </c>
      <c r="F137" s="138" t="s">
        <v>198</v>
      </c>
      <c r="I137" s="139"/>
      <c r="J137" s="140">
        <f>BK137</f>
        <v>0</v>
      </c>
      <c r="L137" s="136"/>
      <c r="M137" s="141"/>
      <c r="N137" s="142"/>
      <c r="O137" s="142"/>
      <c r="P137" s="143">
        <f>P138+P229+P243+P303+P341+P361+P370+P400+P502+P508</f>
        <v>0</v>
      </c>
      <c r="Q137" s="142"/>
      <c r="R137" s="143">
        <f>R138+R229+R243+R303+R341+R361+R370+R400+R502+R508</f>
        <v>556.8621528099999</v>
      </c>
      <c r="S137" s="142"/>
      <c r="T137" s="144">
        <f>T138+T229+T243+T303+T341+T361+T370+T400+T502+T508</f>
        <v>1678.2721199999999</v>
      </c>
      <c r="AR137" s="137" t="s">
        <v>89</v>
      </c>
      <c r="AT137" s="145" t="s">
        <v>80</v>
      </c>
      <c r="AU137" s="145" t="s">
        <v>81</v>
      </c>
      <c r="AY137" s="137" t="s">
        <v>199</v>
      </c>
      <c r="BK137" s="146">
        <f>BK138+BK229+BK243+BK303+BK341+BK361+BK370+BK400+BK502+BK508</f>
        <v>0</v>
      </c>
    </row>
    <row r="138" spans="2:63" s="12" customFormat="1" ht="22.9" customHeight="1">
      <c r="B138" s="136"/>
      <c r="D138" s="137" t="s">
        <v>80</v>
      </c>
      <c r="E138" s="147" t="s">
        <v>89</v>
      </c>
      <c r="F138" s="147" t="s">
        <v>200</v>
      </c>
      <c r="I138" s="139"/>
      <c r="J138" s="148">
        <f>BK138</f>
        <v>0</v>
      </c>
      <c r="L138" s="136"/>
      <c r="M138" s="141"/>
      <c r="N138" s="142"/>
      <c r="O138" s="142"/>
      <c r="P138" s="143">
        <f>SUM(P139:P228)</f>
        <v>0</v>
      </c>
      <c r="Q138" s="142"/>
      <c r="R138" s="143">
        <f>SUM(R139:R228)</f>
        <v>109.6041</v>
      </c>
      <c r="S138" s="142"/>
      <c r="T138" s="144">
        <f>SUM(T139:T228)</f>
        <v>0</v>
      </c>
      <c r="AR138" s="137" t="s">
        <v>89</v>
      </c>
      <c r="AT138" s="145" t="s">
        <v>80</v>
      </c>
      <c r="AU138" s="145" t="s">
        <v>89</v>
      </c>
      <c r="AY138" s="137" t="s">
        <v>199</v>
      </c>
      <c r="BK138" s="146">
        <f>SUM(BK139:BK228)</f>
        <v>0</v>
      </c>
    </row>
    <row r="139" spans="1:65" s="2" customFormat="1" ht="24.2" customHeight="1">
      <c r="A139" s="33"/>
      <c r="B139" s="149"/>
      <c r="C139" s="150" t="s">
        <v>89</v>
      </c>
      <c r="D139" s="150" t="s">
        <v>201</v>
      </c>
      <c r="E139" s="151" t="s">
        <v>699</v>
      </c>
      <c r="F139" s="152" t="s">
        <v>700</v>
      </c>
      <c r="G139" s="153" t="s">
        <v>228</v>
      </c>
      <c r="H139" s="154">
        <v>507.79</v>
      </c>
      <c r="I139" s="155"/>
      <c r="J139" s="156">
        <f>ROUND(I139*H139,2)</f>
        <v>0</v>
      </c>
      <c r="K139" s="152" t="s">
        <v>205</v>
      </c>
      <c r="L139" s="34"/>
      <c r="M139" s="157" t="s">
        <v>1</v>
      </c>
      <c r="N139" s="158" t="s">
        <v>46</v>
      </c>
      <c r="O139" s="59"/>
      <c r="P139" s="159">
        <f>O139*H139</f>
        <v>0</v>
      </c>
      <c r="Q139" s="159">
        <v>0</v>
      </c>
      <c r="R139" s="159">
        <f>Q139*H139</f>
        <v>0</v>
      </c>
      <c r="S139" s="159">
        <v>0</v>
      </c>
      <c r="T139" s="160">
        <f>S139*H139</f>
        <v>0</v>
      </c>
      <c r="U139" s="33"/>
      <c r="V139" s="33"/>
      <c r="W139" s="33"/>
      <c r="X139" s="33"/>
      <c r="Y139" s="33"/>
      <c r="Z139" s="33"/>
      <c r="AA139" s="33"/>
      <c r="AB139" s="33"/>
      <c r="AC139" s="33"/>
      <c r="AD139" s="33"/>
      <c r="AE139" s="33"/>
      <c r="AR139" s="161" t="s">
        <v>206</v>
      </c>
      <c r="AT139" s="161" t="s">
        <v>201</v>
      </c>
      <c r="AU139" s="161" t="s">
        <v>91</v>
      </c>
      <c r="AY139" s="18" t="s">
        <v>199</v>
      </c>
      <c r="BE139" s="162">
        <f>IF(N139="základní",J139,0)</f>
        <v>0</v>
      </c>
      <c r="BF139" s="162">
        <f>IF(N139="snížená",J139,0)</f>
        <v>0</v>
      </c>
      <c r="BG139" s="162">
        <f>IF(N139="zákl. přenesená",J139,0)</f>
        <v>0</v>
      </c>
      <c r="BH139" s="162">
        <f>IF(N139="sníž. přenesená",J139,0)</f>
        <v>0</v>
      </c>
      <c r="BI139" s="162">
        <f>IF(N139="nulová",J139,0)</f>
        <v>0</v>
      </c>
      <c r="BJ139" s="18" t="s">
        <v>89</v>
      </c>
      <c r="BK139" s="162">
        <f>ROUND(I139*H139,2)</f>
        <v>0</v>
      </c>
      <c r="BL139" s="18" t="s">
        <v>206</v>
      </c>
      <c r="BM139" s="161" t="s">
        <v>701</v>
      </c>
    </row>
    <row r="140" spans="1:47" s="2" customFormat="1" ht="29.25">
      <c r="A140" s="33"/>
      <c r="B140" s="34"/>
      <c r="C140" s="33"/>
      <c r="D140" s="163" t="s">
        <v>208</v>
      </c>
      <c r="E140" s="33"/>
      <c r="F140" s="164" t="s">
        <v>702</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208</v>
      </c>
      <c r="AU140" s="18" t="s">
        <v>91</v>
      </c>
    </row>
    <row r="141" spans="1:47" s="2" customFormat="1" ht="68.25">
      <c r="A141" s="33"/>
      <c r="B141" s="34"/>
      <c r="C141" s="33"/>
      <c r="D141" s="163" t="s">
        <v>210</v>
      </c>
      <c r="E141" s="33"/>
      <c r="F141" s="168" t="s">
        <v>703</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210</v>
      </c>
      <c r="AU141" s="18" t="s">
        <v>91</v>
      </c>
    </row>
    <row r="142" spans="2:51" s="14" customFormat="1" ht="11.25">
      <c r="B142" s="177"/>
      <c r="D142" s="163" t="s">
        <v>212</v>
      </c>
      <c r="E142" s="178" t="s">
        <v>1</v>
      </c>
      <c r="F142" s="179" t="s">
        <v>354</v>
      </c>
      <c r="H142" s="178" t="s">
        <v>1</v>
      </c>
      <c r="I142" s="180"/>
      <c r="L142" s="177"/>
      <c r="M142" s="181"/>
      <c r="N142" s="182"/>
      <c r="O142" s="182"/>
      <c r="P142" s="182"/>
      <c r="Q142" s="182"/>
      <c r="R142" s="182"/>
      <c r="S142" s="182"/>
      <c r="T142" s="183"/>
      <c r="AT142" s="178" t="s">
        <v>212</v>
      </c>
      <c r="AU142" s="178" t="s">
        <v>91</v>
      </c>
      <c r="AV142" s="14" t="s">
        <v>89</v>
      </c>
      <c r="AW142" s="14" t="s">
        <v>36</v>
      </c>
      <c r="AX142" s="14" t="s">
        <v>81</v>
      </c>
      <c r="AY142" s="178" t="s">
        <v>199</v>
      </c>
    </row>
    <row r="143" spans="2:51" s="13" customFormat="1" ht="11.25">
      <c r="B143" s="169"/>
      <c r="D143" s="163" t="s">
        <v>212</v>
      </c>
      <c r="E143" s="170" t="s">
        <v>1</v>
      </c>
      <c r="F143" s="171" t="s">
        <v>704</v>
      </c>
      <c r="H143" s="172">
        <v>507.79</v>
      </c>
      <c r="I143" s="173"/>
      <c r="L143" s="169"/>
      <c r="M143" s="174"/>
      <c r="N143" s="175"/>
      <c r="O143" s="175"/>
      <c r="P143" s="175"/>
      <c r="Q143" s="175"/>
      <c r="R143" s="175"/>
      <c r="S143" s="175"/>
      <c r="T143" s="176"/>
      <c r="AT143" s="170" t="s">
        <v>212</v>
      </c>
      <c r="AU143" s="170" t="s">
        <v>91</v>
      </c>
      <c r="AV143" s="13" t="s">
        <v>91</v>
      </c>
      <c r="AW143" s="13" t="s">
        <v>36</v>
      </c>
      <c r="AX143" s="13" t="s">
        <v>81</v>
      </c>
      <c r="AY143" s="170" t="s">
        <v>199</v>
      </c>
    </row>
    <row r="144" spans="2:51" s="15" customFormat="1" ht="11.25">
      <c r="B144" s="184"/>
      <c r="D144" s="163" t="s">
        <v>212</v>
      </c>
      <c r="E144" s="185" t="s">
        <v>1</v>
      </c>
      <c r="F144" s="186" t="s">
        <v>234</v>
      </c>
      <c r="H144" s="187">
        <v>507.79</v>
      </c>
      <c r="I144" s="188"/>
      <c r="L144" s="184"/>
      <c r="M144" s="189"/>
      <c r="N144" s="190"/>
      <c r="O144" s="190"/>
      <c r="P144" s="190"/>
      <c r="Q144" s="190"/>
      <c r="R144" s="190"/>
      <c r="S144" s="190"/>
      <c r="T144" s="191"/>
      <c r="AT144" s="185" t="s">
        <v>212</v>
      </c>
      <c r="AU144" s="185" t="s">
        <v>91</v>
      </c>
      <c r="AV144" s="15" t="s">
        <v>206</v>
      </c>
      <c r="AW144" s="15" t="s">
        <v>36</v>
      </c>
      <c r="AX144" s="15" t="s">
        <v>89</v>
      </c>
      <c r="AY144" s="185" t="s">
        <v>199</v>
      </c>
    </row>
    <row r="145" spans="1:65" s="2" customFormat="1" ht="24.2" customHeight="1">
      <c r="A145" s="33"/>
      <c r="B145" s="149"/>
      <c r="C145" s="150" t="s">
        <v>91</v>
      </c>
      <c r="D145" s="150" t="s">
        <v>201</v>
      </c>
      <c r="E145" s="151" t="s">
        <v>705</v>
      </c>
      <c r="F145" s="152" t="s">
        <v>706</v>
      </c>
      <c r="G145" s="153" t="s">
        <v>228</v>
      </c>
      <c r="H145" s="154">
        <v>943.04</v>
      </c>
      <c r="I145" s="155"/>
      <c r="J145" s="156">
        <f>ROUND(I145*H145,2)</f>
        <v>0</v>
      </c>
      <c r="K145" s="152" t="s">
        <v>205</v>
      </c>
      <c r="L145" s="34"/>
      <c r="M145" s="157" t="s">
        <v>1</v>
      </c>
      <c r="N145" s="158" t="s">
        <v>46</v>
      </c>
      <c r="O145" s="59"/>
      <c r="P145" s="159">
        <f>O145*H145</f>
        <v>0</v>
      </c>
      <c r="Q145" s="159">
        <v>0</v>
      </c>
      <c r="R145" s="159">
        <f>Q145*H145</f>
        <v>0</v>
      </c>
      <c r="S145" s="159">
        <v>0</v>
      </c>
      <c r="T145" s="160">
        <f>S145*H145</f>
        <v>0</v>
      </c>
      <c r="U145" s="33"/>
      <c r="V145" s="33"/>
      <c r="W145" s="33"/>
      <c r="X145" s="33"/>
      <c r="Y145" s="33"/>
      <c r="Z145" s="33"/>
      <c r="AA145" s="33"/>
      <c r="AB145" s="33"/>
      <c r="AC145" s="33"/>
      <c r="AD145" s="33"/>
      <c r="AE145" s="33"/>
      <c r="AR145" s="161" t="s">
        <v>206</v>
      </c>
      <c r="AT145" s="161" t="s">
        <v>201</v>
      </c>
      <c r="AU145" s="161" t="s">
        <v>91</v>
      </c>
      <c r="AY145" s="18" t="s">
        <v>199</v>
      </c>
      <c r="BE145" s="162">
        <f>IF(N145="základní",J145,0)</f>
        <v>0</v>
      </c>
      <c r="BF145" s="162">
        <f>IF(N145="snížená",J145,0)</f>
        <v>0</v>
      </c>
      <c r="BG145" s="162">
        <f>IF(N145="zákl. přenesená",J145,0)</f>
        <v>0</v>
      </c>
      <c r="BH145" s="162">
        <f>IF(N145="sníž. přenesená",J145,0)</f>
        <v>0</v>
      </c>
      <c r="BI145" s="162">
        <f>IF(N145="nulová",J145,0)</f>
        <v>0</v>
      </c>
      <c r="BJ145" s="18" t="s">
        <v>89</v>
      </c>
      <c r="BK145" s="162">
        <f>ROUND(I145*H145,2)</f>
        <v>0</v>
      </c>
      <c r="BL145" s="18" t="s">
        <v>206</v>
      </c>
      <c r="BM145" s="161" t="s">
        <v>707</v>
      </c>
    </row>
    <row r="146" spans="1:47" s="2" customFormat="1" ht="29.25">
      <c r="A146" s="33"/>
      <c r="B146" s="34"/>
      <c r="C146" s="33"/>
      <c r="D146" s="163" t="s">
        <v>208</v>
      </c>
      <c r="E146" s="33"/>
      <c r="F146" s="164" t="s">
        <v>708</v>
      </c>
      <c r="G146" s="33"/>
      <c r="H146" s="33"/>
      <c r="I146" s="165"/>
      <c r="J146" s="33"/>
      <c r="K146" s="33"/>
      <c r="L146" s="34"/>
      <c r="M146" s="166"/>
      <c r="N146" s="167"/>
      <c r="O146" s="59"/>
      <c r="P146" s="59"/>
      <c r="Q146" s="59"/>
      <c r="R146" s="59"/>
      <c r="S146" s="59"/>
      <c r="T146" s="60"/>
      <c r="U146" s="33"/>
      <c r="V146" s="33"/>
      <c r="W146" s="33"/>
      <c r="X146" s="33"/>
      <c r="Y146" s="33"/>
      <c r="Z146" s="33"/>
      <c r="AA146" s="33"/>
      <c r="AB146" s="33"/>
      <c r="AC146" s="33"/>
      <c r="AD146" s="33"/>
      <c r="AE146" s="33"/>
      <c r="AT146" s="18" t="s">
        <v>208</v>
      </c>
      <c r="AU146" s="18" t="s">
        <v>91</v>
      </c>
    </row>
    <row r="147" spans="1:47" s="2" customFormat="1" ht="68.25">
      <c r="A147" s="33"/>
      <c r="B147" s="34"/>
      <c r="C147" s="33"/>
      <c r="D147" s="163" t="s">
        <v>210</v>
      </c>
      <c r="E147" s="33"/>
      <c r="F147" s="168" t="s">
        <v>703</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210</v>
      </c>
      <c r="AU147" s="18" t="s">
        <v>91</v>
      </c>
    </row>
    <row r="148" spans="2:51" s="14" customFormat="1" ht="11.25">
      <c r="B148" s="177"/>
      <c r="D148" s="163" t="s">
        <v>212</v>
      </c>
      <c r="E148" s="178" t="s">
        <v>1</v>
      </c>
      <c r="F148" s="179" t="s">
        <v>354</v>
      </c>
      <c r="H148" s="178" t="s">
        <v>1</v>
      </c>
      <c r="I148" s="180"/>
      <c r="L148" s="177"/>
      <c r="M148" s="181"/>
      <c r="N148" s="182"/>
      <c r="O148" s="182"/>
      <c r="P148" s="182"/>
      <c r="Q148" s="182"/>
      <c r="R148" s="182"/>
      <c r="S148" s="182"/>
      <c r="T148" s="183"/>
      <c r="AT148" s="178" t="s">
        <v>212</v>
      </c>
      <c r="AU148" s="178" t="s">
        <v>91</v>
      </c>
      <c r="AV148" s="14" t="s">
        <v>89</v>
      </c>
      <c r="AW148" s="14" t="s">
        <v>36</v>
      </c>
      <c r="AX148" s="14" t="s">
        <v>81</v>
      </c>
      <c r="AY148" s="178" t="s">
        <v>199</v>
      </c>
    </row>
    <row r="149" spans="2:51" s="13" customFormat="1" ht="11.25">
      <c r="B149" s="169"/>
      <c r="D149" s="163" t="s">
        <v>212</v>
      </c>
      <c r="E149" s="170" t="s">
        <v>1</v>
      </c>
      <c r="F149" s="171" t="s">
        <v>709</v>
      </c>
      <c r="H149" s="172">
        <v>943.04</v>
      </c>
      <c r="I149" s="173"/>
      <c r="L149" s="169"/>
      <c r="M149" s="174"/>
      <c r="N149" s="175"/>
      <c r="O149" s="175"/>
      <c r="P149" s="175"/>
      <c r="Q149" s="175"/>
      <c r="R149" s="175"/>
      <c r="S149" s="175"/>
      <c r="T149" s="176"/>
      <c r="AT149" s="170" t="s">
        <v>212</v>
      </c>
      <c r="AU149" s="170" t="s">
        <v>91</v>
      </c>
      <c r="AV149" s="13" t="s">
        <v>91</v>
      </c>
      <c r="AW149" s="13" t="s">
        <v>36</v>
      </c>
      <c r="AX149" s="13" t="s">
        <v>81</v>
      </c>
      <c r="AY149" s="170" t="s">
        <v>199</v>
      </c>
    </row>
    <row r="150" spans="2:51" s="15" customFormat="1" ht="11.25">
      <c r="B150" s="184"/>
      <c r="D150" s="163" t="s">
        <v>212</v>
      </c>
      <c r="E150" s="185" t="s">
        <v>1</v>
      </c>
      <c r="F150" s="186" t="s">
        <v>234</v>
      </c>
      <c r="H150" s="187">
        <v>943.04</v>
      </c>
      <c r="I150" s="188"/>
      <c r="L150" s="184"/>
      <c r="M150" s="189"/>
      <c r="N150" s="190"/>
      <c r="O150" s="190"/>
      <c r="P150" s="190"/>
      <c r="Q150" s="190"/>
      <c r="R150" s="190"/>
      <c r="S150" s="190"/>
      <c r="T150" s="191"/>
      <c r="AT150" s="185" t="s">
        <v>212</v>
      </c>
      <c r="AU150" s="185" t="s">
        <v>91</v>
      </c>
      <c r="AV150" s="15" t="s">
        <v>206</v>
      </c>
      <c r="AW150" s="15" t="s">
        <v>36</v>
      </c>
      <c r="AX150" s="15" t="s">
        <v>89</v>
      </c>
      <c r="AY150" s="185" t="s">
        <v>199</v>
      </c>
    </row>
    <row r="151" spans="1:65" s="2" customFormat="1" ht="24.2" customHeight="1">
      <c r="A151" s="33"/>
      <c r="B151" s="149"/>
      <c r="C151" s="150" t="s">
        <v>221</v>
      </c>
      <c r="D151" s="150" t="s">
        <v>201</v>
      </c>
      <c r="E151" s="151" t="s">
        <v>710</v>
      </c>
      <c r="F151" s="152" t="s">
        <v>711</v>
      </c>
      <c r="G151" s="153" t="s">
        <v>204</v>
      </c>
      <c r="H151" s="154">
        <v>165.57</v>
      </c>
      <c r="I151" s="155"/>
      <c r="J151" s="156">
        <f>ROUND(I151*H151,2)</f>
        <v>0</v>
      </c>
      <c r="K151" s="152" t="s">
        <v>246</v>
      </c>
      <c r="L151" s="34"/>
      <c r="M151" s="157" t="s">
        <v>1</v>
      </c>
      <c r="N151" s="158" t="s">
        <v>46</v>
      </c>
      <c r="O151" s="59"/>
      <c r="P151" s="159">
        <f>O151*H151</f>
        <v>0</v>
      </c>
      <c r="Q151" s="159">
        <v>0.575</v>
      </c>
      <c r="R151" s="159">
        <f>Q151*H151</f>
        <v>95.20275</v>
      </c>
      <c r="S151" s="159">
        <v>0</v>
      </c>
      <c r="T151" s="160">
        <f>S151*H151</f>
        <v>0</v>
      </c>
      <c r="U151" s="33"/>
      <c r="V151" s="33"/>
      <c r="W151" s="33"/>
      <c r="X151" s="33"/>
      <c r="Y151" s="33"/>
      <c r="Z151" s="33"/>
      <c r="AA151" s="33"/>
      <c r="AB151" s="33"/>
      <c r="AC151" s="33"/>
      <c r="AD151" s="33"/>
      <c r="AE151" s="33"/>
      <c r="AR151" s="161" t="s">
        <v>206</v>
      </c>
      <c r="AT151" s="161" t="s">
        <v>201</v>
      </c>
      <c r="AU151" s="161" t="s">
        <v>91</v>
      </c>
      <c r="AY151" s="18" t="s">
        <v>199</v>
      </c>
      <c r="BE151" s="162">
        <f>IF(N151="základní",J151,0)</f>
        <v>0</v>
      </c>
      <c r="BF151" s="162">
        <f>IF(N151="snížená",J151,0)</f>
        <v>0</v>
      </c>
      <c r="BG151" s="162">
        <f>IF(N151="zákl. přenesená",J151,0)</f>
        <v>0</v>
      </c>
      <c r="BH151" s="162">
        <f>IF(N151="sníž. přenesená",J151,0)</f>
        <v>0</v>
      </c>
      <c r="BI151" s="162">
        <f>IF(N151="nulová",J151,0)</f>
        <v>0</v>
      </c>
      <c r="BJ151" s="18" t="s">
        <v>89</v>
      </c>
      <c r="BK151" s="162">
        <f>ROUND(I151*H151,2)</f>
        <v>0</v>
      </c>
      <c r="BL151" s="18" t="s">
        <v>206</v>
      </c>
      <c r="BM151" s="161" t="s">
        <v>712</v>
      </c>
    </row>
    <row r="152" spans="1:47" s="2" customFormat="1" ht="97.5">
      <c r="A152" s="33"/>
      <c r="B152" s="34"/>
      <c r="C152" s="33"/>
      <c r="D152" s="163" t="s">
        <v>248</v>
      </c>
      <c r="E152" s="33"/>
      <c r="F152" s="168" t="s">
        <v>249</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248</v>
      </c>
      <c r="AU152" s="18" t="s">
        <v>91</v>
      </c>
    </row>
    <row r="153" spans="2:51" s="14" customFormat="1" ht="11.25">
      <c r="B153" s="177"/>
      <c r="D153" s="163" t="s">
        <v>212</v>
      </c>
      <c r="E153" s="178" t="s">
        <v>1</v>
      </c>
      <c r="F153" s="179" t="s">
        <v>250</v>
      </c>
      <c r="H153" s="178" t="s">
        <v>1</v>
      </c>
      <c r="I153" s="180"/>
      <c r="L153" s="177"/>
      <c r="M153" s="181"/>
      <c r="N153" s="182"/>
      <c r="O153" s="182"/>
      <c r="P153" s="182"/>
      <c r="Q153" s="182"/>
      <c r="R153" s="182"/>
      <c r="S153" s="182"/>
      <c r="T153" s="183"/>
      <c r="AT153" s="178" t="s">
        <v>212</v>
      </c>
      <c r="AU153" s="178" t="s">
        <v>91</v>
      </c>
      <c r="AV153" s="14" t="s">
        <v>89</v>
      </c>
      <c r="AW153" s="14" t="s">
        <v>36</v>
      </c>
      <c r="AX153" s="14" t="s">
        <v>81</v>
      </c>
      <c r="AY153" s="178" t="s">
        <v>199</v>
      </c>
    </row>
    <row r="154" spans="2:51" s="13" customFormat="1" ht="11.25">
      <c r="B154" s="169"/>
      <c r="D154" s="163" t="s">
        <v>212</v>
      </c>
      <c r="E154" s="170" t="s">
        <v>1</v>
      </c>
      <c r="F154" s="171" t="s">
        <v>713</v>
      </c>
      <c r="H154" s="172">
        <v>11</v>
      </c>
      <c r="I154" s="173"/>
      <c r="L154" s="169"/>
      <c r="M154" s="174"/>
      <c r="N154" s="175"/>
      <c r="O154" s="175"/>
      <c r="P154" s="175"/>
      <c r="Q154" s="175"/>
      <c r="R154" s="175"/>
      <c r="S154" s="175"/>
      <c r="T154" s="176"/>
      <c r="AT154" s="170" t="s">
        <v>212</v>
      </c>
      <c r="AU154" s="170" t="s">
        <v>91</v>
      </c>
      <c r="AV154" s="13" t="s">
        <v>91</v>
      </c>
      <c r="AW154" s="13" t="s">
        <v>36</v>
      </c>
      <c r="AX154" s="13" t="s">
        <v>81</v>
      </c>
      <c r="AY154" s="170" t="s">
        <v>199</v>
      </c>
    </row>
    <row r="155" spans="2:51" s="13" customFormat="1" ht="11.25">
      <c r="B155" s="169"/>
      <c r="D155" s="163" t="s">
        <v>212</v>
      </c>
      <c r="E155" s="170" t="s">
        <v>1</v>
      </c>
      <c r="F155" s="171" t="s">
        <v>714</v>
      </c>
      <c r="H155" s="172">
        <v>154.57</v>
      </c>
      <c r="I155" s="173"/>
      <c r="L155" s="169"/>
      <c r="M155" s="174"/>
      <c r="N155" s="175"/>
      <c r="O155" s="175"/>
      <c r="P155" s="175"/>
      <c r="Q155" s="175"/>
      <c r="R155" s="175"/>
      <c r="S155" s="175"/>
      <c r="T155" s="176"/>
      <c r="AT155" s="170" t="s">
        <v>212</v>
      </c>
      <c r="AU155" s="170" t="s">
        <v>91</v>
      </c>
      <c r="AV155" s="13" t="s">
        <v>91</v>
      </c>
      <c r="AW155" s="13" t="s">
        <v>36</v>
      </c>
      <c r="AX155" s="13" t="s">
        <v>81</v>
      </c>
      <c r="AY155" s="170" t="s">
        <v>199</v>
      </c>
    </row>
    <row r="156" spans="2:51" s="15" customFormat="1" ht="11.25">
      <c r="B156" s="184"/>
      <c r="D156" s="163" t="s">
        <v>212</v>
      </c>
      <c r="E156" s="185" t="s">
        <v>1</v>
      </c>
      <c r="F156" s="186" t="s">
        <v>234</v>
      </c>
      <c r="H156" s="187">
        <v>165.57</v>
      </c>
      <c r="I156" s="188"/>
      <c r="L156" s="184"/>
      <c r="M156" s="189"/>
      <c r="N156" s="190"/>
      <c r="O156" s="190"/>
      <c r="P156" s="190"/>
      <c r="Q156" s="190"/>
      <c r="R156" s="190"/>
      <c r="S156" s="190"/>
      <c r="T156" s="191"/>
      <c r="AT156" s="185" t="s">
        <v>212</v>
      </c>
      <c r="AU156" s="185" t="s">
        <v>91</v>
      </c>
      <c r="AV156" s="15" t="s">
        <v>206</v>
      </c>
      <c r="AW156" s="15" t="s">
        <v>36</v>
      </c>
      <c r="AX156" s="15" t="s">
        <v>89</v>
      </c>
      <c r="AY156" s="185" t="s">
        <v>199</v>
      </c>
    </row>
    <row r="157" spans="1:65" s="2" customFormat="1" ht="24.2" customHeight="1">
      <c r="A157" s="33"/>
      <c r="B157" s="149"/>
      <c r="C157" s="150" t="s">
        <v>206</v>
      </c>
      <c r="D157" s="150" t="s">
        <v>201</v>
      </c>
      <c r="E157" s="151" t="s">
        <v>715</v>
      </c>
      <c r="F157" s="152" t="s">
        <v>716</v>
      </c>
      <c r="G157" s="153" t="s">
        <v>228</v>
      </c>
      <c r="H157" s="154">
        <v>627.41</v>
      </c>
      <c r="I157" s="155"/>
      <c r="J157" s="156">
        <f>ROUND(I157*H157,2)</f>
        <v>0</v>
      </c>
      <c r="K157" s="152" t="s">
        <v>205</v>
      </c>
      <c r="L157" s="34"/>
      <c r="M157" s="157" t="s">
        <v>1</v>
      </c>
      <c r="N157" s="158" t="s">
        <v>46</v>
      </c>
      <c r="O157" s="59"/>
      <c r="P157" s="159">
        <f>O157*H157</f>
        <v>0</v>
      </c>
      <c r="Q157" s="159">
        <v>0</v>
      </c>
      <c r="R157" s="159">
        <f>Q157*H157</f>
        <v>0</v>
      </c>
      <c r="S157" s="159">
        <v>0</v>
      </c>
      <c r="T157" s="160">
        <f>S157*H157</f>
        <v>0</v>
      </c>
      <c r="U157" s="33"/>
      <c r="V157" s="33"/>
      <c r="W157" s="33"/>
      <c r="X157" s="33"/>
      <c r="Y157" s="33"/>
      <c r="Z157" s="33"/>
      <c r="AA157" s="33"/>
      <c r="AB157" s="33"/>
      <c r="AC157" s="33"/>
      <c r="AD157" s="33"/>
      <c r="AE157" s="33"/>
      <c r="AR157" s="161" t="s">
        <v>206</v>
      </c>
      <c r="AT157" s="161" t="s">
        <v>201</v>
      </c>
      <c r="AU157" s="161" t="s">
        <v>91</v>
      </c>
      <c r="AY157" s="18" t="s">
        <v>199</v>
      </c>
      <c r="BE157" s="162">
        <f>IF(N157="základní",J157,0)</f>
        <v>0</v>
      </c>
      <c r="BF157" s="162">
        <f>IF(N157="snížená",J157,0)</f>
        <v>0</v>
      </c>
      <c r="BG157" s="162">
        <f>IF(N157="zákl. přenesená",J157,0)</f>
        <v>0</v>
      </c>
      <c r="BH157" s="162">
        <f>IF(N157="sníž. přenesená",J157,0)</f>
        <v>0</v>
      </c>
      <c r="BI157" s="162">
        <f>IF(N157="nulová",J157,0)</f>
        <v>0</v>
      </c>
      <c r="BJ157" s="18" t="s">
        <v>89</v>
      </c>
      <c r="BK157" s="162">
        <f>ROUND(I157*H157,2)</f>
        <v>0</v>
      </c>
      <c r="BL157" s="18" t="s">
        <v>206</v>
      </c>
      <c r="BM157" s="161" t="s">
        <v>717</v>
      </c>
    </row>
    <row r="158" spans="1:47" s="2" customFormat="1" ht="39">
      <c r="A158" s="33"/>
      <c r="B158" s="34"/>
      <c r="C158" s="33"/>
      <c r="D158" s="163" t="s">
        <v>208</v>
      </c>
      <c r="E158" s="33"/>
      <c r="F158" s="164" t="s">
        <v>718</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208</v>
      </c>
      <c r="AU158" s="18" t="s">
        <v>91</v>
      </c>
    </row>
    <row r="159" spans="1:47" s="2" customFormat="1" ht="68.25">
      <c r="A159" s="33"/>
      <c r="B159" s="34"/>
      <c r="C159" s="33"/>
      <c r="D159" s="163" t="s">
        <v>210</v>
      </c>
      <c r="E159" s="33"/>
      <c r="F159" s="168" t="s">
        <v>719</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210</v>
      </c>
      <c r="AU159" s="18" t="s">
        <v>91</v>
      </c>
    </row>
    <row r="160" spans="2:51" s="14" customFormat="1" ht="22.5">
      <c r="B160" s="177"/>
      <c r="D160" s="163" t="s">
        <v>212</v>
      </c>
      <c r="E160" s="178" t="s">
        <v>1</v>
      </c>
      <c r="F160" s="179" t="s">
        <v>720</v>
      </c>
      <c r="H160" s="178" t="s">
        <v>1</v>
      </c>
      <c r="I160" s="180"/>
      <c r="L160" s="177"/>
      <c r="M160" s="181"/>
      <c r="N160" s="182"/>
      <c r="O160" s="182"/>
      <c r="P160" s="182"/>
      <c r="Q160" s="182"/>
      <c r="R160" s="182"/>
      <c r="S160" s="182"/>
      <c r="T160" s="183"/>
      <c r="AT160" s="178" t="s">
        <v>212</v>
      </c>
      <c r="AU160" s="178" t="s">
        <v>91</v>
      </c>
      <c r="AV160" s="14" t="s">
        <v>89</v>
      </c>
      <c r="AW160" s="14" t="s">
        <v>36</v>
      </c>
      <c r="AX160" s="14" t="s">
        <v>81</v>
      </c>
      <c r="AY160" s="178" t="s">
        <v>199</v>
      </c>
    </row>
    <row r="161" spans="2:51" s="13" customFormat="1" ht="11.25">
      <c r="B161" s="169"/>
      <c r="D161" s="163" t="s">
        <v>212</v>
      </c>
      <c r="E161" s="170" t="s">
        <v>1</v>
      </c>
      <c r="F161" s="171" t="s">
        <v>721</v>
      </c>
      <c r="H161" s="172">
        <v>627.41</v>
      </c>
      <c r="I161" s="173"/>
      <c r="L161" s="169"/>
      <c r="M161" s="174"/>
      <c r="N161" s="175"/>
      <c r="O161" s="175"/>
      <c r="P161" s="175"/>
      <c r="Q161" s="175"/>
      <c r="R161" s="175"/>
      <c r="S161" s="175"/>
      <c r="T161" s="176"/>
      <c r="AT161" s="170" t="s">
        <v>212</v>
      </c>
      <c r="AU161" s="170" t="s">
        <v>91</v>
      </c>
      <c r="AV161" s="13" t="s">
        <v>91</v>
      </c>
      <c r="AW161" s="13" t="s">
        <v>36</v>
      </c>
      <c r="AX161" s="13" t="s">
        <v>81</v>
      </c>
      <c r="AY161" s="170" t="s">
        <v>199</v>
      </c>
    </row>
    <row r="162" spans="2:51" s="15" customFormat="1" ht="11.25">
      <c r="B162" s="184"/>
      <c r="D162" s="163" t="s">
        <v>212</v>
      </c>
      <c r="E162" s="185" t="s">
        <v>1</v>
      </c>
      <c r="F162" s="186" t="s">
        <v>234</v>
      </c>
      <c r="H162" s="187">
        <v>627.41</v>
      </c>
      <c r="I162" s="188"/>
      <c r="L162" s="184"/>
      <c r="M162" s="189"/>
      <c r="N162" s="190"/>
      <c r="O162" s="190"/>
      <c r="P162" s="190"/>
      <c r="Q162" s="190"/>
      <c r="R162" s="190"/>
      <c r="S162" s="190"/>
      <c r="T162" s="191"/>
      <c r="AT162" s="185" t="s">
        <v>212</v>
      </c>
      <c r="AU162" s="185" t="s">
        <v>91</v>
      </c>
      <c r="AV162" s="15" t="s">
        <v>206</v>
      </c>
      <c r="AW162" s="15" t="s">
        <v>36</v>
      </c>
      <c r="AX162" s="15" t="s">
        <v>89</v>
      </c>
      <c r="AY162" s="185" t="s">
        <v>199</v>
      </c>
    </row>
    <row r="163" spans="1:65" s="2" customFormat="1" ht="24.2" customHeight="1">
      <c r="A163" s="33"/>
      <c r="B163" s="149"/>
      <c r="C163" s="150" t="s">
        <v>235</v>
      </c>
      <c r="D163" s="150" t="s">
        <v>201</v>
      </c>
      <c r="E163" s="151" t="s">
        <v>722</v>
      </c>
      <c r="F163" s="152" t="s">
        <v>723</v>
      </c>
      <c r="G163" s="153" t="s">
        <v>228</v>
      </c>
      <c r="H163" s="154">
        <v>943.04</v>
      </c>
      <c r="I163" s="155"/>
      <c r="J163" s="156">
        <f>ROUND(I163*H163,2)</f>
        <v>0</v>
      </c>
      <c r="K163" s="152" t="s">
        <v>205</v>
      </c>
      <c r="L163" s="34"/>
      <c r="M163" s="157" t="s">
        <v>1</v>
      </c>
      <c r="N163" s="158" t="s">
        <v>46</v>
      </c>
      <c r="O163" s="59"/>
      <c r="P163" s="159">
        <f>O163*H163</f>
        <v>0</v>
      </c>
      <c r="Q163" s="159">
        <v>0</v>
      </c>
      <c r="R163" s="159">
        <f>Q163*H163</f>
        <v>0</v>
      </c>
      <c r="S163" s="159">
        <v>0</v>
      </c>
      <c r="T163" s="160">
        <f>S163*H163</f>
        <v>0</v>
      </c>
      <c r="U163" s="33"/>
      <c r="V163" s="33"/>
      <c r="W163" s="33"/>
      <c r="X163" s="33"/>
      <c r="Y163" s="33"/>
      <c r="Z163" s="33"/>
      <c r="AA163" s="33"/>
      <c r="AB163" s="33"/>
      <c r="AC163" s="33"/>
      <c r="AD163" s="33"/>
      <c r="AE163" s="33"/>
      <c r="AR163" s="161" t="s">
        <v>206</v>
      </c>
      <c r="AT163" s="161" t="s">
        <v>201</v>
      </c>
      <c r="AU163" s="161" t="s">
        <v>91</v>
      </c>
      <c r="AY163" s="18" t="s">
        <v>199</v>
      </c>
      <c r="BE163" s="162">
        <f>IF(N163="základní",J163,0)</f>
        <v>0</v>
      </c>
      <c r="BF163" s="162">
        <f>IF(N163="snížená",J163,0)</f>
        <v>0</v>
      </c>
      <c r="BG163" s="162">
        <f>IF(N163="zákl. přenesená",J163,0)</f>
        <v>0</v>
      </c>
      <c r="BH163" s="162">
        <f>IF(N163="sníž. přenesená",J163,0)</f>
        <v>0</v>
      </c>
      <c r="BI163" s="162">
        <f>IF(N163="nulová",J163,0)</f>
        <v>0</v>
      </c>
      <c r="BJ163" s="18" t="s">
        <v>89</v>
      </c>
      <c r="BK163" s="162">
        <f>ROUND(I163*H163,2)</f>
        <v>0</v>
      </c>
      <c r="BL163" s="18" t="s">
        <v>206</v>
      </c>
      <c r="BM163" s="161" t="s">
        <v>724</v>
      </c>
    </row>
    <row r="164" spans="1:47" s="2" customFormat="1" ht="39">
      <c r="A164" s="33"/>
      <c r="B164" s="34"/>
      <c r="C164" s="33"/>
      <c r="D164" s="163" t="s">
        <v>208</v>
      </c>
      <c r="E164" s="33"/>
      <c r="F164" s="164" t="s">
        <v>725</v>
      </c>
      <c r="G164" s="33"/>
      <c r="H164" s="33"/>
      <c r="I164" s="165"/>
      <c r="J164" s="33"/>
      <c r="K164" s="33"/>
      <c r="L164" s="34"/>
      <c r="M164" s="166"/>
      <c r="N164" s="167"/>
      <c r="O164" s="59"/>
      <c r="P164" s="59"/>
      <c r="Q164" s="59"/>
      <c r="R164" s="59"/>
      <c r="S164" s="59"/>
      <c r="T164" s="60"/>
      <c r="U164" s="33"/>
      <c r="V164" s="33"/>
      <c r="W164" s="33"/>
      <c r="X164" s="33"/>
      <c r="Y164" s="33"/>
      <c r="Z164" s="33"/>
      <c r="AA164" s="33"/>
      <c r="AB164" s="33"/>
      <c r="AC164" s="33"/>
      <c r="AD164" s="33"/>
      <c r="AE164" s="33"/>
      <c r="AT164" s="18" t="s">
        <v>208</v>
      </c>
      <c r="AU164" s="18" t="s">
        <v>91</v>
      </c>
    </row>
    <row r="165" spans="1:47" s="2" customFormat="1" ht="68.25">
      <c r="A165" s="33"/>
      <c r="B165" s="34"/>
      <c r="C165" s="33"/>
      <c r="D165" s="163" t="s">
        <v>210</v>
      </c>
      <c r="E165" s="33"/>
      <c r="F165" s="168" t="s">
        <v>719</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210</v>
      </c>
      <c r="AU165" s="18" t="s">
        <v>91</v>
      </c>
    </row>
    <row r="166" spans="1:47" s="2" customFormat="1" ht="58.5">
      <c r="A166" s="33"/>
      <c r="B166" s="34"/>
      <c r="C166" s="33"/>
      <c r="D166" s="163" t="s">
        <v>248</v>
      </c>
      <c r="E166" s="33"/>
      <c r="F166" s="168" t="s">
        <v>726</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248</v>
      </c>
      <c r="AU166" s="18" t="s">
        <v>91</v>
      </c>
    </row>
    <row r="167" spans="2:51" s="13" customFormat="1" ht="11.25">
      <c r="B167" s="169"/>
      <c r="D167" s="163" t="s">
        <v>212</v>
      </c>
      <c r="E167" s="170" t="s">
        <v>1</v>
      </c>
      <c r="F167" s="171" t="s">
        <v>727</v>
      </c>
      <c r="H167" s="172">
        <v>943.04</v>
      </c>
      <c r="I167" s="173"/>
      <c r="L167" s="169"/>
      <c r="M167" s="174"/>
      <c r="N167" s="175"/>
      <c r="O167" s="175"/>
      <c r="P167" s="175"/>
      <c r="Q167" s="175"/>
      <c r="R167" s="175"/>
      <c r="S167" s="175"/>
      <c r="T167" s="176"/>
      <c r="AT167" s="170" t="s">
        <v>212</v>
      </c>
      <c r="AU167" s="170" t="s">
        <v>91</v>
      </c>
      <c r="AV167" s="13" t="s">
        <v>91</v>
      </c>
      <c r="AW167" s="13" t="s">
        <v>36</v>
      </c>
      <c r="AX167" s="13" t="s">
        <v>81</v>
      </c>
      <c r="AY167" s="170" t="s">
        <v>199</v>
      </c>
    </row>
    <row r="168" spans="2:51" s="15" customFormat="1" ht="11.25">
      <c r="B168" s="184"/>
      <c r="D168" s="163" t="s">
        <v>212</v>
      </c>
      <c r="E168" s="185" t="s">
        <v>1</v>
      </c>
      <c r="F168" s="186" t="s">
        <v>234</v>
      </c>
      <c r="H168" s="187">
        <v>943.04</v>
      </c>
      <c r="I168" s="188"/>
      <c r="L168" s="184"/>
      <c r="M168" s="189"/>
      <c r="N168" s="190"/>
      <c r="O168" s="190"/>
      <c r="P168" s="190"/>
      <c r="Q168" s="190"/>
      <c r="R168" s="190"/>
      <c r="S168" s="190"/>
      <c r="T168" s="191"/>
      <c r="AT168" s="185" t="s">
        <v>212</v>
      </c>
      <c r="AU168" s="185" t="s">
        <v>91</v>
      </c>
      <c r="AV168" s="15" t="s">
        <v>206</v>
      </c>
      <c r="AW168" s="15" t="s">
        <v>36</v>
      </c>
      <c r="AX168" s="15" t="s">
        <v>89</v>
      </c>
      <c r="AY168" s="185" t="s">
        <v>199</v>
      </c>
    </row>
    <row r="169" spans="1:65" s="2" customFormat="1" ht="14.45" customHeight="1">
      <c r="A169" s="33"/>
      <c r="B169" s="149"/>
      <c r="C169" s="150" t="s">
        <v>243</v>
      </c>
      <c r="D169" s="150" t="s">
        <v>201</v>
      </c>
      <c r="E169" s="151" t="s">
        <v>728</v>
      </c>
      <c r="F169" s="152" t="s">
        <v>729</v>
      </c>
      <c r="G169" s="153" t="s">
        <v>228</v>
      </c>
      <c r="H169" s="154">
        <v>194.085</v>
      </c>
      <c r="I169" s="155"/>
      <c r="J169" s="156">
        <f>ROUND(I169*H169,2)</f>
        <v>0</v>
      </c>
      <c r="K169" s="152" t="s">
        <v>246</v>
      </c>
      <c r="L169" s="34"/>
      <c r="M169" s="157" t="s">
        <v>1</v>
      </c>
      <c r="N169" s="158" t="s">
        <v>46</v>
      </c>
      <c r="O169" s="59"/>
      <c r="P169" s="159">
        <f>O169*H169</f>
        <v>0</v>
      </c>
      <c r="Q169" s="159">
        <v>0</v>
      </c>
      <c r="R169" s="159">
        <f>Q169*H169</f>
        <v>0</v>
      </c>
      <c r="S169" s="159">
        <v>0</v>
      </c>
      <c r="T169" s="160">
        <f>S169*H169</f>
        <v>0</v>
      </c>
      <c r="U169" s="33"/>
      <c r="V169" s="33"/>
      <c r="W169" s="33"/>
      <c r="X169" s="33"/>
      <c r="Y169" s="33"/>
      <c r="Z169" s="33"/>
      <c r="AA169" s="33"/>
      <c r="AB169" s="33"/>
      <c r="AC169" s="33"/>
      <c r="AD169" s="33"/>
      <c r="AE169" s="33"/>
      <c r="AR169" s="161" t="s">
        <v>206</v>
      </c>
      <c r="AT169" s="161" t="s">
        <v>201</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206</v>
      </c>
      <c r="BM169" s="161" t="s">
        <v>730</v>
      </c>
    </row>
    <row r="170" spans="1:47" s="2" customFormat="1" ht="29.25">
      <c r="A170" s="33"/>
      <c r="B170" s="34"/>
      <c r="C170" s="33"/>
      <c r="D170" s="163" t="s">
        <v>248</v>
      </c>
      <c r="E170" s="33"/>
      <c r="F170" s="168" t="s">
        <v>731</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248</v>
      </c>
      <c r="AU170" s="18" t="s">
        <v>91</v>
      </c>
    </row>
    <row r="171" spans="2:51" s="13" customFormat="1" ht="11.25">
      <c r="B171" s="169"/>
      <c r="D171" s="163" t="s">
        <v>212</v>
      </c>
      <c r="E171" s="170" t="s">
        <v>1</v>
      </c>
      <c r="F171" s="171" t="s">
        <v>732</v>
      </c>
      <c r="H171" s="172">
        <v>507.79</v>
      </c>
      <c r="I171" s="173"/>
      <c r="L171" s="169"/>
      <c r="M171" s="174"/>
      <c r="N171" s="175"/>
      <c r="O171" s="175"/>
      <c r="P171" s="175"/>
      <c r="Q171" s="175"/>
      <c r="R171" s="175"/>
      <c r="S171" s="175"/>
      <c r="T171" s="176"/>
      <c r="AT171" s="170" t="s">
        <v>212</v>
      </c>
      <c r="AU171" s="170" t="s">
        <v>91</v>
      </c>
      <c r="AV171" s="13" t="s">
        <v>91</v>
      </c>
      <c r="AW171" s="13" t="s">
        <v>36</v>
      </c>
      <c r="AX171" s="13" t="s">
        <v>81</v>
      </c>
      <c r="AY171" s="170" t="s">
        <v>199</v>
      </c>
    </row>
    <row r="172" spans="2:51" s="13" customFormat="1" ht="11.25">
      <c r="B172" s="169"/>
      <c r="D172" s="163" t="s">
        <v>212</v>
      </c>
      <c r="E172" s="170" t="s">
        <v>1</v>
      </c>
      <c r="F172" s="171" t="s">
        <v>733</v>
      </c>
      <c r="H172" s="172">
        <v>-313.705</v>
      </c>
      <c r="I172" s="173"/>
      <c r="L172" s="169"/>
      <c r="M172" s="174"/>
      <c r="N172" s="175"/>
      <c r="O172" s="175"/>
      <c r="P172" s="175"/>
      <c r="Q172" s="175"/>
      <c r="R172" s="175"/>
      <c r="S172" s="175"/>
      <c r="T172" s="176"/>
      <c r="AT172" s="170" t="s">
        <v>212</v>
      </c>
      <c r="AU172" s="170" t="s">
        <v>91</v>
      </c>
      <c r="AV172" s="13" t="s">
        <v>91</v>
      </c>
      <c r="AW172" s="13" t="s">
        <v>36</v>
      </c>
      <c r="AX172" s="13" t="s">
        <v>81</v>
      </c>
      <c r="AY172" s="170" t="s">
        <v>199</v>
      </c>
    </row>
    <row r="173" spans="2:51" s="15" customFormat="1" ht="11.25">
      <c r="B173" s="184"/>
      <c r="D173" s="163" t="s">
        <v>212</v>
      </c>
      <c r="E173" s="185" t="s">
        <v>1</v>
      </c>
      <c r="F173" s="186" t="s">
        <v>234</v>
      </c>
      <c r="H173" s="187">
        <v>194.08500000000004</v>
      </c>
      <c r="I173" s="188"/>
      <c r="L173" s="184"/>
      <c r="M173" s="189"/>
      <c r="N173" s="190"/>
      <c r="O173" s="190"/>
      <c r="P173" s="190"/>
      <c r="Q173" s="190"/>
      <c r="R173" s="190"/>
      <c r="S173" s="190"/>
      <c r="T173" s="191"/>
      <c r="AT173" s="185" t="s">
        <v>212</v>
      </c>
      <c r="AU173" s="185" t="s">
        <v>91</v>
      </c>
      <c r="AV173" s="15" t="s">
        <v>206</v>
      </c>
      <c r="AW173" s="15" t="s">
        <v>36</v>
      </c>
      <c r="AX173" s="15" t="s">
        <v>89</v>
      </c>
      <c r="AY173" s="185" t="s">
        <v>199</v>
      </c>
    </row>
    <row r="174" spans="1:65" s="2" customFormat="1" ht="24.2" customHeight="1">
      <c r="A174" s="33"/>
      <c r="B174" s="149"/>
      <c r="C174" s="150" t="s">
        <v>252</v>
      </c>
      <c r="D174" s="150" t="s">
        <v>201</v>
      </c>
      <c r="E174" s="151" t="s">
        <v>734</v>
      </c>
      <c r="F174" s="152" t="s">
        <v>735</v>
      </c>
      <c r="G174" s="153" t="s">
        <v>228</v>
      </c>
      <c r="H174" s="154">
        <v>313.705</v>
      </c>
      <c r="I174" s="155"/>
      <c r="J174" s="156">
        <f>ROUND(I174*H174,2)</f>
        <v>0</v>
      </c>
      <c r="K174" s="152" t="s">
        <v>205</v>
      </c>
      <c r="L174" s="34"/>
      <c r="M174" s="157" t="s">
        <v>1</v>
      </c>
      <c r="N174" s="158" t="s">
        <v>46</v>
      </c>
      <c r="O174" s="59"/>
      <c r="P174" s="159">
        <f>O174*H174</f>
        <v>0</v>
      </c>
      <c r="Q174" s="159">
        <v>0</v>
      </c>
      <c r="R174" s="159">
        <f>Q174*H174</f>
        <v>0</v>
      </c>
      <c r="S174" s="159">
        <v>0</v>
      </c>
      <c r="T174" s="160">
        <f>S174*H174</f>
        <v>0</v>
      </c>
      <c r="U174" s="33"/>
      <c r="V174" s="33"/>
      <c r="W174" s="33"/>
      <c r="X174" s="33"/>
      <c r="Y174" s="33"/>
      <c r="Z174" s="33"/>
      <c r="AA174" s="33"/>
      <c r="AB174" s="33"/>
      <c r="AC174" s="33"/>
      <c r="AD174" s="33"/>
      <c r="AE174" s="33"/>
      <c r="AR174" s="161" t="s">
        <v>206</v>
      </c>
      <c r="AT174" s="161" t="s">
        <v>201</v>
      </c>
      <c r="AU174" s="161" t="s">
        <v>91</v>
      </c>
      <c r="AY174" s="18" t="s">
        <v>199</v>
      </c>
      <c r="BE174" s="162">
        <f>IF(N174="základní",J174,0)</f>
        <v>0</v>
      </c>
      <c r="BF174" s="162">
        <f>IF(N174="snížená",J174,0)</f>
        <v>0</v>
      </c>
      <c r="BG174" s="162">
        <f>IF(N174="zákl. přenesená",J174,0)</f>
        <v>0</v>
      </c>
      <c r="BH174" s="162">
        <f>IF(N174="sníž. přenesená",J174,0)</f>
        <v>0</v>
      </c>
      <c r="BI174" s="162">
        <f>IF(N174="nulová",J174,0)</f>
        <v>0</v>
      </c>
      <c r="BJ174" s="18" t="s">
        <v>89</v>
      </c>
      <c r="BK174" s="162">
        <f>ROUND(I174*H174,2)</f>
        <v>0</v>
      </c>
      <c r="BL174" s="18" t="s">
        <v>206</v>
      </c>
      <c r="BM174" s="161" t="s">
        <v>736</v>
      </c>
    </row>
    <row r="175" spans="1:47" s="2" customFormat="1" ht="29.25">
      <c r="A175" s="33"/>
      <c r="B175" s="34"/>
      <c r="C175" s="33"/>
      <c r="D175" s="163" t="s">
        <v>208</v>
      </c>
      <c r="E175" s="33"/>
      <c r="F175" s="164" t="s">
        <v>737</v>
      </c>
      <c r="G175" s="33"/>
      <c r="H175" s="33"/>
      <c r="I175" s="165"/>
      <c r="J175" s="33"/>
      <c r="K175" s="33"/>
      <c r="L175" s="34"/>
      <c r="M175" s="166"/>
      <c r="N175" s="167"/>
      <c r="O175" s="59"/>
      <c r="P175" s="59"/>
      <c r="Q175" s="59"/>
      <c r="R175" s="59"/>
      <c r="S175" s="59"/>
      <c r="T175" s="60"/>
      <c r="U175" s="33"/>
      <c r="V175" s="33"/>
      <c r="W175" s="33"/>
      <c r="X175" s="33"/>
      <c r="Y175" s="33"/>
      <c r="Z175" s="33"/>
      <c r="AA175" s="33"/>
      <c r="AB175" s="33"/>
      <c r="AC175" s="33"/>
      <c r="AD175" s="33"/>
      <c r="AE175" s="33"/>
      <c r="AT175" s="18" t="s">
        <v>208</v>
      </c>
      <c r="AU175" s="18" t="s">
        <v>91</v>
      </c>
    </row>
    <row r="176" spans="1:47" s="2" customFormat="1" ht="117">
      <c r="A176" s="33"/>
      <c r="B176" s="34"/>
      <c r="C176" s="33"/>
      <c r="D176" s="163" t="s">
        <v>210</v>
      </c>
      <c r="E176" s="33"/>
      <c r="F176" s="168" t="s">
        <v>738</v>
      </c>
      <c r="G176" s="33"/>
      <c r="H176" s="33"/>
      <c r="I176" s="165"/>
      <c r="J176" s="33"/>
      <c r="K176" s="33"/>
      <c r="L176" s="34"/>
      <c r="M176" s="166"/>
      <c r="N176" s="167"/>
      <c r="O176" s="59"/>
      <c r="P176" s="59"/>
      <c r="Q176" s="59"/>
      <c r="R176" s="59"/>
      <c r="S176" s="59"/>
      <c r="T176" s="60"/>
      <c r="U176" s="33"/>
      <c r="V176" s="33"/>
      <c r="W176" s="33"/>
      <c r="X176" s="33"/>
      <c r="Y176" s="33"/>
      <c r="Z176" s="33"/>
      <c r="AA176" s="33"/>
      <c r="AB176" s="33"/>
      <c r="AC176" s="33"/>
      <c r="AD176" s="33"/>
      <c r="AE176" s="33"/>
      <c r="AT176" s="18" t="s">
        <v>210</v>
      </c>
      <c r="AU176" s="18" t="s">
        <v>91</v>
      </c>
    </row>
    <row r="177" spans="2:51" s="14" customFormat="1" ht="22.5">
      <c r="B177" s="177"/>
      <c r="D177" s="163" t="s">
        <v>212</v>
      </c>
      <c r="E177" s="178" t="s">
        <v>1</v>
      </c>
      <c r="F177" s="179" t="s">
        <v>739</v>
      </c>
      <c r="H177" s="178" t="s">
        <v>1</v>
      </c>
      <c r="I177" s="180"/>
      <c r="L177" s="177"/>
      <c r="M177" s="181"/>
      <c r="N177" s="182"/>
      <c r="O177" s="182"/>
      <c r="P177" s="182"/>
      <c r="Q177" s="182"/>
      <c r="R177" s="182"/>
      <c r="S177" s="182"/>
      <c r="T177" s="183"/>
      <c r="AT177" s="178" t="s">
        <v>212</v>
      </c>
      <c r="AU177" s="178" t="s">
        <v>91</v>
      </c>
      <c r="AV177" s="14" t="s">
        <v>89</v>
      </c>
      <c r="AW177" s="14" t="s">
        <v>36</v>
      </c>
      <c r="AX177" s="14" t="s">
        <v>81</v>
      </c>
      <c r="AY177" s="178" t="s">
        <v>199</v>
      </c>
    </row>
    <row r="178" spans="2:51" s="13" customFormat="1" ht="11.25">
      <c r="B178" s="169"/>
      <c r="D178" s="163" t="s">
        <v>212</v>
      </c>
      <c r="E178" s="170" t="s">
        <v>1</v>
      </c>
      <c r="F178" s="171" t="s">
        <v>740</v>
      </c>
      <c r="H178" s="172">
        <v>298.41</v>
      </c>
      <c r="I178" s="173"/>
      <c r="L178" s="169"/>
      <c r="M178" s="174"/>
      <c r="N178" s="175"/>
      <c r="O178" s="175"/>
      <c r="P178" s="175"/>
      <c r="Q178" s="175"/>
      <c r="R178" s="175"/>
      <c r="S178" s="175"/>
      <c r="T178" s="176"/>
      <c r="AT178" s="170" t="s">
        <v>212</v>
      </c>
      <c r="AU178" s="170" t="s">
        <v>91</v>
      </c>
      <c r="AV178" s="13" t="s">
        <v>91</v>
      </c>
      <c r="AW178" s="13" t="s">
        <v>36</v>
      </c>
      <c r="AX178" s="13" t="s">
        <v>81</v>
      </c>
      <c r="AY178" s="170" t="s">
        <v>199</v>
      </c>
    </row>
    <row r="179" spans="2:51" s="13" customFormat="1" ht="11.25">
      <c r="B179" s="169"/>
      <c r="D179" s="163" t="s">
        <v>212</v>
      </c>
      <c r="E179" s="170" t="s">
        <v>1</v>
      </c>
      <c r="F179" s="171" t="s">
        <v>741</v>
      </c>
      <c r="H179" s="172">
        <v>15.295</v>
      </c>
      <c r="I179" s="173"/>
      <c r="L179" s="169"/>
      <c r="M179" s="174"/>
      <c r="N179" s="175"/>
      <c r="O179" s="175"/>
      <c r="P179" s="175"/>
      <c r="Q179" s="175"/>
      <c r="R179" s="175"/>
      <c r="S179" s="175"/>
      <c r="T179" s="176"/>
      <c r="AT179" s="170" t="s">
        <v>212</v>
      </c>
      <c r="AU179" s="170" t="s">
        <v>91</v>
      </c>
      <c r="AV179" s="13" t="s">
        <v>91</v>
      </c>
      <c r="AW179" s="13" t="s">
        <v>36</v>
      </c>
      <c r="AX179" s="13" t="s">
        <v>81</v>
      </c>
      <c r="AY179" s="170" t="s">
        <v>199</v>
      </c>
    </row>
    <row r="180" spans="2:51" s="15" customFormat="1" ht="11.25">
      <c r="B180" s="184"/>
      <c r="D180" s="163" t="s">
        <v>212</v>
      </c>
      <c r="E180" s="185" t="s">
        <v>1</v>
      </c>
      <c r="F180" s="186" t="s">
        <v>234</v>
      </c>
      <c r="H180" s="187">
        <v>313.70500000000004</v>
      </c>
      <c r="I180" s="188"/>
      <c r="L180" s="184"/>
      <c r="M180" s="189"/>
      <c r="N180" s="190"/>
      <c r="O180" s="190"/>
      <c r="P180" s="190"/>
      <c r="Q180" s="190"/>
      <c r="R180" s="190"/>
      <c r="S180" s="190"/>
      <c r="T180" s="191"/>
      <c r="AT180" s="185" t="s">
        <v>212</v>
      </c>
      <c r="AU180" s="185" t="s">
        <v>91</v>
      </c>
      <c r="AV180" s="15" t="s">
        <v>206</v>
      </c>
      <c r="AW180" s="15" t="s">
        <v>36</v>
      </c>
      <c r="AX180" s="15" t="s">
        <v>89</v>
      </c>
      <c r="AY180" s="185" t="s">
        <v>199</v>
      </c>
    </row>
    <row r="181" spans="1:65" s="2" customFormat="1" ht="14.45" customHeight="1">
      <c r="A181" s="33"/>
      <c r="B181" s="149"/>
      <c r="C181" s="150" t="s">
        <v>259</v>
      </c>
      <c r="D181" s="150" t="s">
        <v>201</v>
      </c>
      <c r="E181" s="151" t="s">
        <v>742</v>
      </c>
      <c r="F181" s="152" t="s">
        <v>743</v>
      </c>
      <c r="G181" s="153" t="s">
        <v>228</v>
      </c>
      <c r="H181" s="154">
        <v>943.04</v>
      </c>
      <c r="I181" s="155"/>
      <c r="J181" s="156">
        <f>ROUND(I181*H181,2)</f>
        <v>0</v>
      </c>
      <c r="K181" s="152" t="s">
        <v>205</v>
      </c>
      <c r="L181" s="34"/>
      <c r="M181" s="157" t="s">
        <v>1</v>
      </c>
      <c r="N181" s="158" t="s">
        <v>46</v>
      </c>
      <c r="O181" s="59"/>
      <c r="P181" s="159">
        <f>O181*H181</f>
        <v>0</v>
      </c>
      <c r="Q181" s="159">
        <v>0</v>
      </c>
      <c r="R181" s="159">
        <f>Q181*H181</f>
        <v>0</v>
      </c>
      <c r="S181" s="159">
        <v>0</v>
      </c>
      <c r="T181" s="160">
        <f>S181*H181</f>
        <v>0</v>
      </c>
      <c r="U181" s="33"/>
      <c r="V181" s="33"/>
      <c r="W181" s="33"/>
      <c r="X181" s="33"/>
      <c r="Y181" s="33"/>
      <c r="Z181" s="33"/>
      <c r="AA181" s="33"/>
      <c r="AB181" s="33"/>
      <c r="AC181" s="33"/>
      <c r="AD181" s="33"/>
      <c r="AE181" s="33"/>
      <c r="AR181" s="161" t="s">
        <v>206</v>
      </c>
      <c r="AT181" s="161" t="s">
        <v>201</v>
      </c>
      <c r="AU181" s="161" t="s">
        <v>91</v>
      </c>
      <c r="AY181" s="18" t="s">
        <v>199</v>
      </c>
      <c r="BE181" s="162">
        <f>IF(N181="základní",J181,0)</f>
        <v>0</v>
      </c>
      <c r="BF181" s="162">
        <f>IF(N181="snížená",J181,0)</f>
        <v>0</v>
      </c>
      <c r="BG181" s="162">
        <f>IF(N181="zákl. přenesená",J181,0)</f>
        <v>0</v>
      </c>
      <c r="BH181" s="162">
        <f>IF(N181="sníž. přenesená",J181,0)</f>
        <v>0</v>
      </c>
      <c r="BI181" s="162">
        <f>IF(N181="nulová",J181,0)</f>
        <v>0</v>
      </c>
      <c r="BJ181" s="18" t="s">
        <v>89</v>
      </c>
      <c r="BK181" s="162">
        <f>ROUND(I181*H181,2)</f>
        <v>0</v>
      </c>
      <c r="BL181" s="18" t="s">
        <v>206</v>
      </c>
      <c r="BM181" s="161" t="s">
        <v>744</v>
      </c>
    </row>
    <row r="182" spans="1:47" s="2" customFormat="1" ht="11.25">
      <c r="A182" s="33"/>
      <c r="B182" s="34"/>
      <c r="C182" s="33"/>
      <c r="D182" s="163" t="s">
        <v>208</v>
      </c>
      <c r="E182" s="33"/>
      <c r="F182" s="164" t="s">
        <v>745</v>
      </c>
      <c r="G182" s="33"/>
      <c r="H182" s="33"/>
      <c r="I182" s="165"/>
      <c r="J182" s="33"/>
      <c r="K182" s="33"/>
      <c r="L182" s="34"/>
      <c r="M182" s="166"/>
      <c r="N182" s="167"/>
      <c r="O182" s="59"/>
      <c r="P182" s="59"/>
      <c r="Q182" s="59"/>
      <c r="R182" s="59"/>
      <c r="S182" s="59"/>
      <c r="T182" s="60"/>
      <c r="U182" s="33"/>
      <c r="V182" s="33"/>
      <c r="W182" s="33"/>
      <c r="X182" s="33"/>
      <c r="Y182" s="33"/>
      <c r="Z182" s="33"/>
      <c r="AA182" s="33"/>
      <c r="AB182" s="33"/>
      <c r="AC182" s="33"/>
      <c r="AD182" s="33"/>
      <c r="AE182" s="33"/>
      <c r="AT182" s="18" t="s">
        <v>208</v>
      </c>
      <c r="AU182" s="18" t="s">
        <v>91</v>
      </c>
    </row>
    <row r="183" spans="1:47" s="2" customFormat="1" ht="282.75">
      <c r="A183" s="33"/>
      <c r="B183" s="34"/>
      <c r="C183" s="33"/>
      <c r="D183" s="163" t="s">
        <v>210</v>
      </c>
      <c r="E183" s="33"/>
      <c r="F183" s="168" t="s">
        <v>746</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210</v>
      </c>
      <c r="AU183" s="18" t="s">
        <v>91</v>
      </c>
    </row>
    <row r="184" spans="1:47" s="2" customFormat="1" ht="58.5">
      <c r="A184" s="33"/>
      <c r="B184" s="34"/>
      <c r="C184" s="33"/>
      <c r="D184" s="163" t="s">
        <v>248</v>
      </c>
      <c r="E184" s="33"/>
      <c r="F184" s="168" t="s">
        <v>726</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248</v>
      </c>
      <c r="AU184" s="18" t="s">
        <v>91</v>
      </c>
    </row>
    <row r="185" spans="2:51" s="13" customFormat="1" ht="11.25">
      <c r="B185" s="169"/>
      <c r="D185" s="163" t="s">
        <v>212</v>
      </c>
      <c r="E185" s="170" t="s">
        <v>1</v>
      </c>
      <c r="F185" s="171" t="s">
        <v>747</v>
      </c>
      <c r="H185" s="172">
        <v>943.04</v>
      </c>
      <c r="I185" s="173"/>
      <c r="L185" s="169"/>
      <c r="M185" s="174"/>
      <c r="N185" s="175"/>
      <c r="O185" s="175"/>
      <c r="P185" s="175"/>
      <c r="Q185" s="175"/>
      <c r="R185" s="175"/>
      <c r="S185" s="175"/>
      <c r="T185" s="176"/>
      <c r="AT185" s="170" t="s">
        <v>212</v>
      </c>
      <c r="AU185" s="170" t="s">
        <v>91</v>
      </c>
      <c r="AV185" s="13" t="s">
        <v>91</v>
      </c>
      <c r="AW185" s="13" t="s">
        <v>36</v>
      </c>
      <c r="AX185" s="13" t="s">
        <v>89</v>
      </c>
      <c r="AY185" s="170" t="s">
        <v>199</v>
      </c>
    </row>
    <row r="186" spans="1:65" s="2" customFormat="1" ht="24.2" customHeight="1">
      <c r="A186" s="33"/>
      <c r="B186" s="149"/>
      <c r="C186" s="150" t="s">
        <v>271</v>
      </c>
      <c r="D186" s="150" t="s">
        <v>201</v>
      </c>
      <c r="E186" s="151" t="s">
        <v>291</v>
      </c>
      <c r="F186" s="152" t="s">
        <v>292</v>
      </c>
      <c r="G186" s="153" t="s">
        <v>228</v>
      </c>
      <c r="H186" s="154">
        <v>298.41</v>
      </c>
      <c r="I186" s="155"/>
      <c r="J186" s="156">
        <f>ROUND(I186*H186,2)</f>
        <v>0</v>
      </c>
      <c r="K186" s="152" t="s">
        <v>205</v>
      </c>
      <c r="L186" s="34"/>
      <c r="M186" s="157" t="s">
        <v>1</v>
      </c>
      <c r="N186" s="158" t="s">
        <v>46</v>
      </c>
      <c r="O186" s="59"/>
      <c r="P186" s="159">
        <f>O186*H186</f>
        <v>0</v>
      </c>
      <c r="Q186" s="159">
        <v>0</v>
      </c>
      <c r="R186" s="159">
        <f>Q186*H186</f>
        <v>0</v>
      </c>
      <c r="S186" s="159">
        <v>0</v>
      </c>
      <c r="T186" s="160">
        <f>S186*H186</f>
        <v>0</v>
      </c>
      <c r="U186" s="33"/>
      <c r="V186" s="33"/>
      <c r="W186" s="33"/>
      <c r="X186" s="33"/>
      <c r="Y186" s="33"/>
      <c r="Z186" s="33"/>
      <c r="AA186" s="33"/>
      <c r="AB186" s="33"/>
      <c r="AC186" s="33"/>
      <c r="AD186" s="33"/>
      <c r="AE186" s="33"/>
      <c r="AR186" s="161" t="s">
        <v>206</v>
      </c>
      <c r="AT186" s="161" t="s">
        <v>201</v>
      </c>
      <c r="AU186" s="161" t="s">
        <v>91</v>
      </c>
      <c r="AY186" s="18" t="s">
        <v>199</v>
      </c>
      <c r="BE186" s="162">
        <f>IF(N186="základní",J186,0)</f>
        <v>0</v>
      </c>
      <c r="BF186" s="162">
        <f>IF(N186="snížená",J186,0)</f>
        <v>0</v>
      </c>
      <c r="BG186" s="162">
        <f>IF(N186="zákl. přenesená",J186,0)</f>
        <v>0</v>
      </c>
      <c r="BH186" s="162">
        <f>IF(N186="sníž. přenesená",J186,0)</f>
        <v>0</v>
      </c>
      <c r="BI186" s="162">
        <f>IF(N186="nulová",J186,0)</f>
        <v>0</v>
      </c>
      <c r="BJ186" s="18" t="s">
        <v>89</v>
      </c>
      <c r="BK186" s="162">
        <f>ROUND(I186*H186,2)</f>
        <v>0</v>
      </c>
      <c r="BL186" s="18" t="s">
        <v>206</v>
      </c>
      <c r="BM186" s="161" t="s">
        <v>748</v>
      </c>
    </row>
    <row r="187" spans="1:47" s="2" customFormat="1" ht="29.25">
      <c r="A187" s="33"/>
      <c r="B187" s="34"/>
      <c r="C187" s="33"/>
      <c r="D187" s="163" t="s">
        <v>208</v>
      </c>
      <c r="E187" s="33"/>
      <c r="F187" s="164" t="s">
        <v>294</v>
      </c>
      <c r="G187" s="33"/>
      <c r="H187" s="33"/>
      <c r="I187" s="165"/>
      <c r="J187" s="33"/>
      <c r="K187" s="33"/>
      <c r="L187" s="34"/>
      <c r="M187" s="166"/>
      <c r="N187" s="167"/>
      <c r="O187" s="59"/>
      <c r="P187" s="59"/>
      <c r="Q187" s="59"/>
      <c r="R187" s="59"/>
      <c r="S187" s="59"/>
      <c r="T187" s="60"/>
      <c r="U187" s="33"/>
      <c r="V187" s="33"/>
      <c r="W187" s="33"/>
      <c r="X187" s="33"/>
      <c r="Y187" s="33"/>
      <c r="Z187" s="33"/>
      <c r="AA187" s="33"/>
      <c r="AB187" s="33"/>
      <c r="AC187" s="33"/>
      <c r="AD187" s="33"/>
      <c r="AE187" s="33"/>
      <c r="AT187" s="18" t="s">
        <v>208</v>
      </c>
      <c r="AU187" s="18" t="s">
        <v>91</v>
      </c>
    </row>
    <row r="188" spans="1:47" s="2" customFormat="1" ht="409.5">
      <c r="A188" s="33"/>
      <c r="B188" s="34"/>
      <c r="C188" s="33"/>
      <c r="D188" s="163" t="s">
        <v>210</v>
      </c>
      <c r="E188" s="33"/>
      <c r="F188" s="168" t="s">
        <v>295</v>
      </c>
      <c r="G188" s="33"/>
      <c r="H188" s="33"/>
      <c r="I188" s="165"/>
      <c r="J188" s="33"/>
      <c r="K188" s="33"/>
      <c r="L188" s="34"/>
      <c r="M188" s="166"/>
      <c r="N188" s="167"/>
      <c r="O188" s="59"/>
      <c r="P188" s="59"/>
      <c r="Q188" s="59"/>
      <c r="R188" s="59"/>
      <c r="S188" s="59"/>
      <c r="T188" s="60"/>
      <c r="U188" s="33"/>
      <c r="V188" s="33"/>
      <c r="W188" s="33"/>
      <c r="X188" s="33"/>
      <c r="Y188" s="33"/>
      <c r="Z188" s="33"/>
      <c r="AA188" s="33"/>
      <c r="AB188" s="33"/>
      <c r="AC188" s="33"/>
      <c r="AD188" s="33"/>
      <c r="AE188" s="33"/>
      <c r="AT188" s="18" t="s">
        <v>210</v>
      </c>
      <c r="AU188" s="18" t="s">
        <v>91</v>
      </c>
    </row>
    <row r="189" spans="2:51" s="14" customFormat="1" ht="11.25">
      <c r="B189" s="177"/>
      <c r="D189" s="163" t="s">
        <v>212</v>
      </c>
      <c r="E189" s="178" t="s">
        <v>1</v>
      </c>
      <c r="F189" s="179" t="s">
        <v>354</v>
      </c>
      <c r="H189" s="178" t="s">
        <v>1</v>
      </c>
      <c r="I189" s="180"/>
      <c r="L189" s="177"/>
      <c r="M189" s="181"/>
      <c r="N189" s="182"/>
      <c r="O189" s="182"/>
      <c r="P189" s="182"/>
      <c r="Q189" s="182"/>
      <c r="R189" s="182"/>
      <c r="S189" s="182"/>
      <c r="T189" s="183"/>
      <c r="AT189" s="178" t="s">
        <v>212</v>
      </c>
      <c r="AU189" s="178" t="s">
        <v>91</v>
      </c>
      <c r="AV189" s="14" t="s">
        <v>89</v>
      </c>
      <c r="AW189" s="14" t="s">
        <v>36</v>
      </c>
      <c r="AX189" s="14" t="s">
        <v>81</v>
      </c>
      <c r="AY189" s="178" t="s">
        <v>199</v>
      </c>
    </row>
    <row r="190" spans="2:51" s="13" customFormat="1" ht="11.25">
      <c r="B190" s="169"/>
      <c r="D190" s="163" t="s">
        <v>212</v>
      </c>
      <c r="E190" s="170" t="s">
        <v>1</v>
      </c>
      <c r="F190" s="171" t="s">
        <v>749</v>
      </c>
      <c r="H190" s="172">
        <v>298.41</v>
      </c>
      <c r="I190" s="173"/>
      <c r="L190" s="169"/>
      <c r="M190" s="174"/>
      <c r="N190" s="175"/>
      <c r="O190" s="175"/>
      <c r="P190" s="175"/>
      <c r="Q190" s="175"/>
      <c r="R190" s="175"/>
      <c r="S190" s="175"/>
      <c r="T190" s="176"/>
      <c r="AT190" s="170" t="s">
        <v>212</v>
      </c>
      <c r="AU190" s="170" t="s">
        <v>91</v>
      </c>
      <c r="AV190" s="13" t="s">
        <v>91</v>
      </c>
      <c r="AW190" s="13" t="s">
        <v>36</v>
      </c>
      <c r="AX190" s="13" t="s">
        <v>81</v>
      </c>
      <c r="AY190" s="170" t="s">
        <v>199</v>
      </c>
    </row>
    <row r="191" spans="2:51" s="15" customFormat="1" ht="11.25">
      <c r="B191" s="184"/>
      <c r="D191" s="163" t="s">
        <v>212</v>
      </c>
      <c r="E191" s="185" t="s">
        <v>1</v>
      </c>
      <c r="F191" s="186" t="s">
        <v>234</v>
      </c>
      <c r="H191" s="187">
        <v>298.41</v>
      </c>
      <c r="I191" s="188"/>
      <c r="L191" s="184"/>
      <c r="M191" s="189"/>
      <c r="N191" s="190"/>
      <c r="O191" s="190"/>
      <c r="P191" s="190"/>
      <c r="Q191" s="190"/>
      <c r="R191" s="190"/>
      <c r="S191" s="190"/>
      <c r="T191" s="191"/>
      <c r="AT191" s="185" t="s">
        <v>212</v>
      </c>
      <c r="AU191" s="185" t="s">
        <v>91</v>
      </c>
      <c r="AV191" s="15" t="s">
        <v>206</v>
      </c>
      <c r="AW191" s="15" t="s">
        <v>36</v>
      </c>
      <c r="AX191" s="15" t="s">
        <v>89</v>
      </c>
      <c r="AY191" s="185" t="s">
        <v>199</v>
      </c>
    </row>
    <row r="192" spans="1:65" s="2" customFormat="1" ht="24.2" customHeight="1">
      <c r="A192" s="33"/>
      <c r="B192" s="149"/>
      <c r="C192" s="150" t="s">
        <v>279</v>
      </c>
      <c r="D192" s="150" t="s">
        <v>201</v>
      </c>
      <c r="E192" s="151" t="s">
        <v>750</v>
      </c>
      <c r="F192" s="152" t="s">
        <v>751</v>
      </c>
      <c r="G192" s="153" t="s">
        <v>228</v>
      </c>
      <c r="H192" s="154">
        <v>15.295</v>
      </c>
      <c r="I192" s="155"/>
      <c r="J192" s="156">
        <f>ROUND(I192*H192,2)</f>
        <v>0</v>
      </c>
      <c r="K192" s="152" t="s">
        <v>205</v>
      </c>
      <c r="L192" s="34"/>
      <c r="M192" s="157" t="s">
        <v>1</v>
      </c>
      <c r="N192" s="158" t="s">
        <v>46</v>
      </c>
      <c r="O192" s="59"/>
      <c r="P192" s="159">
        <f>O192*H192</f>
        <v>0</v>
      </c>
      <c r="Q192" s="159">
        <v>0</v>
      </c>
      <c r="R192" s="159">
        <f>Q192*H192</f>
        <v>0</v>
      </c>
      <c r="S192" s="159">
        <v>0</v>
      </c>
      <c r="T192" s="160">
        <f>S192*H192</f>
        <v>0</v>
      </c>
      <c r="U192" s="33"/>
      <c r="V192" s="33"/>
      <c r="W192" s="33"/>
      <c r="X192" s="33"/>
      <c r="Y192" s="33"/>
      <c r="Z192" s="33"/>
      <c r="AA192" s="33"/>
      <c r="AB192" s="33"/>
      <c r="AC192" s="33"/>
      <c r="AD192" s="33"/>
      <c r="AE192" s="33"/>
      <c r="AR192" s="161" t="s">
        <v>206</v>
      </c>
      <c r="AT192" s="161" t="s">
        <v>201</v>
      </c>
      <c r="AU192" s="161" t="s">
        <v>91</v>
      </c>
      <c r="AY192" s="18" t="s">
        <v>199</v>
      </c>
      <c r="BE192" s="162">
        <f>IF(N192="základní",J192,0)</f>
        <v>0</v>
      </c>
      <c r="BF192" s="162">
        <f>IF(N192="snížená",J192,0)</f>
        <v>0</v>
      </c>
      <c r="BG192" s="162">
        <f>IF(N192="zákl. přenesená",J192,0)</f>
        <v>0</v>
      </c>
      <c r="BH192" s="162">
        <f>IF(N192="sníž. přenesená",J192,0)</f>
        <v>0</v>
      </c>
      <c r="BI192" s="162">
        <f>IF(N192="nulová",J192,0)</f>
        <v>0</v>
      </c>
      <c r="BJ192" s="18" t="s">
        <v>89</v>
      </c>
      <c r="BK192" s="162">
        <f>ROUND(I192*H192,2)</f>
        <v>0</v>
      </c>
      <c r="BL192" s="18" t="s">
        <v>206</v>
      </c>
      <c r="BM192" s="161" t="s">
        <v>752</v>
      </c>
    </row>
    <row r="193" spans="1:47" s="2" customFormat="1" ht="39">
      <c r="A193" s="33"/>
      <c r="B193" s="34"/>
      <c r="C193" s="33"/>
      <c r="D193" s="163" t="s">
        <v>208</v>
      </c>
      <c r="E193" s="33"/>
      <c r="F193" s="164" t="s">
        <v>753</v>
      </c>
      <c r="G193" s="33"/>
      <c r="H193" s="33"/>
      <c r="I193" s="165"/>
      <c r="J193" s="33"/>
      <c r="K193" s="33"/>
      <c r="L193" s="34"/>
      <c r="M193" s="166"/>
      <c r="N193" s="167"/>
      <c r="O193" s="59"/>
      <c r="P193" s="59"/>
      <c r="Q193" s="59"/>
      <c r="R193" s="59"/>
      <c r="S193" s="59"/>
      <c r="T193" s="60"/>
      <c r="U193" s="33"/>
      <c r="V193" s="33"/>
      <c r="W193" s="33"/>
      <c r="X193" s="33"/>
      <c r="Y193" s="33"/>
      <c r="Z193" s="33"/>
      <c r="AA193" s="33"/>
      <c r="AB193" s="33"/>
      <c r="AC193" s="33"/>
      <c r="AD193" s="33"/>
      <c r="AE193" s="33"/>
      <c r="AT193" s="18" t="s">
        <v>208</v>
      </c>
      <c r="AU193" s="18" t="s">
        <v>91</v>
      </c>
    </row>
    <row r="194" spans="1:47" s="2" customFormat="1" ht="107.25">
      <c r="A194" s="33"/>
      <c r="B194" s="34"/>
      <c r="C194" s="33"/>
      <c r="D194" s="163" t="s">
        <v>210</v>
      </c>
      <c r="E194" s="33"/>
      <c r="F194" s="168" t="s">
        <v>754</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210</v>
      </c>
      <c r="AU194" s="18" t="s">
        <v>91</v>
      </c>
    </row>
    <row r="195" spans="2:51" s="14" customFormat="1" ht="11.25">
      <c r="B195" s="177"/>
      <c r="D195" s="163" t="s">
        <v>212</v>
      </c>
      <c r="E195" s="178" t="s">
        <v>1</v>
      </c>
      <c r="F195" s="179" t="s">
        <v>755</v>
      </c>
      <c r="H195" s="178" t="s">
        <v>1</v>
      </c>
      <c r="I195" s="180"/>
      <c r="L195" s="177"/>
      <c r="M195" s="181"/>
      <c r="N195" s="182"/>
      <c r="O195" s="182"/>
      <c r="P195" s="182"/>
      <c r="Q195" s="182"/>
      <c r="R195" s="182"/>
      <c r="S195" s="182"/>
      <c r="T195" s="183"/>
      <c r="AT195" s="178" t="s">
        <v>212</v>
      </c>
      <c r="AU195" s="178" t="s">
        <v>91</v>
      </c>
      <c r="AV195" s="14" t="s">
        <v>89</v>
      </c>
      <c r="AW195" s="14" t="s">
        <v>36</v>
      </c>
      <c r="AX195" s="14" t="s">
        <v>81</v>
      </c>
      <c r="AY195" s="178" t="s">
        <v>199</v>
      </c>
    </row>
    <row r="196" spans="2:51" s="14" customFormat="1" ht="11.25">
      <c r="B196" s="177"/>
      <c r="D196" s="163" t="s">
        <v>212</v>
      </c>
      <c r="E196" s="178" t="s">
        <v>1</v>
      </c>
      <c r="F196" s="179" t="s">
        <v>756</v>
      </c>
      <c r="H196" s="178" t="s">
        <v>1</v>
      </c>
      <c r="I196" s="180"/>
      <c r="L196" s="177"/>
      <c r="M196" s="181"/>
      <c r="N196" s="182"/>
      <c r="O196" s="182"/>
      <c r="P196" s="182"/>
      <c r="Q196" s="182"/>
      <c r="R196" s="182"/>
      <c r="S196" s="182"/>
      <c r="T196" s="183"/>
      <c r="AT196" s="178" t="s">
        <v>212</v>
      </c>
      <c r="AU196" s="178" t="s">
        <v>91</v>
      </c>
      <c r="AV196" s="14" t="s">
        <v>89</v>
      </c>
      <c r="AW196" s="14" t="s">
        <v>36</v>
      </c>
      <c r="AX196" s="14" t="s">
        <v>81</v>
      </c>
      <c r="AY196" s="178" t="s">
        <v>199</v>
      </c>
    </row>
    <row r="197" spans="2:51" s="13" customFormat="1" ht="11.25">
      <c r="B197" s="169"/>
      <c r="D197" s="163" t="s">
        <v>212</v>
      </c>
      <c r="E197" s="170" t="s">
        <v>1</v>
      </c>
      <c r="F197" s="171" t="s">
        <v>757</v>
      </c>
      <c r="H197" s="172">
        <v>15.295</v>
      </c>
      <c r="I197" s="173"/>
      <c r="L197" s="169"/>
      <c r="M197" s="174"/>
      <c r="N197" s="175"/>
      <c r="O197" s="175"/>
      <c r="P197" s="175"/>
      <c r="Q197" s="175"/>
      <c r="R197" s="175"/>
      <c r="S197" s="175"/>
      <c r="T197" s="176"/>
      <c r="AT197" s="170" t="s">
        <v>212</v>
      </c>
      <c r="AU197" s="170" t="s">
        <v>91</v>
      </c>
      <c r="AV197" s="13" t="s">
        <v>91</v>
      </c>
      <c r="AW197" s="13" t="s">
        <v>36</v>
      </c>
      <c r="AX197" s="13" t="s">
        <v>89</v>
      </c>
      <c r="AY197" s="170" t="s">
        <v>199</v>
      </c>
    </row>
    <row r="198" spans="1:65" s="2" customFormat="1" ht="24.2" customHeight="1">
      <c r="A198" s="33"/>
      <c r="B198" s="149"/>
      <c r="C198" s="150" t="s">
        <v>284</v>
      </c>
      <c r="D198" s="150" t="s">
        <v>201</v>
      </c>
      <c r="E198" s="151" t="s">
        <v>758</v>
      </c>
      <c r="F198" s="152" t="s">
        <v>759</v>
      </c>
      <c r="G198" s="153" t="s">
        <v>204</v>
      </c>
      <c r="H198" s="154">
        <v>90</v>
      </c>
      <c r="I198" s="155"/>
      <c r="J198" s="156">
        <f>ROUND(I198*H198,2)</f>
        <v>0</v>
      </c>
      <c r="K198" s="152" t="s">
        <v>205</v>
      </c>
      <c r="L198" s="34"/>
      <c r="M198" s="157" t="s">
        <v>1</v>
      </c>
      <c r="N198" s="158" t="s">
        <v>46</v>
      </c>
      <c r="O198" s="59"/>
      <c r="P198" s="159">
        <f>O198*H198</f>
        <v>0</v>
      </c>
      <c r="Q198" s="159">
        <v>0</v>
      </c>
      <c r="R198" s="159">
        <f>Q198*H198</f>
        <v>0</v>
      </c>
      <c r="S198" s="159">
        <v>0</v>
      </c>
      <c r="T198" s="160">
        <f>S198*H198</f>
        <v>0</v>
      </c>
      <c r="U198" s="33"/>
      <c r="V198" s="33"/>
      <c r="W198" s="33"/>
      <c r="X198" s="33"/>
      <c r="Y198" s="33"/>
      <c r="Z198" s="33"/>
      <c r="AA198" s="33"/>
      <c r="AB198" s="33"/>
      <c r="AC198" s="33"/>
      <c r="AD198" s="33"/>
      <c r="AE198" s="33"/>
      <c r="AR198" s="161" t="s">
        <v>206</v>
      </c>
      <c r="AT198" s="161" t="s">
        <v>201</v>
      </c>
      <c r="AU198" s="161" t="s">
        <v>91</v>
      </c>
      <c r="AY198" s="18" t="s">
        <v>199</v>
      </c>
      <c r="BE198" s="162">
        <f>IF(N198="základní",J198,0)</f>
        <v>0</v>
      </c>
      <c r="BF198" s="162">
        <f>IF(N198="snížená",J198,0)</f>
        <v>0</v>
      </c>
      <c r="BG198" s="162">
        <f>IF(N198="zákl. přenesená",J198,0)</f>
        <v>0</v>
      </c>
      <c r="BH198" s="162">
        <f>IF(N198="sníž. přenesená",J198,0)</f>
        <v>0</v>
      </c>
      <c r="BI198" s="162">
        <f>IF(N198="nulová",J198,0)</f>
        <v>0</v>
      </c>
      <c r="BJ198" s="18" t="s">
        <v>89</v>
      </c>
      <c r="BK198" s="162">
        <f>ROUND(I198*H198,2)</f>
        <v>0</v>
      </c>
      <c r="BL198" s="18" t="s">
        <v>206</v>
      </c>
      <c r="BM198" s="161" t="s">
        <v>760</v>
      </c>
    </row>
    <row r="199" spans="1:47" s="2" customFormat="1" ht="19.5">
      <c r="A199" s="33"/>
      <c r="B199" s="34"/>
      <c r="C199" s="33"/>
      <c r="D199" s="163" t="s">
        <v>208</v>
      </c>
      <c r="E199" s="33"/>
      <c r="F199" s="164" t="s">
        <v>761</v>
      </c>
      <c r="G199" s="33"/>
      <c r="H199" s="33"/>
      <c r="I199" s="165"/>
      <c r="J199" s="33"/>
      <c r="K199" s="33"/>
      <c r="L199" s="34"/>
      <c r="M199" s="166"/>
      <c r="N199" s="167"/>
      <c r="O199" s="59"/>
      <c r="P199" s="59"/>
      <c r="Q199" s="59"/>
      <c r="R199" s="59"/>
      <c r="S199" s="59"/>
      <c r="T199" s="60"/>
      <c r="U199" s="33"/>
      <c r="V199" s="33"/>
      <c r="W199" s="33"/>
      <c r="X199" s="33"/>
      <c r="Y199" s="33"/>
      <c r="Z199" s="33"/>
      <c r="AA199" s="33"/>
      <c r="AB199" s="33"/>
      <c r="AC199" s="33"/>
      <c r="AD199" s="33"/>
      <c r="AE199" s="33"/>
      <c r="AT199" s="18" t="s">
        <v>208</v>
      </c>
      <c r="AU199" s="18" t="s">
        <v>91</v>
      </c>
    </row>
    <row r="200" spans="1:47" s="2" customFormat="1" ht="48.75">
      <c r="A200" s="33"/>
      <c r="B200" s="34"/>
      <c r="C200" s="33"/>
      <c r="D200" s="163" t="s">
        <v>210</v>
      </c>
      <c r="E200" s="33"/>
      <c r="F200" s="168" t="s">
        <v>762</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210</v>
      </c>
      <c r="AU200" s="18" t="s">
        <v>91</v>
      </c>
    </row>
    <row r="201" spans="2:51" s="14" customFormat="1" ht="11.25">
      <c r="B201" s="177"/>
      <c r="D201" s="163" t="s">
        <v>212</v>
      </c>
      <c r="E201" s="178" t="s">
        <v>1</v>
      </c>
      <c r="F201" s="179" t="s">
        <v>763</v>
      </c>
      <c r="H201" s="178" t="s">
        <v>1</v>
      </c>
      <c r="I201" s="180"/>
      <c r="L201" s="177"/>
      <c r="M201" s="181"/>
      <c r="N201" s="182"/>
      <c r="O201" s="182"/>
      <c r="P201" s="182"/>
      <c r="Q201" s="182"/>
      <c r="R201" s="182"/>
      <c r="S201" s="182"/>
      <c r="T201" s="183"/>
      <c r="AT201" s="178" t="s">
        <v>212</v>
      </c>
      <c r="AU201" s="178" t="s">
        <v>91</v>
      </c>
      <c r="AV201" s="14" t="s">
        <v>89</v>
      </c>
      <c r="AW201" s="14" t="s">
        <v>36</v>
      </c>
      <c r="AX201" s="14" t="s">
        <v>81</v>
      </c>
      <c r="AY201" s="178" t="s">
        <v>199</v>
      </c>
    </row>
    <row r="202" spans="2:51" s="13" customFormat="1" ht="11.25">
      <c r="B202" s="169"/>
      <c r="D202" s="163" t="s">
        <v>212</v>
      </c>
      <c r="E202" s="170" t="s">
        <v>1</v>
      </c>
      <c r="F202" s="171" t="s">
        <v>764</v>
      </c>
      <c r="H202" s="172">
        <v>90</v>
      </c>
      <c r="I202" s="173"/>
      <c r="L202" s="169"/>
      <c r="M202" s="174"/>
      <c r="N202" s="175"/>
      <c r="O202" s="175"/>
      <c r="P202" s="175"/>
      <c r="Q202" s="175"/>
      <c r="R202" s="175"/>
      <c r="S202" s="175"/>
      <c r="T202" s="176"/>
      <c r="AT202" s="170" t="s">
        <v>212</v>
      </c>
      <c r="AU202" s="170" t="s">
        <v>91</v>
      </c>
      <c r="AV202" s="13" t="s">
        <v>91</v>
      </c>
      <c r="AW202" s="13" t="s">
        <v>36</v>
      </c>
      <c r="AX202" s="13" t="s">
        <v>81</v>
      </c>
      <c r="AY202" s="170" t="s">
        <v>199</v>
      </c>
    </row>
    <row r="203" spans="2:51" s="15" customFormat="1" ht="11.25">
      <c r="B203" s="184"/>
      <c r="D203" s="163" t="s">
        <v>212</v>
      </c>
      <c r="E203" s="185" t="s">
        <v>1</v>
      </c>
      <c r="F203" s="186" t="s">
        <v>234</v>
      </c>
      <c r="H203" s="187">
        <v>90</v>
      </c>
      <c r="I203" s="188"/>
      <c r="L203" s="184"/>
      <c r="M203" s="189"/>
      <c r="N203" s="190"/>
      <c r="O203" s="190"/>
      <c r="P203" s="190"/>
      <c r="Q203" s="190"/>
      <c r="R203" s="190"/>
      <c r="S203" s="190"/>
      <c r="T203" s="191"/>
      <c r="AT203" s="185" t="s">
        <v>212</v>
      </c>
      <c r="AU203" s="185" t="s">
        <v>91</v>
      </c>
      <c r="AV203" s="15" t="s">
        <v>206</v>
      </c>
      <c r="AW203" s="15" t="s">
        <v>36</v>
      </c>
      <c r="AX203" s="15" t="s">
        <v>89</v>
      </c>
      <c r="AY203" s="185" t="s">
        <v>199</v>
      </c>
    </row>
    <row r="204" spans="1:65" s="2" customFormat="1" ht="14.45" customHeight="1">
      <c r="A204" s="33"/>
      <c r="B204" s="149"/>
      <c r="C204" s="192" t="s">
        <v>290</v>
      </c>
      <c r="D204" s="192" t="s">
        <v>272</v>
      </c>
      <c r="E204" s="193" t="s">
        <v>332</v>
      </c>
      <c r="F204" s="194" t="s">
        <v>333</v>
      </c>
      <c r="G204" s="195" t="s">
        <v>275</v>
      </c>
      <c r="H204" s="196">
        <v>14.4</v>
      </c>
      <c r="I204" s="197"/>
      <c r="J204" s="198">
        <f>ROUND(I204*H204,2)</f>
        <v>0</v>
      </c>
      <c r="K204" s="194" t="s">
        <v>205</v>
      </c>
      <c r="L204" s="199"/>
      <c r="M204" s="200" t="s">
        <v>1</v>
      </c>
      <c r="N204" s="201" t="s">
        <v>46</v>
      </c>
      <c r="O204" s="59"/>
      <c r="P204" s="159">
        <f>O204*H204</f>
        <v>0</v>
      </c>
      <c r="Q204" s="159">
        <v>1</v>
      </c>
      <c r="R204" s="159">
        <f>Q204*H204</f>
        <v>14.4</v>
      </c>
      <c r="S204" s="159">
        <v>0</v>
      </c>
      <c r="T204" s="160">
        <f>S204*H204</f>
        <v>0</v>
      </c>
      <c r="U204" s="33"/>
      <c r="V204" s="33"/>
      <c r="W204" s="33"/>
      <c r="X204" s="33"/>
      <c r="Y204" s="33"/>
      <c r="Z204" s="33"/>
      <c r="AA204" s="33"/>
      <c r="AB204" s="33"/>
      <c r="AC204" s="33"/>
      <c r="AD204" s="33"/>
      <c r="AE204" s="33"/>
      <c r="AR204" s="161" t="s">
        <v>259</v>
      </c>
      <c r="AT204" s="161" t="s">
        <v>272</v>
      </c>
      <c r="AU204" s="161" t="s">
        <v>91</v>
      </c>
      <c r="AY204" s="18" t="s">
        <v>199</v>
      </c>
      <c r="BE204" s="162">
        <f>IF(N204="základní",J204,0)</f>
        <v>0</v>
      </c>
      <c r="BF204" s="162">
        <f>IF(N204="snížená",J204,0)</f>
        <v>0</v>
      </c>
      <c r="BG204" s="162">
        <f>IF(N204="zákl. přenesená",J204,0)</f>
        <v>0</v>
      </c>
      <c r="BH204" s="162">
        <f>IF(N204="sníž. přenesená",J204,0)</f>
        <v>0</v>
      </c>
      <c r="BI204" s="162">
        <f>IF(N204="nulová",J204,0)</f>
        <v>0</v>
      </c>
      <c r="BJ204" s="18" t="s">
        <v>89</v>
      </c>
      <c r="BK204" s="162">
        <f>ROUND(I204*H204,2)</f>
        <v>0</v>
      </c>
      <c r="BL204" s="18" t="s">
        <v>206</v>
      </c>
      <c r="BM204" s="161" t="s">
        <v>765</v>
      </c>
    </row>
    <row r="205" spans="1:47" s="2" customFormat="1" ht="11.25">
      <c r="A205" s="33"/>
      <c r="B205" s="34"/>
      <c r="C205" s="33"/>
      <c r="D205" s="163" t="s">
        <v>208</v>
      </c>
      <c r="E205" s="33"/>
      <c r="F205" s="164" t="s">
        <v>333</v>
      </c>
      <c r="G205" s="33"/>
      <c r="H205" s="33"/>
      <c r="I205" s="165"/>
      <c r="J205" s="33"/>
      <c r="K205" s="33"/>
      <c r="L205" s="34"/>
      <c r="M205" s="166"/>
      <c r="N205" s="167"/>
      <c r="O205" s="59"/>
      <c r="P205" s="59"/>
      <c r="Q205" s="59"/>
      <c r="R205" s="59"/>
      <c r="S205" s="59"/>
      <c r="T205" s="60"/>
      <c r="U205" s="33"/>
      <c r="V205" s="33"/>
      <c r="W205" s="33"/>
      <c r="X205" s="33"/>
      <c r="Y205" s="33"/>
      <c r="Z205" s="33"/>
      <c r="AA205" s="33"/>
      <c r="AB205" s="33"/>
      <c r="AC205" s="33"/>
      <c r="AD205" s="33"/>
      <c r="AE205" s="33"/>
      <c r="AT205" s="18" t="s">
        <v>208</v>
      </c>
      <c r="AU205" s="18" t="s">
        <v>91</v>
      </c>
    </row>
    <row r="206" spans="2:51" s="14" customFormat="1" ht="11.25">
      <c r="B206" s="177"/>
      <c r="D206" s="163" t="s">
        <v>212</v>
      </c>
      <c r="E206" s="178" t="s">
        <v>1</v>
      </c>
      <c r="F206" s="179" t="s">
        <v>766</v>
      </c>
      <c r="H206" s="178" t="s">
        <v>1</v>
      </c>
      <c r="I206" s="180"/>
      <c r="L206" s="177"/>
      <c r="M206" s="181"/>
      <c r="N206" s="182"/>
      <c r="O206" s="182"/>
      <c r="P206" s="182"/>
      <c r="Q206" s="182"/>
      <c r="R206" s="182"/>
      <c r="S206" s="182"/>
      <c r="T206" s="183"/>
      <c r="AT206" s="178" t="s">
        <v>212</v>
      </c>
      <c r="AU206" s="178" t="s">
        <v>91</v>
      </c>
      <c r="AV206" s="14" t="s">
        <v>89</v>
      </c>
      <c r="AW206" s="14" t="s">
        <v>36</v>
      </c>
      <c r="AX206" s="14" t="s">
        <v>81</v>
      </c>
      <c r="AY206" s="178" t="s">
        <v>199</v>
      </c>
    </row>
    <row r="207" spans="2:51" s="13" customFormat="1" ht="11.25">
      <c r="B207" s="169"/>
      <c r="D207" s="163" t="s">
        <v>212</v>
      </c>
      <c r="E207" s="170" t="s">
        <v>1</v>
      </c>
      <c r="F207" s="171" t="s">
        <v>767</v>
      </c>
      <c r="H207" s="172">
        <v>14.4</v>
      </c>
      <c r="I207" s="173"/>
      <c r="L207" s="169"/>
      <c r="M207" s="174"/>
      <c r="N207" s="175"/>
      <c r="O207" s="175"/>
      <c r="P207" s="175"/>
      <c r="Q207" s="175"/>
      <c r="R207" s="175"/>
      <c r="S207" s="175"/>
      <c r="T207" s="176"/>
      <c r="AT207" s="170" t="s">
        <v>212</v>
      </c>
      <c r="AU207" s="170" t="s">
        <v>91</v>
      </c>
      <c r="AV207" s="13" t="s">
        <v>91</v>
      </c>
      <c r="AW207" s="13" t="s">
        <v>36</v>
      </c>
      <c r="AX207" s="13" t="s">
        <v>81</v>
      </c>
      <c r="AY207" s="170" t="s">
        <v>199</v>
      </c>
    </row>
    <row r="208" spans="2:51" s="15" customFormat="1" ht="11.25">
      <c r="B208" s="184"/>
      <c r="D208" s="163" t="s">
        <v>212</v>
      </c>
      <c r="E208" s="185" t="s">
        <v>1</v>
      </c>
      <c r="F208" s="186" t="s">
        <v>234</v>
      </c>
      <c r="H208" s="187">
        <v>14.4</v>
      </c>
      <c r="I208" s="188"/>
      <c r="L208" s="184"/>
      <c r="M208" s="189"/>
      <c r="N208" s="190"/>
      <c r="O208" s="190"/>
      <c r="P208" s="190"/>
      <c r="Q208" s="190"/>
      <c r="R208" s="190"/>
      <c r="S208" s="190"/>
      <c r="T208" s="191"/>
      <c r="AT208" s="185" t="s">
        <v>212</v>
      </c>
      <c r="AU208" s="185" t="s">
        <v>91</v>
      </c>
      <c r="AV208" s="15" t="s">
        <v>206</v>
      </c>
      <c r="AW208" s="15" t="s">
        <v>36</v>
      </c>
      <c r="AX208" s="15" t="s">
        <v>89</v>
      </c>
      <c r="AY208" s="185" t="s">
        <v>199</v>
      </c>
    </row>
    <row r="209" spans="1:65" s="2" customFormat="1" ht="24.2" customHeight="1">
      <c r="A209" s="33"/>
      <c r="B209" s="149"/>
      <c r="C209" s="150" t="s">
        <v>298</v>
      </c>
      <c r="D209" s="150" t="s">
        <v>201</v>
      </c>
      <c r="E209" s="151" t="s">
        <v>299</v>
      </c>
      <c r="F209" s="152" t="s">
        <v>300</v>
      </c>
      <c r="G209" s="153" t="s">
        <v>204</v>
      </c>
      <c r="H209" s="154">
        <v>90</v>
      </c>
      <c r="I209" s="155"/>
      <c r="J209" s="156">
        <f>ROUND(I209*H209,2)</f>
        <v>0</v>
      </c>
      <c r="K209" s="152" t="s">
        <v>205</v>
      </c>
      <c r="L209" s="34"/>
      <c r="M209" s="157" t="s">
        <v>1</v>
      </c>
      <c r="N209" s="158" t="s">
        <v>46</v>
      </c>
      <c r="O209" s="59"/>
      <c r="P209" s="159">
        <f>O209*H209</f>
        <v>0</v>
      </c>
      <c r="Q209" s="159">
        <v>0</v>
      </c>
      <c r="R209" s="159">
        <f>Q209*H209</f>
        <v>0</v>
      </c>
      <c r="S209" s="159">
        <v>0</v>
      </c>
      <c r="T209" s="160">
        <f>S209*H209</f>
        <v>0</v>
      </c>
      <c r="U209" s="33"/>
      <c r="V209" s="33"/>
      <c r="W209" s="33"/>
      <c r="X209" s="33"/>
      <c r="Y209" s="33"/>
      <c r="Z209" s="33"/>
      <c r="AA209" s="33"/>
      <c r="AB209" s="33"/>
      <c r="AC209" s="33"/>
      <c r="AD209" s="33"/>
      <c r="AE209" s="33"/>
      <c r="AR209" s="161" t="s">
        <v>206</v>
      </c>
      <c r="AT209" s="161" t="s">
        <v>201</v>
      </c>
      <c r="AU209" s="161" t="s">
        <v>91</v>
      </c>
      <c r="AY209" s="18" t="s">
        <v>199</v>
      </c>
      <c r="BE209" s="162">
        <f>IF(N209="základní",J209,0)</f>
        <v>0</v>
      </c>
      <c r="BF209" s="162">
        <f>IF(N209="snížená",J209,0)</f>
        <v>0</v>
      </c>
      <c r="BG209" s="162">
        <f>IF(N209="zákl. přenesená",J209,0)</f>
        <v>0</v>
      </c>
      <c r="BH209" s="162">
        <f>IF(N209="sníž. přenesená",J209,0)</f>
        <v>0</v>
      </c>
      <c r="BI209" s="162">
        <f>IF(N209="nulová",J209,0)</f>
        <v>0</v>
      </c>
      <c r="BJ209" s="18" t="s">
        <v>89</v>
      </c>
      <c r="BK209" s="162">
        <f>ROUND(I209*H209,2)</f>
        <v>0</v>
      </c>
      <c r="BL209" s="18" t="s">
        <v>206</v>
      </c>
      <c r="BM209" s="161" t="s">
        <v>768</v>
      </c>
    </row>
    <row r="210" spans="1:47" s="2" customFormat="1" ht="19.5">
      <c r="A210" s="33"/>
      <c r="B210" s="34"/>
      <c r="C210" s="33"/>
      <c r="D210" s="163" t="s">
        <v>208</v>
      </c>
      <c r="E210" s="33"/>
      <c r="F210" s="164" t="s">
        <v>302</v>
      </c>
      <c r="G210" s="33"/>
      <c r="H210" s="33"/>
      <c r="I210" s="165"/>
      <c r="J210" s="33"/>
      <c r="K210" s="33"/>
      <c r="L210" s="34"/>
      <c r="M210" s="166"/>
      <c r="N210" s="167"/>
      <c r="O210" s="59"/>
      <c r="P210" s="59"/>
      <c r="Q210" s="59"/>
      <c r="R210" s="59"/>
      <c r="S210" s="59"/>
      <c r="T210" s="60"/>
      <c r="U210" s="33"/>
      <c r="V210" s="33"/>
      <c r="W210" s="33"/>
      <c r="X210" s="33"/>
      <c r="Y210" s="33"/>
      <c r="Z210" s="33"/>
      <c r="AA210" s="33"/>
      <c r="AB210" s="33"/>
      <c r="AC210" s="33"/>
      <c r="AD210" s="33"/>
      <c r="AE210" s="33"/>
      <c r="AT210" s="18" t="s">
        <v>208</v>
      </c>
      <c r="AU210" s="18" t="s">
        <v>91</v>
      </c>
    </row>
    <row r="211" spans="1:47" s="2" customFormat="1" ht="117">
      <c r="A211" s="33"/>
      <c r="B211" s="34"/>
      <c r="C211" s="33"/>
      <c r="D211" s="163" t="s">
        <v>210</v>
      </c>
      <c r="E211" s="33"/>
      <c r="F211" s="168" t="s">
        <v>303</v>
      </c>
      <c r="G211" s="33"/>
      <c r="H211" s="33"/>
      <c r="I211" s="165"/>
      <c r="J211" s="33"/>
      <c r="K211" s="33"/>
      <c r="L211" s="34"/>
      <c r="M211" s="166"/>
      <c r="N211" s="167"/>
      <c r="O211" s="59"/>
      <c r="P211" s="59"/>
      <c r="Q211" s="59"/>
      <c r="R211" s="59"/>
      <c r="S211" s="59"/>
      <c r="T211" s="60"/>
      <c r="U211" s="33"/>
      <c r="V211" s="33"/>
      <c r="W211" s="33"/>
      <c r="X211" s="33"/>
      <c r="Y211" s="33"/>
      <c r="Z211" s="33"/>
      <c r="AA211" s="33"/>
      <c r="AB211" s="33"/>
      <c r="AC211" s="33"/>
      <c r="AD211" s="33"/>
      <c r="AE211" s="33"/>
      <c r="AT211" s="18" t="s">
        <v>210</v>
      </c>
      <c r="AU211" s="18" t="s">
        <v>91</v>
      </c>
    </row>
    <row r="212" spans="1:65" s="2" customFormat="1" ht="14.45" customHeight="1">
      <c r="A212" s="33"/>
      <c r="B212" s="149"/>
      <c r="C212" s="192" t="s">
        <v>306</v>
      </c>
      <c r="D212" s="192" t="s">
        <v>272</v>
      </c>
      <c r="E212" s="193" t="s">
        <v>307</v>
      </c>
      <c r="F212" s="194" t="s">
        <v>308</v>
      </c>
      <c r="G212" s="195" t="s">
        <v>309</v>
      </c>
      <c r="H212" s="196">
        <v>1.35</v>
      </c>
      <c r="I212" s="197"/>
      <c r="J212" s="198">
        <f>ROUND(I212*H212,2)</f>
        <v>0</v>
      </c>
      <c r="K212" s="194" t="s">
        <v>205</v>
      </c>
      <c r="L212" s="199"/>
      <c r="M212" s="200" t="s">
        <v>1</v>
      </c>
      <c r="N212" s="201" t="s">
        <v>46</v>
      </c>
      <c r="O212" s="59"/>
      <c r="P212" s="159">
        <f>O212*H212</f>
        <v>0</v>
      </c>
      <c r="Q212" s="159">
        <v>0.001</v>
      </c>
      <c r="R212" s="159">
        <f>Q212*H212</f>
        <v>0.00135</v>
      </c>
      <c r="S212" s="159">
        <v>0</v>
      </c>
      <c r="T212" s="160">
        <f>S212*H212</f>
        <v>0</v>
      </c>
      <c r="U212" s="33"/>
      <c r="V212" s="33"/>
      <c r="W212" s="33"/>
      <c r="X212" s="33"/>
      <c r="Y212" s="33"/>
      <c r="Z212" s="33"/>
      <c r="AA212" s="33"/>
      <c r="AB212" s="33"/>
      <c r="AC212" s="33"/>
      <c r="AD212" s="33"/>
      <c r="AE212" s="33"/>
      <c r="AR212" s="161" t="s">
        <v>259</v>
      </c>
      <c r="AT212" s="161" t="s">
        <v>272</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206</v>
      </c>
      <c r="BM212" s="161" t="s">
        <v>769</v>
      </c>
    </row>
    <row r="213" spans="1:47" s="2" customFormat="1" ht="11.25">
      <c r="A213" s="33"/>
      <c r="B213" s="34"/>
      <c r="C213" s="33"/>
      <c r="D213" s="163" t="s">
        <v>208</v>
      </c>
      <c r="E213" s="33"/>
      <c r="F213" s="164" t="s">
        <v>308</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91</v>
      </c>
    </row>
    <row r="214" spans="2:51" s="13" customFormat="1" ht="11.25">
      <c r="B214" s="169"/>
      <c r="D214" s="163" t="s">
        <v>212</v>
      </c>
      <c r="F214" s="171" t="s">
        <v>770</v>
      </c>
      <c r="H214" s="172">
        <v>1.35</v>
      </c>
      <c r="I214" s="173"/>
      <c r="L214" s="169"/>
      <c r="M214" s="174"/>
      <c r="N214" s="175"/>
      <c r="O214" s="175"/>
      <c r="P214" s="175"/>
      <c r="Q214" s="175"/>
      <c r="R214" s="175"/>
      <c r="S214" s="175"/>
      <c r="T214" s="176"/>
      <c r="AT214" s="170" t="s">
        <v>212</v>
      </c>
      <c r="AU214" s="170" t="s">
        <v>91</v>
      </c>
      <c r="AV214" s="13" t="s">
        <v>91</v>
      </c>
      <c r="AW214" s="13" t="s">
        <v>3</v>
      </c>
      <c r="AX214" s="13" t="s">
        <v>89</v>
      </c>
      <c r="AY214" s="170" t="s">
        <v>199</v>
      </c>
    </row>
    <row r="215" spans="1:65" s="2" customFormat="1" ht="24.2" customHeight="1">
      <c r="A215" s="33"/>
      <c r="B215" s="149"/>
      <c r="C215" s="150" t="s">
        <v>8</v>
      </c>
      <c r="D215" s="150" t="s">
        <v>201</v>
      </c>
      <c r="E215" s="151" t="s">
        <v>312</v>
      </c>
      <c r="F215" s="152" t="s">
        <v>313</v>
      </c>
      <c r="G215" s="153" t="s">
        <v>204</v>
      </c>
      <c r="H215" s="154">
        <v>90</v>
      </c>
      <c r="I215" s="155"/>
      <c r="J215" s="156">
        <f>ROUND(I215*H215,2)</f>
        <v>0</v>
      </c>
      <c r="K215" s="152" t="s">
        <v>205</v>
      </c>
      <c r="L215" s="34"/>
      <c r="M215" s="157" t="s">
        <v>1</v>
      </c>
      <c r="N215" s="158" t="s">
        <v>46</v>
      </c>
      <c r="O215" s="59"/>
      <c r="P215" s="159">
        <f>O215*H215</f>
        <v>0</v>
      </c>
      <c r="Q215" s="159">
        <v>0</v>
      </c>
      <c r="R215" s="159">
        <f>Q215*H215</f>
        <v>0</v>
      </c>
      <c r="S215" s="159">
        <v>0</v>
      </c>
      <c r="T215" s="160">
        <f>S215*H215</f>
        <v>0</v>
      </c>
      <c r="U215" s="33"/>
      <c r="V215" s="33"/>
      <c r="W215" s="33"/>
      <c r="X215" s="33"/>
      <c r="Y215" s="33"/>
      <c r="Z215" s="33"/>
      <c r="AA215" s="33"/>
      <c r="AB215" s="33"/>
      <c r="AC215" s="33"/>
      <c r="AD215" s="33"/>
      <c r="AE215" s="33"/>
      <c r="AR215" s="161" t="s">
        <v>206</v>
      </c>
      <c r="AT215" s="161" t="s">
        <v>201</v>
      </c>
      <c r="AU215" s="161" t="s">
        <v>91</v>
      </c>
      <c r="AY215" s="18" t="s">
        <v>199</v>
      </c>
      <c r="BE215" s="162">
        <f>IF(N215="základní",J215,0)</f>
        <v>0</v>
      </c>
      <c r="BF215" s="162">
        <f>IF(N215="snížená",J215,0)</f>
        <v>0</v>
      </c>
      <c r="BG215" s="162">
        <f>IF(N215="zákl. přenesená",J215,0)</f>
        <v>0</v>
      </c>
      <c r="BH215" s="162">
        <f>IF(N215="sníž. přenesená",J215,0)</f>
        <v>0</v>
      </c>
      <c r="BI215" s="162">
        <f>IF(N215="nulová",J215,0)</f>
        <v>0</v>
      </c>
      <c r="BJ215" s="18" t="s">
        <v>89</v>
      </c>
      <c r="BK215" s="162">
        <f>ROUND(I215*H215,2)</f>
        <v>0</v>
      </c>
      <c r="BL215" s="18" t="s">
        <v>206</v>
      </c>
      <c r="BM215" s="161" t="s">
        <v>771</v>
      </c>
    </row>
    <row r="216" spans="1:47" s="2" customFormat="1" ht="19.5">
      <c r="A216" s="33"/>
      <c r="B216" s="34"/>
      <c r="C216" s="33"/>
      <c r="D216" s="163" t="s">
        <v>208</v>
      </c>
      <c r="E216" s="33"/>
      <c r="F216" s="164" t="s">
        <v>315</v>
      </c>
      <c r="G216" s="33"/>
      <c r="H216" s="33"/>
      <c r="I216" s="165"/>
      <c r="J216" s="33"/>
      <c r="K216" s="33"/>
      <c r="L216" s="34"/>
      <c r="M216" s="166"/>
      <c r="N216" s="167"/>
      <c r="O216" s="59"/>
      <c r="P216" s="59"/>
      <c r="Q216" s="59"/>
      <c r="R216" s="59"/>
      <c r="S216" s="59"/>
      <c r="T216" s="60"/>
      <c r="U216" s="33"/>
      <c r="V216" s="33"/>
      <c r="W216" s="33"/>
      <c r="X216" s="33"/>
      <c r="Y216" s="33"/>
      <c r="Z216" s="33"/>
      <c r="AA216" s="33"/>
      <c r="AB216" s="33"/>
      <c r="AC216" s="33"/>
      <c r="AD216" s="33"/>
      <c r="AE216" s="33"/>
      <c r="AT216" s="18" t="s">
        <v>208</v>
      </c>
      <c r="AU216" s="18" t="s">
        <v>91</v>
      </c>
    </row>
    <row r="217" spans="1:47" s="2" customFormat="1" ht="117">
      <c r="A217" s="33"/>
      <c r="B217" s="34"/>
      <c r="C217" s="33"/>
      <c r="D217" s="163" t="s">
        <v>210</v>
      </c>
      <c r="E217" s="33"/>
      <c r="F217" s="168" t="s">
        <v>316</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210</v>
      </c>
      <c r="AU217" s="18" t="s">
        <v>91</v>
      </c>
    </row>
    <row r="218" spans="2:51" s="14" customFormat="1" ht="11.25">
      <c r="B218" s="177"/>
      <c r="D218" s="163" t="s">
        <v>212</v>
      </c>
      <c r="E218" s="178" t="s">
        <v>1</v>
      </c>
      <c r="F218" s="179" t="s">
        <v>324</v>
      </c>
      <c r="H218" s="178" t="s">
        <v>1</v>
      </c>
      <c r="I218" s="180"/>
      <c r="L218" s="177"/>
      <c r="M218" s="181"/>
      <c r="N218" s="182"/>
      <c r="O218" s="182"/>
      <c r="P218" s="182"/>
      <c r="Q218" s="182"/>
      <c r="R218" s="182"/>
      <c r="S218" s="182"/>
      <c r="T218" s="183"/>
      <c r="AT218" s="178" t="s">
        <v>212</v>
      </c>
      <c r="AU218" s="178" t="s">
        <v>91</v>
      </c>
      <c r="AV218" s="14" t="s">
        <v>89</v>
      </c>
      <c r="AW218" s="14" t="s">
        <v>36</v>
      </c>
      <c r="AX218" s="14" t="s">
        <v>81</v>
      </c>
      <c r="AY218" s="178" t="s">
        <v>199</v>
      </c>
    </row>
    <row r="219" spans="2:51" s="13" customFormat="1" ht="11.25">
      <c r="B219" s="169"/>
      <c r="D219" s="163" t="s">
        <v>212</v>
      </c>
      <c r="E219" s="170" t="s">
        <v>1</v>
      </c>
      <c r="F219" s="171" t="s">
        <v>772</v>
      </c>
      <c r="H219" s="172">
        <v>90</v>
      </c>
      <c r="I219" s="173"/>
      <c r="L219" s="169"/>
      <c r="M219" s="174"/>
      <c r="N219" s="175"/>
      <c r="O219" s="175"/>
      <c r="P219" s="175"/>
      <c r="Q219" s="175"/>
      <c r="R219" s="175"/>
      <c r="S219" s="175"/>
      <c r="T219" s="176"/>
      <c r="AT219" s="170" t="s">
        <v>212</v>
      </c>
      <c r="AU219" s="170" t="s">
        <v>91</v>
      </c>
      <c r="AV219" s="13" t="s">
        <v>91</v>
      </c>
      <c r="AW219" s="13" t="s">
        <v>36</v>
      </c>
      <c r="AX219" s="13" t="s">
        <v>81</v>
      </c>
      <c r="AY219" s="170" t="s">
        <v>199</v>
      </c>
    </row>
    <row r="220" spans="2:51" s="15" customFormat="1" ht="11.25">
      <c r="B220" s="184"/>
      <c r="D220" s="163" t="s">
        <v>212</v>
      </c>
      <c r="E220" s="185" t="s">
        <v>1</v>
      </c>
      <c r="F220" s="186" t="s">
        <v>234</v>
      </c>
      <c r="H220" s="187">
        <v>90</v>
      </c>
      <c r="I220" s="188"/>
      <c r="L220" s="184"/>
      <c r="M220" s="189"/>
      <c r="N220" s="190"/>
      <c r="O220" s="190"/>
      <c r="P220" s="190"/>
      <c r="Q220" s="190"/>
      <c r="R220" s="190"/>
      <c r="S220" s="190"/>
      <c r="T220" s="191"/>
      <c r="AT220" s="185" t="s">
        <v>212</v>
      </c>
      <c r="AU220" s="185" t="s">
        <v>91</v>
      </c>
      <c r="AV220" s="15" t="s">
        <v>206</v>
      </c>
      <c r="AW220" s="15" t="s">
        <v>36</v>
      </c>
      <c r="AX220" s="15" t="s">
        <v>89</v>
      </c>
      <c r="AY220" s="185" t="s">
        <v>199</v>
      </c>
    </row>
    <row r="221" spans="1:65" s="2" customFormat="1" ht="24.2" customHeight="1">
      <c r="A221" s="33"/>
      <c r="B221" s="149"/>
      <c r="C221" s="150" t="s">
        <v>318</v>
      </c>
      <c r="D221" s="150" t="s">
        <v>201</v>
      </c>
      <c r="E221" s="151" t="s">
        <v>773</v>
      </c>
      <c r="F221" s="152" t="s">
        <v>774</v>
      </c>
      <c r="G221" s="153" t="s">
        <v>204</v>
      </c>
      <c r="H221" s="154">
        <v>457.9</v>
      </c>
      <c r="I221" s="155"/>
      <c r="J221" s="156">
        <f>ROUND(I221*H221,2)</f>
        <v>0</v>
      </c>
      <c r="K221" s="152" t="s">
        <v>205</v>
      </c>
      <c r="L221" s="34"/>
      <c r="M221" s="157" t="s">
        <v>1</v>
      </c>
      <c r="N221" s="158" t="s">
        <v>46</v>
      </c>
      <c r="O221" s="59"/>
      <c r="P221" s="159">
        <f>O221*H221</f>
        <v>0</v>
      </c>
      <c r="Q221" s="159">
        <v>0</v>
      </c>
      <c r="R221" s="159">
        <f>Q221*H221</f>
        <v>0</v>
      </c>
      <c r="S221" s="159">
        <v>0</v>
      </c>
      <c r="T221" s="160">
        <f>S221*H221</f>
        <v>0</v>
      </c>
      <c r="U221" s="33"/>
      <c r="V221" s="33"/>
      <c r="W221" s="33"/>
      <c r="X221" s="33"/>
      <c r="Y221" s="33"/>
      <c r="Z221" s="33"/>
      <c r="AA221" s="33"/>
      <c r="AB221" s="33"/>
      <c r="AC221" s="33"/>
      <c r="AD221" s="33"/>
      <c r="AE221" s="33"/>
      <c r="AR221" s="161" t="s">
        <v>206</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206</v>
      </c>
      <c r="BM221" s="161" t="s">
        <v>775</v>
      </c>
    </row>
    <row r="222" spans="1:47" s="2" customFormat="1" ht="19.5">
      <c r="A222" s="33"/>
      <c r="B222" s="34"/>
      <c r="C222" s="33"/>
      <c r="D222" s="163" t="s">
        <v>208</v>
      </c>
      <c r="E222" s="33"/>
      <c r="F222" s="164" t="s">
        <v>776</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208</v>
      </c>
      <c r="AU222" s="18" t="s">
        <v>91</v>
      </c>
    </row>
    <row r="223" spans="1:47" s="2" customFormat="1" ht="117">
      <c r="A223" s="33"/>
      <c r="B223" s="34"/>
      <c r="C223" s="33"/>
      <c r="D223" s="163" t="s">
        <v>210</v>
      </c>
      <c r="E223" s="33"/>
      <c r="F223" s="168" t="s">
        <v>316</v>
      </c>
      <c r="G223" s="33"/>
      <c r="H223" s="33"/>
      <c r="I223" s="165"/>
      <c r="J223" s="33"/>
      <c r="K223" s="33"/>
      <c r="L223" s="34"/>
      <c r="M223" s="166"/>
      <c r="N223" s="167"/>
      <c r="O223" s="59"/>
      <c r="P223" s="59"/>
      <c r="Q223" s="59"/>
      <c r="R223" s="59"/>
      <c r="S223" s="59"/>
      <c r="T223" s="60"/>
      <c r="U223" s="33"/>
      <c r="V223" s="33"/>
      <c r="W223" s="33"/>
      <c r="X223" s="33"/>
      <c r="Y223" s="33"/>
      <c r="Z223" s="33"/>
      <c r="AA223" s="33"/>
      <c r="AB223" s="33"/>
      <c r="AC223" s="33"/>
      <c r="AD223" s="33"/>
      <c r="AE223" s="33"/>
      <c r="AT223" s="18" t="s">
        <v>210</v>
      </c>
      <c r="AU223" s="18" t="s">
        <v>91</v>
      </c>
    </row>
    <row r="224" spans="2:51" s="14" customFormat="1" ht="11.25">
      <c r="B224" s="177"/>
      <c r="D224" s="163" t="s">
        <v>212</v>
      </c>
      <c r="E224" s="178" t="s">
        <v>1</v>
      </c>
      <c r="F224" s="179" t="s">
        <v>777</v>
      </c>
      <c r="H224" s="178" t="s">
        <v>1</v>
      </c>
      <c r="I224" s="180"/>
      <c r="L224" s="177"/>
      <c r="M224" s="181"/>
      <c r="N224" s="182"/>
      <c r="O224" s="182"/>
      <c r="P224" s="182"/>
      <c r="Q224" s="182"/>
      <c r="R224" s="182"/>
      <c r="S224" s="182"/>
      <c r="T224" s="183"/>
      <c r="AT224" s="178" t="s">
        <v>212</v>
      </c>
      <c r="AU224" s="178" t="s">
        <v>91</v>
      </c>
      <c r="AV224" s="14" t="s">
        <v>89</v>
      </c>
      <c r="AW224" s="14" t="s">
        <v>36</v>
      </c>
      <c r="AX224" s="14" t="s">
        <v>81</v>
      </c>
      <c r="AY224" s="178" t="s">
        <v>199</v>
      </c>
    </row>
    <row r="225" spans="2:51" s="13" customFormat="1" ht="11.25">
      <c r="B225" s="169"/>
      <c r="D225" s="163" t="s">
        <v>212</v>
      </c>
      <c r="E225" s="170" t="s">
        <v>1</v>
      </c>
      <c r="F225" s="171" t="s">
        <v>778</v>
      </c>
      <c r="H225" s="172">
        <v>428.4</v>
      </c>
      <c r="I225" s="173"/>
      <c r="L225" s="169"/>
      <c r="M225" s="174"/>
      <c r="N225" s="175"/>
      <c r="O225" s="175"/>
      <c r="P225" s="175"/>
      <c r="Q225" s="175"/>
      <c r="R225" s="175"/>
      <c r="S225" s="175"/>
      <c r="T225" s="176"/>
      <c r="AT225" s="170" t="s">
        <v>212</v>
      </c>
      <c r="AU225" s="170" t="s">
        <v>91</v>
      </c>
      <c r="AV225" s="13" t="s">
        <v>91</v>
      </c>
      <c r="AW225" s="13" t="s">
        <v>36</v>
      </c>
      <c r="AX225" s="13" t="s">
        <v>81</v>
      </c>
      <c r="AY225" s="170" t="s">
        <v>199</v>
      </c>
    </row>
    <row r="226" spans="2:51" s="14" customFormat="1" ht="11.25">
      <c r="B226" s="177"/>
      <c r="D226" s="163" t="s">
        <v>212</v>
      </c>
      <c r="E226" s="178" t="s">
        <v>1</v>
      </c>
      <c r="F226" s="179" t="s">
        <v>779</v>
      </c>
      <c r="H226" s="178" t="s">
        <v>1</v>
      </c>
      <c r="I226" s="180"/>
      <c r="L226" s="177"/>
      <c r="M226" s="181"/>
      <c r="N226" s="182"/>
      <c r="O226" s="182"/>
      <c r="P226" s="182"/>
      <c r="Q226" s="182"/>
      <c r="R226" s="182"/>
      <c r="S226" s="182"/>
      <c r="T226" s="183"/>
      <c r="AT226" s="178" t="s">
        <v>212</v>
      </c>
      <c r="AU226" s="178" t="s">
        <v>91</v>
      </c>
      <c r="AV226" s="14" t="s">
        <v>89</v>
      </c>
      <c r="AW226" s="14" t="s">
        <v>36</v>
      </c>
      <c r="AX226" s="14" t="s">
        <v>81</v>
      </c>
      <c r="AY226" s="178" t="s">
        <v>199</v>
      </c>
    </row>
    <row r="227" spans="2:51" s="13" customFormat="1" ht="11.25">
      <c r="B227" s="169"/>
      <c r="D227" s="163" t="s">
        <v>212</v>
      </c>
      <c r="E227" s="170" t="s">
        <v>1</v>
      </c>
      <c r="F227" s="171" t="s">
        <v>780</v>
      </c>
      <c r="H227" s="172">
        <v>29.5</v>
      </c>
      <c r="I227" s="173"/>
      <c r="L227" s="169"/>
      <c r="M227" s="174"/>
      <c r="N227" s="175"/>
      <c r="O227" s="175"/>
      <c r="P227" s="175"/>
      <c r="Q227" s="175"/>
      <c r="R227" s="175"/>
      <c r="S227" s="175"/>
      <c r="T227" s="176"/>
      <c r="AT227" s="170" t="s">
        <v>212</v>
      </c>
      <c r="AU227" s="170" t="s">
        <v>91</v>
      </c>
      <c r="AV227" s="13" t="s">
        <v>91</v>
      </c>
      <c r="AW227" s="13" t="s">
        <v>36</v>
      </c>
      <c r="AX227" s="13" t="s">
        <v>81</v>
      </c>
      <c r="AY227" s="170" t="s">
        <v>199</v>
      </c>
    </row>
    <row r="228" spans="2:51" s="15" customFormat="1" ht="11.25">
      <c r="B228" s="184"/>
      <c r="D228" s="163" t="s">
        <v>212</v>
      </c>
      <c r="E228" s="185" t="s">
        <v>1</v>
      </c>
      <c r="F228" s="186" t="s">
        <v>234</v>
      </c>
      <c r="H228" s="187">
        <v>457.9</v>
      </c>
      <c r="I228" s="188"/>
      <c r="L228" s="184"/>
      <c r="M228" s="189"/>
      <c r="N228" s="190"/>
      <c r="O228" s="190"/>
      <c r="P228" s="190"/>
      <c r="Q228" s="190"/>
      <c r="R228" s="190"/>
      <c r="S228" s="190"/>
      <c r="T228" s="191"/>
      <c r="AT228" s="185" t="s">
        <v>212</v>
      </c>
      <c r="AU228" s="185" t="s">
        <v>91</v>
      </c>
      <c r="AV228" s="15" t="s">
        <v>206</v>
      </c>
      <c r="AW228" s="15" t="s">
        <v>36</v>
      </c>
      <c r="AX228" s="15" t="s">
        <v>89</v>
      </c>
      <c r="AY228" s="185" t="s">
        <v>199</v>
      </c>
    </row>
    <row r="229" spans="2:63" s="12" customFormat="1" ht="22.9" customHeight="1">
      <c r="B229" s="136"/>
      <c r="D229" s="137" t="s">
        <v>80</v>
      </c>
      <c r="E229" s="147" t="s">
        <v>91</v>
      </c>
      <c r="F229" s="147" t="s">
        <v>336</v>
      </c>
      <c r="I229" s="139"/>
      <c r="J229" s="148">
        <f>BK229</f>
        <v>0</v>
      </c>
      <c r="L229" s="136"/>
      <c r="M229" s="141"/>
      <c r="N229" s="142"/>
      <c r="O229" s="142"/>
      <c r="P229" s="143">
        <f>SUM(P230:P242)</f>
        <v>0</v>
      </c>
      <c r="Q229" s="142"/>
      <c r="R229" s="143">
        <f>SUM(R230:R242)</f>
        <v>106.02440639999999</v>
      </c>
      <c r="S229" s="142"/>
      <c r="T229" s="144">
        <f>SUM(T230:T242)</f>
        <v>0</v>
      </c>
      <c r="AR229" s="137" t="s">
        <v>89</v>
      </c>
      <c r="AT229" s="145" t="s">
        <v>80</v>
      </c>
      <c r="AU229" s="145" t="s">
        <v>89</v>
      </c>
      <c r="AY229" s="137" t="s">
        <v>199</v>
      </c>
      <c r="BK229" s="146">
        <f>SUM(BK230:BK242)</f>
        <v>0</v>
      </c>
    </row>
    <row r="230" spans="1:65" s="2" customFormat="1" ht="24.2" customHeight="1">
      <c r="A230" s="33"/>
      <c r="B230" s="149"/>
      <c r="C230" s="150" t="s">
        <v>325</v>
      </c>
      <c r="D230" s="150" t="s">
        <v>201</v>
      </c>
      <c r="E230" s="151" t="s">
        <v>781</v>
      </c>
      <c r="F230" s="152" t="s">
        <v>782</v>
      </c>
      <c r="G230" s="153" t="s">
        <v>345</v>
      </c>
      <c r="H230" s="154">
        <v>58</v>
      </c>
      <c r="I230" s="155"/>
      <c r="J230" s="156">
        <f>ROUND(I230*H230,2)</f>
        <v>0</v>
      </c>
      <c r="K230" s="152" t="s">
        <v>246</v>
      </c>
      <c r="L230" s="34"/>
      <c r="M230" s="157" t="s">
        <v>1</v>
      </c>
      <c r="N230" s="158" t="s">
        <v>46</v>
      </c>
      <c r="O230" s="59"/>
      <c r="P230" s="159">
        <f>O230*H230</f>
        <v>0</v>
      </c>
      <c r="Q230" s="159">
        <v>0</v>
      </c>
      <c r="R230" s="159">
        <f>Q230*H230</f>
        <v>0</v>
      </c>
      <c r="S230" s="159">
        <v>0</v>
      </c>
      <c r="T230" s="160">
        <f>S230*H230</f>
        <v>0</v>
      </c>
      <c r="U230" s="33"/>
      <c r="V230" s="33"/>
      <c r="W230" s="33"/>
      <c r="X230" s="33"/>
      <c r="Y230" s="33"/>
      <c r="Z230" s="33"/>
      <c r="AA230" s="33"/>
      <c r="AB230" s="33"/>
      <c r="AC230" s="33"/>
      <c r="AD230" s="33"/>
      <c r="AE230" s="33"/>
      <c r="AR230" s="161" t="s">
        <v>206</v>
      </c>
      <c r="AT230" s="161" t="s">
        <v>201</v>
      </c>
      <c r="AU230" s="161" t="s">
        <v>91</v>
      </c>
      <c r="AY230" s="18" t="s">
        <v>199</v>
      </c>
      <c r="BE230" s="162">
        <f>IF(N230="základní",J230,0)</f>
        <v>0</v>
      </c>
      <c r="BF230" s="162">
        <f>IF(N230="snížená",J230,0)</f>
        <v>0</v>
      </c>
      <c r="BG230" s="162">
        <f>IF(N230="zákl. přenesená",J230,0)</f>
        <v>0</v>
      </c>
      <c r="BH230" s="162">
        <f>IF(N230="sníž. přenesená",J230,0)</f>
        <v>0</v>
      </c>
      <c r="BI230" s="162">
        <f>IF(N230="nulová",J230,0)</f>
        <v>0</v>
      </c>
      <c r="BJ230" s="18" t="s">
        <v>89</v>
      </c>
      <c r="BK230" s="162">
        <f>ROUND(I230*H230,2)</f>
        <v>0</v>
      </c>
      <c r="BL230" s="18" t="s">
        <v>206</v>
      </c>
      <c r="BM230" s="161" t="s">
        <v>783</v>
      </c>
    </row>
    <row r="231" spans="1:47" s="2" customFormat="1" ht="11.25">
      <c r="A231" s="33"/>
      <c r="B231" s="34"/>
      <c r="C231" s="33"/>
      <c r="D231" s="163" t="s">
        <v>208</v>
      </c>
      <c r="E231" s="33"/>
      <c r="F231" s="164" t="s">
        <v>782</v>
      </c>
      <c r="G231" s="33"/>
      <c r="H231" s="33"/>
      <c r="I231" s="165"/>
      <c r="J231" s="33"/>
      <c r="K231" s="33"/>
      <c r="L231" s="34"/>
      <c r="M231" s="166"/>
      <c r="N231" s="167"/>
      <c r="O231" s="59"/>
      <c r="P231" s="59"/>
      <c r="Q231" s="59"/>
      <c r="R231" s="59"/>
      <c r="S231" s="59"/>
      <c r="T231" s="60"/>
      <c r="U231" s="33"/>
      <c r="V231" s="33"/>
      <c r="W231" s="33"/>
      <c r="X231" s="33"/>
      <c r="Y231" s="33"/>
      <c r="Z231" s="33"/>
      <c r="AA231" s="33"/>
      <c r="AB231" s="33"/>
      <c r="AC231" s="33"/>
      <c r="AD231" s="33"/>
      <c r="AE231" s="33"/>
      <c r="AT231" s="18" t="s">
        <v>208</v>
      </c>
      <c r="AU231" s="18" t="s">
        <v>91</v>
      </c>
    </row>
    <row r="232" spans="1:47" s="2" customFormat="1" ht="19.5">
      <c r="A232" s="33"/>
      <c r="B232" s="34"/>
      <c r="C232" s="33"/>
      <c r="D232" s="163" t="s">
        <v>248</v>
      </c>
      <c r="E232" s="33"/>
      <c r="F232" s="168" t="s">
        <v>784</v>
      </c>
      <c r="G232" s="33"/>
      <c r="H232" s="33"/>
      <c r="I232" s="165"/>
      <c r="J232" s="33"/>
      <c r="K232" s="33"/>
      <c r="L232" s="34"/>
      <c r="M232" s="166"/>
      <c r="N232" s="167"/>
      <c r="O232" s="59"/>
      <c r="P232" s="59"/>
      <c r="Q232" s="59"/>
      <c r="R232" s="59"/>
      <c r="S232" s="59"/>
      <c r="T232" s="60"/>
      <c r="U232" s="33"/>
      <c r="V232" s="33"/>
      <c r="W232" s="33"/>
      <c r="X232" s="33"/>
      <c r="Y232" s="33"/>
      <c r="Z232" s="33"/>
      <c r="AA232" s="33"/>
      <c r="AB232" s="33"/>
      <c r="AC232" s="33"/>
      <c r="AD232" s="33"/>
      <c r="AE232" s="33"/>
      <c r="AT232" s="18" t="s">
        <v>248</v>
      </c>
      <c r="AU232" s="18" t="s">
        <v>91</v>
      </c>
    </row>
    <row r="233" spans="1:65" s="2" customFormat="1" ht="24.2" customHeight="1">
      <c r="A233" s="33"/>
      <c r="B233" s="149"/>
      <c r="C233" s="150" t="s">
        <v>331</v>
      </c>
      <c r="D233" s="150" t="s">
        <v>201</v>
      </c>
      <c r="E233" s="151" t="s">
        <v>785</v>
      </c>
      <c r="F233" s="152" t="s">
        <v>786</v>
      </c>
      <c r="G233" s="153" t="s">
        <v>345</v>
      </c>
      <c r="H233" s="154">
        <v>492</v>
      </c>
      <c r="I233" s="155"/>
      <c r="J233" s="156">
        <f>ROUND(I233*H233,2)</f>
        <v>0</v>
      </c>
      <c r="K233" s="152" t="s">
        <v>205</v>
      </c>
      <c r="L233" s="34"/>
      <c r="M233" s="157" t="s">
        <v>1</v>
      </c>
      <c r="N233" s="158" t="s">
        <v>46</v>
      </c>
      <c r="O233" s="59"/>
      <c r="P233" s="159">
        <f>O233*H233</f>
        <v>0</v>
      </c>
      <c r="Q233" s="159">
        <v>0.00024</v>
      </c>
      <c r="R233" s="159">
        <f>Q233*H233</f>
        <v>0.11808</v>
      </c>
      <c r="S233" s="159">
        <v>0</v>
      </c>
      <c r="T233" s="160">
        <f>S233*H233</f>
        <v>0</v>
      </c>
      <c r="U233" s="33"/>
      <c r="V233" s="33"/>
      <c r="W233" s="33"/>
      <c r="X233" s="33"/>
      <c r="Y233" s="33"/>
      <c r="Z233" s="33"/>
      <c r="AA233" s="33"/>
      <c r="AB233" s="33"/>
      <c r="AC233" s="33"/>
      <c r="AD233" s="33"/>
      <c r="AE233" s="33"/>
      <c r="AR233" s="161" t="s">
        <v>206</v>
      </c>
      <c r="AT233" s="161" t="s">
        <v>201</v>
      </c>
      <c r="AU233" s="161" t="s">
        <v>91</v>
      </c>
      <c r="AY233" s="18" t="s">
        <v>199</v>
      </c>
      <c r="BE233" s="162">
        <f>IF(N233="základní",J233,0)</f>
        <v>0</v>
      </c>
      <c r="BF233" s="162">
        <f>IF(N233="snížená",J233,0)</f>
        <v>0</v>
      </c>
      <c r="BG233" s="162">
        <f>IF(N233="zákl. přenesená",J233,0)</f>
        <v>0</v>
      </c>
      <c r="BH233" s="162">
        <f>IF(N233="sníž. přenesená",J233,0)</f>
        <v>0</v>
      </c>
      <c r="BI233" s="162">
        <f>IF(N233="nulová",J233,0)</f>
        <v>0</v>
      </c>
      <c r="BJ233" s="18" t="s">
        <v>89</v>
      </c>
      <c r="BK233" s="162">
        <f>ROUND(I233*H233,2)</f>
        <v>0</v>
      </c>
      <c r="BL233" s="18" t="s">
        <v>206</v>
      </c>
      <c r="BM233" s="161" t="s">
        <v>787</v>
      </c>
    </row>
    <row r="234" spans="1:47" s="2" customFormat="1" ht="19.5">
      <c r="A234" s="33"/>
      <c r="B234" s="34"/>
      <c r="C234" s="33"/>
      <c r="D234" s="163" t="s">
        <v>208</v>
      </c>
      <c r="E234" s="33"/>
      <c r="F234" s="164" t="s">
        <v>788</v>
      </c>
      <c r="G234" s="33"/>
      <c r="H234" s="33"/>
      <c r="I234" s="165"/>
      <c r="J234" s="33"/>
      <c r="K234" s="33"/>
      <c r="L234" s="34"/>
      <c r="M234" s="166"/>
      <c r="N234" s="167"/>
      <c r="O234" s="59"/>
      <c r="P234" s="59"/>
      <c r="Q234" s="59"/>
      <c r="R234" s="59"/>
      <c r="S234" s="59"/>
      <c r="T234" s="60"/>
      <c r="U234" s="33"/>
      <c r="V234" s="33"/>
      <c r="W234" s="33"/>
      <c r="X234" s="33"/>
      <c r="Y234" s="33"/>
      <c r="Z234" s="33"/>
      <c r="AA234" s="33"/>
      <c r="AB234" s="33"/>
      <c r="AC234" s="33"/>
      <c r="AD234" s="33"/>
      <c r="AE234" s="33"/>
      <c r="AT234" s="18" t="s">
        <v>208</v>
      </c>
      <c r="AU234" s="18" t="s">
        <v>91</v>
      </c>
    </row>
    <row r="235" spans="2:51" s="14" customFormat="1" ht="11.25">
      <c r="B235" s="177"/>
      <c r="D235" s="163" t="s">
        <v>212</v>
      </c>
      <c r="E235" s="178" t="s">
        <v>1</v>
      </c>
      <c r="F235" s="179" t="s">
        <v>789</v>
      </c>
      <c r="H235" s="178" t="s">
        <v>1</v>
      </c>
      <c r="I235" s="180"/>
      <c r="L235" s="177"/>
      <c r="M235" s="181"/>
      <c r="N235" s="182"/>
      <c r="O235" s="182"/>
      <c r="P235" s="182"/>
      <c r="Q235" s="182"/>
      <c r="R235" s="182"/>
      <c r="S235" s="182"/>
      <c r="T235" s="183"/>
      <c r="AT235" s="178" t="s">
        <v>212</v>
      </c>
      <c r="AU235" s="178" t="s">
        <v>91</v>
      </c>
      <c r="AV235" s="14" t="s">
        <v>89</v>
      </c>
      <c r="AW235" s="14" t="s">
        <v>36</v>
      </c>
      <c r="AX235" s="14" t="s">
        <v>81</v>
      </c>
      <c r="AY235" s="178" t="s">
        <v>199</v>
      </c>
    </row>
    <row r="236" spans="2:51" s="14" customFormat="1" ht="11.25">
      <c r="B236" s="177"/>
      <c r="D236" s="163" t="s">
        <v>212</v>
      </c>
      <c r="E236" s="178" t="s">
        <v>1</v>
      </c>
      <c r="F236" s="179" t="s">
        <v>790</v>
      </c>
      <c r="H236" s="178" t="s">
        <v>1</v>
      </c>
      <c r="I236" s="180"/>
      <c r="L236" s="177"/>
      <c r="M236" s="181"/>
      <c r="N236" s="182"/>
      <c r="O236" s="182"/>
      <c r="P236" s="182"/>
      <c r="Q236" s="182"/>
      <c r="R236" s="182"/>
      <c r="S236" s="182"/>
      <c r="T236" s="183"/>
      <c r="AT236" s="178" t="s">
        <v>212</v>
      </c>
      <c r="AU236" s="178" t="s">
        <v>91</v>
      </c>
      <c r="AV236" s="14" t="s">
        <v>89</v>
      </c>
      <c r="AW236" s="14" t="s">
        <v>36</v>
      </c>
      <c r="AX236" s="14" t="s">
        <v>81</v>
      </c>
      <c r="AY236" s="178" t="s">
        <v>199</v>
      </c>
    </row>
    <row r="237" spans="2:51" s="13" customFormat="1" ht="11.25">
      <c r="B237" s="169"/>
      <c r="D237" s="163" t="s">
        <v>212</v>
      </c>
      <c r="E237" s="170" t="s">
        <v>1</v>
      </c>
      <c r="F237" s="171" t="s">
        <v>791</v>
      </c>
      <c r="H237" s="172">
        <v>492</v>
      </c>
      <c r="I237" s="173"/>
      <c r="L237" s="169"/>
      <c r="M237" s="174"/>
      <c r="N237" s="175"/>
      <c r="O237" s="175"/>
      <c r="P237" s="175"/>
      <c r="Q237" s="175"/>
      <c r="R237" s="175"/>
      <c r="S237" s="175"/>
      <c r="T237" s="176"/>
      <c r="AT237" s="170" t="s">
        <v>212</v>
      </c>
      <c r="AU237" s="170" t="s">
        <v>91</v>
      </c>
      <c r="AV237" s="13" t="s">
        <v>91</v>
      </c>
      <c r="AW237" s="13" t="s">
        <v>36</v>
      </c>
      <c r="AX237" s="13" t="s">
        <v>89</v>
      </c>
      <c r="AY237" s="170" t="s">
        <v>199</v>
      </c>
    </row>
    <row r="238" spans="1:65" s="2" customFormat="1" ht="14.45" customHeight="1">
      <c r="A238" s="33"/>
      <c r="B238" s="149"/>
      <c r="C238" s="150" t="s">
        <v>337</v>
      </c>
      <c r="D238" s="150" t="s">
        <v>201</v>
      </c>
      <c r="E238" s="151" t="s">
        <v>792</v>
      </c>
      <c r="F238" s="152" t="s">
        <v>793</v>
      </c>
      <c r="G238" s="153" t="s">
        <v>228</v>
      </c>
      <c r="H238" s="154">
        <v>137.76</v>
      </c>
      <c r="I238" s="155"/>
      <c r="J238" s="156">
        <f>ROUND(I238*H238,2)</f>
        <v>0</v>
      </c>
      <c r="K238" s="152" t="s">
        <v>246</v>
      </c>
      <c r="L238" s="34"/>
      <c r="M238" s="157" t="s">
        <v>1</v>
      </c>
      <c r="N238" s="158" t="s">
        <v>46</v>
      </c>
      <c r="O238" s="59"/>
      <c r="P238" s="159">
        <f>O238*H238</f>
        <v>0</v>
      </c>
      <c r="Q238" s="159">
        <v>0.76864</v>
      </c>
      <c r="R238" s="159">
        <f>Q238*H238</f>
        <v>105.88784639999999</v>
      </c>
      <c r="S238" s="159">
        <v>0</v>
      </c>
      <c r="T238" s="160">
        <f>S238*H238</f>
        <v>0</v>
      </c>
      <c r="U238" s="33"/>
      <c r="V238" s="33"/>
      <c r="W238" s="33"/>
      <c r="X238" s="33"/>
      <c r="Y238" s="33"/>
      <c r="Z238" s="33"/>
      <c r="AA238" s="33"/>
      <c r="AB238" s="33"/>
      <c r="AC238" s="33"/>
      <c r="AD238" s="33"/>
      <c r="AE238" s="33"/>
      <c r="AR238" s="161" t="s">
        <v>206</v>
      </c>
      <c r="AT238" s="161" t="s">
        <v>201</v>
      </c>
      <c r="AU238" s="161" t="s">
        <v>91</v>
      </c>
      <c r="AY238" s="18" t="s">
        <v>199</v>
      </c>
      <c r="BE238" s="162">
        <f>IF(N238="základní",J238,0)</f>
        <v>0</v>
      </c>
      <c r="BF238" s="162">
        <f>IF(N238="snížená",J238,0)</f>
        <v>0</v>
      </c>
      <c r="BG238" s="162">
        <f>IF(N238="zákl. přenesená",J238,0)</f>
        <v>0</v>
      </c>
      <c r="BH238" s="162">
        <f>IF(N238="sníž. přenesená",J238,0)</f>
        <v>0</v>
      </c>
      <c r="BI238" s="162">
        <f>IF(N238="nulová",J238,0)</f>
        <v>0</v>
      </c>
      <c r="BJ238" s="18" t="s">
        <v>89</v>
      </c>
      <c r="BK238" s="162">
        <f>ROUND(I238*H238,2)</f>
        <v>0</v>
      </c>
      <c r="BL238" s="18" t="s">
        <v>206</v>
      </c>
      <c r="BM238" s="161" t="s">
        <v>794</v>
      </c>
    </row>
    <row r="239" spans="2:51" s="13" customFormat="1" ht="11.25">
      <c r="B239" s="169"/>
      <c r="D239" s="163" t="s">
        <v>212</v>
      </c>
      <c r="E239" s="170" t="s">
        <v>1</v>
      </c>
      <c r="F239" s="171" t="s">
        <v>795</v>
      </c>
      <c r="H239" s="172">
        <v>137.76</v>
      </c>
      <c r="I239" s="173"/>
      <c r="L239" s="169"/>
      <c r="M239" s="174"/>
      <c r="N239" s="175"/>
      <c r="O239" s="175"/>
      <c r="P239" s="175"/>
      <c r="Q239" s="175"/>
      <c r="R239" s="175"/>
      <c r="S239" s="175"/>
      <c r="T239" s="176"/>
      <c r="AT239" s="170" t="s">
        <v>212</v>
      </c>
      <c r="AU239" s="170" t="s">
        <v>91</v>
      </c>
      <c r="AV239" s="13" t="s">
        <v>91</v>
      </c>
      <c r="AW239" s="13" t="s">
        <v>36</v>
      </c>
      <c r="AX239" s="13" t="s">
        <v>89</v>
      </c>
      <c r="AY239" s="170" t="s">
        <v>199</v>
      </c>
    </row>
    <row r="240" spans="1:65" s="2" customFormat="1" ht="24.2" customHeight="1">
      <c r="A240" s="33"/>
      <c r="B240" s="149"/>
      <c r="C240" s="150" t="s">
        <v>342</v>
      </c>
      <c r="D240" s="150" t="s">
        <v>201</v>
      </c>
      <c r="E240" s="151" t="s">
        <v>796</v>
      </c>
      <c r="F240" s="152" t="s">
        <v>797</v>
      </c>
      <c r="G240" s="153" t="s">
        <v>798</v>
      </c>
      <c r="H240" s="154">
        <v>462</v>
      </c>
      <c r="I240" s="155"/>
      <c r="J240" s="156">
        <f>ROUND(I240*H240,2)</f>
        <v>0</v>
      </c>
      <c r="K240" s="152" t="s">
        <v>205</v>
      </c>
      <c r="L240" s="34"/>
      <c r="M240" s="157" t="s">
        <v>1</v>
      </c>
      <c r="N240" s="158" t="s">
        <v>46</v>
      </c>
      <c r="O240" s="59"/>
      <c r="P240" s="159">
        <f>O240*H240</f>
        <v>0</v>
      </c>
      <c r="Q240" s="159">
        <v>4E-05</v>
      </c>
      <c r="R240" s="159">
        <f>Q240*H240</f>
        <v>0.01848</v>
      </c>
      <c r="S240" s="159">
        <v>0</v>
      </c>
      <c r="T240" s="160">
        <f>S240*H240</f>
        <v>0</v>
      </c>
      <c r="U240" s="33"/>
      <c r="V240" s="33"/>
      <c r="W240" s="33"/>
      <c r="X240" s="33"/>
      <c r="Y240" s="33"/>
      <c r="Z240" s="33"/>
      <c r="AA240" s="33"/>
      <c r="AB240" s="33"/>
      <c r="AC240" s="33"/>
      <c r="AD240" s="33"/>
      <c r="AE240" s="33"/>
      <c r="AR240" s="161" t="s">
        <v>206</v>
      </c>
      <c r="AT240" s="161" t="s">
        <v>201</v>
      </c>
      <c r="AU240" s="161" t="s">
        <v>91</v>
      </c>
      <c r="AY240" s="18" t="s">
        <v>199</v>
      </c>
      <c r="BE240" s="162">
        <f>IF(N240="základní",J240,0)</f>
        <v>0</v>
      </c>
      <c r="BF240" s="162">
        <f>IF(N240="snížená",J240,0)</f>
        <v>0</v>
      </c>
      <c r="BG240" s="162">
        <f>IF(N240="zákl. přenesená",J240,0)</f>
        <v>0</v>
      </c>
      <c r="BH240" s="162">
        <f>IF(N240="sníž. přenesená",J240,0)</f>
        <v>0</v>
      </c>
      <c r="BI240" s="162">
        <f>IF(N240="nulová",J240,0)</f>
        <v>0</v>
      </c>
      <c r="BJ240" s="18" t="s">
        <v>89</v>
      </c>
      <c r="BK240" s="162">
        <f>ROUND(I240*H240,2)</f>
        <v>0</v>
      </c>
      <c r="BL240" s="18" t="s">
        <v>206</v>
      </c>
      <c r="BM240" s="161" t="s">
        <v>799</v>
      </c>
    </row>
    <row r="241" spans="1:47" s="2" customFormat="1" ht="19.5">
      <c r="A241" s="33"/>
      <c r="B241" s="34"/>
      <c r="C241" s="33"/>
      <c r="D241" s="163" t="s">
        <v>208</v>
      </c>
      <c r="E241" s="33"/>
      <c r="F241" s="164" t="s">
        <v>800</v>
      </c>
      <c r="G241" s="33"/>
      <c r="H241" s="33"/>
      <c r="I241" s="165"/>
      <c r="J241" s="33"/>
      <c r="K241" s="33"/>
      <c r="L241" s="34"/>
      <c r="M241" s="166"/>
      <c r="N241" s="167"/>
      <c r="O241" s="59"/>
      <c r="P241" s="59"/>
      <c r="Q241" s="59"/>
      <c r="R241" s="59"/>
      <c r="S241" s="59"/>
      <c r="T241" s="60"/>
      <c r="U241" s="33"/>
      <c r="V241" s="33"/>
      <c r="W241" s="33"/>
      <c r="X241" s="33"/>
      <c r="Y241" s="33"/>
      <c r="Z241" s="33"/>
      <c r="AA241" s="33"/>
      <c r="AB241" s="33"/>
      <c r="AC241" s="33"/>
      <c r="AD241" s="33"/>
      <c r="AE241" s="33"/>
      <c r="AT241" s="18" t="s">
        <v>208</v>
      </c>
      <c r="AU241" s="18" t="s">
        <v>91</v>
      </c>
    </row>
    <row r="242" spans="1:47" s="2" customFormat="1" ht="195">
      <c r="A242" s="33"/>
      <c r="B242" s="34"/>
      <c r="C242" s="33"/>
      <c r="D242" s="163" t="s">
        <v>210</v>
      </c>
      <c r="E242" s="33"/>
      <c r="F242" s="168" t="s">
        <v>801</v>
      </c>
      <c r="G242" s="33"/>
      <c r="H242" s="33"/>
      <c r="I242" s="165"/>
      <c r="J242" s="33"/>
      <c r="K242" s="33"/>
      <c r="L242" s="34"/>
      <c r="M242" s="166"/>
      <c r="N242" s="167"/>
      <c r="O242" s="59"/>
      <c r="P242" s="59"/>
      <c r="Q242" s="59"/>
      <c r="R242" s="59"/>
      <c r="S242" s="59"/>
      <c r="T242" s="60"/>
      <c r="U242" s="33"/>
      <c r="V242" s="33"/>
      <c r="W242" s="33"/>
      <c r="X242" s="33"/>
      <c r="Y242" s="33"/>
      <c r="Z242" s="33"/>
      <c r="AA242" s="33"/>
      <c r="AB242" s="33"/>
      <c r="AC242" s="33"/>
      <c r="AD242" s="33"/>
      <c r="AE242" s="33"/>
      <c r="AT242" s="18" t="s">
        <v>210</v>
      </c>
      <c r="AU242" s="18" t="s">
        <v>91</v>
      </c>
    </row>
    <row r="243" spans="2:63" s="12" customFormat="1" ht="22.9" customHeight="1">
      <c r="B243" s="136"/>
      <c r="D243" s="137" t="s">
        <v>80</v>
      </c>
      <c r="E243" s="147" t="s">
        <v>221</v>
      </c>
      <c r="F243" s="147" t="s">
        <v>385</v>
      </c>
      <c r="I243" s="139"/>
      <c r="J243" s="148">
        <f>BK243</f>
        <v>0</v>
      </c>
      <c r="L243" s="136"/>
      <c r="M243" s="141"/>
      <c r="N243" s="142"/>
      <c r="O243" s="142"/>
      <c r="P243" s="143">
        <f>SUM(P244:P302)</f>
        <v>0</v>
      </c>
      <c r="Q243" s="142"/>
      <c r="R243" s="143">
        <f>SUM(R244:R302)</f>
        <v>127.80557981000001</v>
      </c>
      <c r="S243" s="142"/>
      <c r="T243" s="144">
        <f>SUM(T244:T302)</f>
        <v>0.00012000000000000002</v>
      </c>
      <c r="AR243" s="137" t="s">
        <v>89</v>
      </c>
      <c r="AT243" s="145" t="s">
        <v>80</v>
      </c>
      <c r="AU243" s="145" t="s">
        <v>89</v>
      </c>
      <c r="AY243" s="137" t="s">
        <v>199</v>
      </c>
      <c r="BK243" s="146">
        <f>SUM(BK244:BK302)</f>
        <v>0</v>
      </c>
    </row>
    <row r="244" spans="1:65" s="2" customFormat="1" ht="24.2" customHeight="1">
      <c r="A244" s="33"/>
      <c r="B244" s="149"/>
      <c r="C244" s="150" t="s">
        <v>7</v>
      </c>
      <c r="D244" s="150" t="s">
        <v>201</v>
      </c>
      <c r="E244" s="151" t="s">
        <v>802</v>
      </c>
      <c r="F244" s="152" t="s">
        <v>803</v>
      </c>
      <c r="G244" s="153" t="s">
        <v>345</v>
      </c>
      <c r="H244" s="154">
        <v>12</v>
      </c>
      <c r="I244" s="155"/>
      <c r="J244" s="156">
        <f>ROUND(I244*H244,2)</f>
        <v>0</v>
      </c>
      <c r="K244" s="152" t="s">
        <v>246</v>
      </c>
      <c r="L244" s="34"/>
      <c r="M244" s="157" t="s">
        <v>1</v>
      </c>
      <c r="N244" s="158" t="s">
        <v>46</v>
      </c>
      <c r="O244" s="59"/>
      <c r="P244" s="159">
        <f>O244*H244</f>
        <v>0</v>
      </c>
      <c r="Q244" s="159">
        <v>0.00079</v>
      </c>
      <c r="R244" s="159">
        <f>Q244*H244</f>
        <v>0.00948</v>
      </c>
      <c r="S244" s="159">
        <v>1E-05</v>
      </c>
      <c r="T244" s="160">
        <f>S244*H244</f>
        <v>0.00012000000000000002</v>
      </c>
      <c r="U244" s="33"/>
      <c r="V244" s="33"/>
      <c r="W244" s="33"/>
      <c r="X244" s="33"/>
      <c r="Y244" s="33"/>
      <c r="Z244" s="33"/>
      <c r="AA244" s="33"/>
      <c r="AB244" s="33"/>
      <c r="AC244" s="33"/>
      <c r="AD244" s="33"/>
      <c r="AE244" s="33"/>
      <c r="AR244" s="161" t="s">
        <v>206</v>
      </c>
      <c r="AT244" s="161" t="s">
        <v>201</v>
      </c>
      <c r="AU244" s="161" t="s">
        <v>91</v>
      </c>
      <c r="AY244" s="18" t="s">
        <v>199</v>
      </c>
      <c r="BE244" s="162">
        <f>IF(N244="základní",J244,0)</f>
        <v>0</v>
      </c>
      <c r="BF244" s="162">
        <f>IF(N244="snížená",J244,0)</f>
        <v>0</v>
      </c>
      <c r="BG244" s="162">
        <f>IF(N244="zákl. přenesená",J244,0)</f>
        <v>0</v>
      </c>
      <c r="BH244" s="162">
        <f>IF(N244="sníž. přenesená",J244,0)</f>
        <v>0</v>
      </c>
      <c r="BI244" s="162">
        <f>IF(N244="nulová",J244,0)</f>
        <v>0</v>
      </c>
      <c r="BJ244" s="18" t="s">
        <v>89</v>
      </c>
      <c r="BK244" s="162">
        <f>ROUND(I244*H244,2)</f>
        <v>0</v>
      </c>
      <c r="BL244" s="18" t="s">
        <v>206</v>
      </c>
      <c r="BM244" s="161" t="s">
        <v>804</v>
      </c>
    </row>
    <row r="245" spans="1:65" s="2" customFormat="1" ht="24.2" customHeight="1">
      <c r="A245" s="33"/>
      <c r="B245" s="149"/>
      <c r="C245" s="150" t="s">
        <v>356</v>
      </c>
      <c r="D245" s="150" t="s">
        <v>201</v>
      </c>
      <c r="E245" s="151" t="s">
        <v>805</v>
      </c>
      <c r="F245" s="152" t="s">
        <v>806</v>
      </c>
      <c r="G245" s="153" t="s">
        <v>228</v>
      </c>
      <c r="H245" s="154">
        <v>158.75</v>
      </c>
      <c r="I245" s="155"/>
      <c r="J245" s="156">
        <f>ROUND(I245*H245,2)</f>
        <v>0</v>
      </c>
      <c r="K245" s="152" t="s">
        <v>205</v>
      </c>
      <c r="L245" s="34"/>
      <c r="M245" s="157" t="s">
        <v>1</v>
      </c>
      <c r="N245" s="158" t="s">
        <v>46</v>
      </c>
      <c r="O245" s="59"/>
      <c r="P245" s="159">
        <f>O245*H245</f>
        <v>0</v>
      </c>
      <c r="Q245" s="159">
        <v>0</v>
      </c>
      <c r="R245" s="159">
        <f>Q245*H245</f>
        <v>0</v>
      </c>
      <c r="S245" s="159">
        <v>0</v>
      </c>
      <c r="T245" s="160">
        <f>S245*H245</f>
        <v>0</v>
      </c>
      <c r="U245" s="33"/>
      <c r="V245" s="33"/>
      <c r="W245" s="33"/>
      <c r="X245" s="33"/>
      <c r="Y245" s="33"/>
      <c r="Z245" s="33"/>
      <c r="AA245" s="33"/>
      <c r="AB245" s="33"/>
      <c r="AC245" s="33"/>
      <c r="AD245" s="33"/>
      <c r="AE245" s="33"/>
      <c r="AR245" s="161" t="s">
        <v>206</v>
      </c>
      <c r="AT245" s="161" t="s">
        <v>201</v>
      </c>
      <c r="AU245" s="161" t="s">
        <v>91</v>
      </c>
      <c r="AY245" s="18" t="s">
        <v>199</v>
      </c>
      <c r="BE245" s="162">
        <f>IF(N245="základní",J245,0)</f>
        <v>0</v>
      </c>
      <c r="BF245" s="162">
        <f>IF(N245="snížená",J245,0)</f>
        <v>0</v>
      </c>
      <c r="BG245" s="162">
        <f>IF(N245="zákl. přenesená",J245,0)</f>
        <v>0</v>
      </c>
      <c r="BH245" s="162">
        <f>IF(N245="sníž. přenesená",J245,0)</f>
        <v>0</v>
      </c>
      <c r="BI245" s="162">
        <f>IF(N245="nulová",J245,0)</f>
        <v>0</v>
      </c>
      <c r="BJ245" s="18" t="s">
        <v>89</v>
      </c>
      <c r="BK245" s="162">
        <f>ROUND(I245*H245,2)</f>
        <v>0</v>
      </c>
      <c r="BL245" s="18" t="s">
        <v>206</v>
      </c>
      <c r="BM245" s="161" t="s">
        <v>807</v>
      </c>
    </row>
    <row r="246" spans="1:47" s="2" customFormat="1" ht="48.75">
      <c r="A246" s="33"/>
      <c r="B246" s="34"/>
      <c r="C246" s="33"/>
      <c r="D246" s="163" t="s">
        <v>208</v>
      </c>
      <c r="E246" s="33"/>
      <c r="F246" s="164" t="s">
        <v>808</v>
      </c>
      <c r="G246" s="33"/>
      <c r="H246" s="33"/>
      <c r="I246" s="165"/>
      <c r="J246" s="33"/>
      <c r="K246" s="33"/>
      <c r="L246" s="34"/>
      <c r="M246" s="166"/>
      <c r="N246" s="167"/>
      <c r="O246" s="59"/>
      <c r="P246" s="59"/>
      <c r="Q246" s="59"/>
      <c r="R246" s="59"/>
      <c r="S246" s="59"/>
      <c r="T246" s="60"/>
      <c r="U246" s="33"/>
      <c r="V246" s="33"/>
      <c r="W246" s="33"/>
      <c r="X246" s="33"/>
      <c r="Y246" s="33"/>
      <c r="Z246" s="33"/>
      <c r="AA246" s="33"/>
      <c r="AB246" s="33"/>
      <c r="AC246" s="33"/>
      <c r="AD246" s="33"/>
      <c r="AE246" s="33"/>
      <c r="AT246" s="18" t="s">
        <v>208</v>
      </c>
      <c r="AU246" s="18" t="s">
        <v>91</v>
      </c>
    </row>
    <row r="247" spans="1:47" s="2" customFormat="1" ht="282.75">
      <c r="A247" s="33"/>
      <c r="B247" s="34"/>
      <c r="C247" s="33"/>
      <c r="D247" s="163" t="s">
        <v>210</v>
      </c>
      <c r="E247" s="33"/>
      <c r="F247" s="168" t="s">
        <v>407</v>
      </c>
      <c r="G247" s="33"/>
      <c r="H247" s="33"/>
      <c r="I247" s="165"/>
      <c r="J247" s="33"/>
      <c r="K247" s="33"/>
      <c r="L247" s="34"/>
      <c r="M247" s="166"/>
      <c r="N247" s="167"/>
      <c r="O247" s="59"/>
      <c r="P247" s="59"/>
      <c r="Q247" s="59"/>
      <c r="R247" s="59"/>
      <c r="S247" s="59"/>
      <c r="T247" s="60"/>
      <c r="U247" s="33"/>
      <c r="V247" s="33"/>
      <c r="W247" s="33"/>
      <c r="X247" s="33"/>
      <c r="Y247" s="33"/>
      <c r="Z247" s="33"/>
      <c r="AA247" s="33"/>
      <c r="AB247" s="33"/>
      <c r="AC247" s="33"/>
      <c r="AD247" s="33"/>
      <c r="AE247" s="33"/>
      <c r="AT247" s="18" t="s">
        <v>210</v>
      </c>
      <c r="AU247" s="18" t="s">
        <v>91</v>
      </c>
    </row>
    <row r="248" spans="2:51" s="14" customFormat="1" ht="11.25">
      <c r="B248" s="177"/>
      <c r="D248" s="163" t="s">
        <v>212</v>
      </c>
      <c r="E248" s="178" t="s">
        <v>1</v>
      </c>
      <c r="F248" s="179" t="s">
        <v>354</v>
      </c>
      <c r="H248" s="178" t="s">
        <v>1</v>
      </c>
      <c r="I248" s="180"/>
      <c r="L248" s="177"/>
      <c r="M248" s="181"/>
      <c r="N248" s="182"/>
      <c r="O248" s="182"/>
      <c r="P248" s="182"/>
      <c r="Q248" s="182"/>
      <c r="R248" s="182"/>
      <c r="S248" s="182"/>
      <c r="T248" s="183"/>
      <c r="AT248" s="178" t="s">
        <v>212</v>
      </c>
      <c r="AU248" s="178" t="s">
        <v>91</v>
      </c>
      <c r="AV248" s="14" t="s">
        <v>89</v>
      </c>
      <c r="AW248" s="14" t="s">
        <v>36</v>
      </c>
      <c r="AX248" s="14" t="s">
        <v>81</v>
      </c>
      <c r="AY248" s="178" t="s">
        <v>199</v>
      </c>
    </row>
    <row r="249" spans="2:51" s="13" customFormat="1" ht="11.25">
      <c r="B249" s="169"/>
      <c r="D249" s="163" t="s">
        <v>212</v>
      </c>
      <c r="E249" s="170" t="s">
        <v>1</v>
      </c>
      <c r="F249" s="171" t="s">
        <v>809</v>
      </c>
      <c r="H249" s="172">
        <v>158.75</v>
      </c>
      <c r="I249" s="173"/>
      <c r="L249" s="169"/>
      <c r="M249" s="174"/>
      <c r="N249" s="175"/>
      <c r="O249" s="175"/>
      <c r="P249" s="175"/>
      <c r="Q249" s="175"/>
      <c r="R249" s="175"/>
      <c r="S249" s="175"/>
      <c r="T249" s="176"/>
      <c r="AT249" s="170" t="s">
        <v>212</v>
      </c>
      <c r="AU249" s="170" t="s">
        <v>91</v>
      </c>
      <c r="AV249" s="13" t="s">
        <v>91</v>
      </c>
      <c r="AW249" s="13" t="s">
        <v>36</v>
      </c>
      <c r="AX249" s="13" t="s">
        <v>89</v>
      </c>
      <c r="AY249" s="170" t="s">
        <v>199</v>
      </c>
    </row>
    <row r="250" spans="1:65" s="2" customFormat="1" ht="24.2" customHeight="1">
      <c r="A250" s="33"/>
      <c r="B250" s="149"/>
      <c r="C250" s="150" t="s">
        <v>364</v>
      </c>
      <c r="D250" s="150" t="s">
        <v>201</v>
      </c>
      <c r="E250" s="151" t="s">
        <v>403</v>
      </c>
      <c r="F250" s="152" t="s">
        <v>404</v>
      </c>
      <c r="G250" s="153" t="s">
        <v>228</v>
      </c>
      <c r="H250" s="154">
        <v>879.9</v>
      </c>
      <c r="I250" s="155"/>
      <c r="J250" s="156">
        <f>ROUND(I250*H250,2)</f>
        <v>0</v>
      </c>
      <c r="K250" s="152" t="s">
        <v>205</v>
      </c>
      <c r="L250" s="34"/>
      <c r="M250" s="157" t="s">
        <v>1</v>
      </c>
      <c r="N250" s="158" t="s">
        <v>46</v>
      </c>
      <c r="O250" s="59"/>
      <c r="P250" s="159">
        <f>O250*H250</f>
        <v>0</v>
      </c>
      <c r="Q250" s="159">
        <v>0</v>
      </c>
      <c r="R250" s="159">
        <f>Q250*H250</f>
        <v>0</v>
      </c>
      <c r="S250" s="159">
        <v>0</v>
      </c>
      <c r="T250" s="160">
        <f>S250*H250</f>
        <v>0</v>
      </c>
      <c r="U250" s="33"/>
      <c r="V250" s="33"/>
      <c r="W250" s="33"/>
      <c r="X250" s="33"/>
      <c r="Y250" s="33"/>
      <c r="Z250" s="33"/>
      <c r="AA250" s="33"/>
      <c r="AB250" s="33"/>
      <c r="AC250" s="33"/>
      <c r="AD250" s="33"/>
      <c r="AE250" s="33"/>
      <c r="AR250" s="161" t="s">
        <v>206</v>
      </c>
      <c r="AT250" s="161" t="s">
        <v>201</v>
      </c>
      <c r="AU250" s="161" t="s">
        <v>91</v>
      </c>
      <c r="AY250" s="18" t="s">
        <v>199</v>
      </c>
      <c r="BE250" s="162">
        <f>IF(N250="základní",J250,0)</f>
        <v>0</v>
      </c>
      <c r="BF250" s="162">
        <f>IF(N250="snížená",J250,0)</f>
        <v>0</v>
      </c>
      <c r="BG250" s="162">
        <f>IF(N250="zákl. přenesená",J250,0)</f>
        <v>0</v>
      </c>
      <c r="BH250" s="162">
        <f>IF(N250="sníž. přenesená",J250,0)</f>
        <v>0</v>
      </c>
      <c r="BI250" s="162">
        <f>IF(N250="nulová",J250,0)</f>
        <v>0</v>
      </c>
      <c r="BJ250" s="18" t="s">
        <v>89</v>
      </c>
      <c r="BK250" s="162">
        <f>ROUND(I250*H250,2)</f>
        <v>0</v>
      </c>
      <c r="BL250" s="18" t="s">
        <v>206</v>
      </c>
      <c r="BM250" s="161" t="s">
        <v>810</v>
      </c>
    </row>
    <row r="251" spans="1:47" s="2" customFormat="1" ht="39">
      <c r="A251" s="33"/>
      <c r="B251" s="34"/>
      <c r="C251" s="33"/>
      <c r="D251" s="163" t="s">
        <v>208</v>
      </c>
      <c r="E251" s="33"/>
      <c r="F251" s="164" t="s">
        <v>406</v>
      </c>
      <c r="G251" s="33"/>
      <c r="H251" s="33"/>
      <c r="I251" s="165"/>
      <c r="J251" s="33"/>
      <c r="K251" s="33"/>
      <c r="L251" s="34"/>
      <c r="M251" s="166"/>
      <c r="N251" s="167"/>
      <c r="O251" s="59"/>
      <c r="P251" s="59"/>
      <c r="Q251" s="59"/>
      <c r="R251" s="59"/>
      <c r="S251" s="59"/>
      <c r="T251" s="60"/>
      <c r="U251" s="33"/>
      <c r="V251" s="33"/>
      <c r="W251" s="33"/>
      <c r="X251" s="33"/>
      <c r="Y251" s="33"/>
      <c r="Z251" s="33"/>
      <c r="AA251" s="33"/>
      <c r="AB251" s="33"/>
      <c r="AC251" s="33"/>
      <c r="AD251" s="33"/>
      <c r="AE251" s="33"/>
      <c r="AT251" s="18" t="s">
        <v>208</v>
      </c>
      <c r="AU251" s="18" t="s">
        <v>91</v>
      </c>
    </row>
    <row r="252" spans="1:47" s="2" customFormat="1" ht="282.75">
      <c r="A252" s="33"/>
      <c r="B252" s="34"/>
      <c r="C252" s="33"/>
      <c r="D252" s="163" t="s">
        <v>210</v>
      </c>
      <c r="E252" s="33"/>
      <c r="F252" s="168" t="s">
        <v>407</v>
      </c>
      <c r="G252" s="33"/>
      <c r="H252" s="33"/>
      <c r="I252" s="165"/>
      <c r="J252" s="33"/>
      <c r="K252" s="33"/>
      <c r="L252" s="34"/>
      <c r="M252" s="166"/>
      <c r="N252" s="167"/>
      <c r="O252" s="59"/>
      <c r="P252" s="59"/>
      <c r="Q252" s="59"/>
      <c r="R252" s="59"/>
      <c r="S252" s="59"/>
      <c r="T252" s="60"/>
      <c r="U252" s="33"/>
      <c r="V252" s="33"/>
      <c r="W252" s="33"/>
      <c r="X252" s="33"/>
      <c r="Y252" s="33"/>
      <c r="Z252" s="33"/>
      <c r="AA252" s="33"/>
      <c r="AB252" s="33"/>
      <c r="AC252" s="33"/>
      <c r="AD252" s="33"/>
      <c r="AE252" s="33"/>
      <c r="AT252" s="18" t="s">
        <v>210</v>
      </c>
      <c r="AU252" s="18" t="s">
        <v>91</v>
      </c>
    </row>
    <row r="253" spans="2:51" s="14" customFormat="1" ht="22.5">
      <c r="B253" s="177"/>
      <c r="D253" s="163" t="s">
        <v>212</v>
      </c>
      <c r="E253" s="178" t="s">
        <v>1</v>
      </c>
      <c r="F253" s="179" t="s">
        <v>811</v>
      </c>
      <c r="H253" s="178" t="s">
        <v>1</v>
      </c>
      <c r="I253" s="180"/>
      <c r="L253" s="177"/>
      <c r="M253" s="181"/>
      <c r="N253" s="182"/>
      <c r="O253" s="182"/>
      <c r="P253" s="182"/>
      <c r="Q253" s="182"/>
      <c r="R253" s="182"/>
      <c r="S253" s="182"/>
      <c r="T253" s="183"/>
      <c r="AT253" s="178" t="s">
        <v>212</v>
      </c>
      <c r="AU253" s="178" t="s">
        <v>91</v>
      </c>
      <c r="AV253" s="14" t="s">
        <v>89</v>
      </c>
      <c r="AW253" s="14" t="s">
        <v>36</v>
      </c>
      <c r="AX253" s="14" t="s">
        <v>81</v>
      </c>
      <c r="AY253" s="178" t="s">
        <v>199</v>
      </c>
    </row>
    <row r="254" spans="2:51" s="13" customFormat="1" ht="11.25">
      <c r="B254" s="169"/>
      <c r="D254" s="163" t="s">
        <v>212</v>
      </c>
      <c r="E254" s="170" t="s">
        <v>1</v>
      </c>
      <c r="F254" s="171" t="s">
        <v>812</v>
      </c>
      <c r="H254" s="172">
        <v>223.61</v>
      </c>
      <c r="I254" s="173"/>
      <c r="L254" s="169"/>
      <c r="M254" s="174"/>
      <c r="N254" s="175"/>
      <c r="O254" s="175"/>
      <c r="P254" s="175"/>
      <c r="Q254" s="175"/>
      <c r="R254" s="175"/>
      <c r="S254" s="175"/>
      <c r="T254" s="176"/>
      <c r="AT254" s="170" t="s">
        <v>212</v>
      </c>
      <c r="AU254" s="170" t="s">
        <v>91</v>
      </c>
      <c r="AV254" s="13" t="s">
        <v>91</v>
      </c>
      <c r="AW254" s="13" t="s">
        <v>36</v>
      </c>
      <c r="AX254" s="13" t="s">
        <v>81</v>
      </c>
      <c r="AY254" s="170" t="s">
        <v>199</v>
      </c>
    </row>
    <row r="255" spans="2:51" s="13" customFormat="1" ht="11.25">
      <c r="B255" s="169"/>
      <c r="D255" s="163" t="s">
        <v>212</v>
      </c>
      <c r="E255" s="170" t="s">
        <v>1</v>
      </c>
      <c r="F255" s="171" t="s">
        <v>813</v>
      </c>
      <c r="H255" s="172">
        <v>294.76</v>
      </c>
      <c r="I255" s="173"/>
      <c r="L255" s="169"/>
      <c r="M255" s="174"/>
      <c r="N255" s="175"/>
      <c r="O255" s="175"/>
      <c r="P255" s="175"/>
      <c r="Q255" s="175"/>
      <c r="R255" s="175"/>
      <c r="S255" s="175"/>
      <c r="T255" s="176"/>
      <c r="AT255" s="170" t="s">
        <v>212</v>
      </c>
      <c r="AU255" s="170" t="s">
        <v>91</v>
      </c>
      <c r="AV255" s="13" t="s">
        <v>91</v>
      </c>
      <c r="AW255" s="13" t="s">
        <v>36</v>
      </c>
      <c r="AX255" s="13" t="s">
        <v>81</v>
      </c>
      <c r="AY255" s="170" t="s">
        <v>199</v>
      </c>
    </row>
    <row r="256" spans="2:51" s="13" customFormat="1" ht="11.25">
      <c r="B256" s="169"/>
      <c r="D256" s="163" t="s">
        <v>212</v>
      </c>
      <c r="E256" s="170" t="s">
        <v>1</v>
      </c>
      <c r="F256" s="171" t="s">
        <v>814</v>
      </c>
      <c r="H256" s="172">
        <v>350</v>
      </c>
      <c r="I256" s="173"/>
      <c r="L256" s="169"/>
      <c r="M256" s="174"/>
      <c r="N256" s="175"/>
      <c r="O256" s="175"/>
      <c r="P256" s="175"/>
      <c r="Q256" s="175"/>
      <c r="R256" s="175"/>
      <c r="S256" s="175"/>
      <c r="T256" s="176"/>
      <c r="AT256" s="170" t="s">
        <v>212</v>
      </c>
      <c r="AU256" s="170" t="s">
        <v>91</v>
      </c>
      <c r="AV256" s="13" t="s">
        <v>91</v>
      </c>
      <c r="AW256" s="13" t="s">
        <v>36</v>
      </c>
      <c r="AX256" s="13" t="s">
        <v>81</v>
      </c>
      <c r="AY256" s="170" t="s">
        <v>199</v>
      </c>
    </row>
    <row r="257" spans="2:51" s="13" customFormat="1" ht="11.25">
      <c r="B257" s="169"/>
      <c r="D257" s="163" t="s">
        <v>212</v>
      </c>
      <c r="E257" s="170" t="s">
        <v>1</v>
      </c>
      <c r="F257" s="171" t="s">
        <v>815</v>
      </c>
      <c r="H257" s="172">
        <v>24.97</v>
      </c>
      <c r="I257" s="173"/>
      <c r="L257" s="169"/>
      <c r="M257" s="174"/>
      <c r="N257" s="175"/>
      <c r="O257" s="175"/>
      <c r="P257" s="175"/>
      <c r="Q257" s="175"/>
      <c r="R257" s="175"/>
      <c r="S257" s="175"/>
      <c r="T257" s="176"/>
      <c r="AT257" s="170" t="s">
        <v>212</v>
      </c>
      <c r="AU257" s="170" t="s">
        <v>91</v>
      </c>
      <c r="AV257" s="13" t="s">
        <v>91</v>
      </c>
      <c r="AW257" s="13" t="s">
        <v>36</v>
      </c>
      <c r="AX257" s="13" t="s">
        <v>81</v>
      </c>
      <c r="AY257" s="170" t="s">
        <v>199</v>
      </c>
    </row>
    <row r="258" spans="2:51" s="13" customFormat="1" ht="11.25">
      <c r="B258" s="169"/>
      <c r="D258" s="163" t="s">
        <v>212</v>
      </c>
      <c r="E258" s="170" t="s">
        <v>1</v>
      </c>
      <c r="F258" s="171" t="s">
        <v>816</v>
      </c>
      <c r="H258" s="172">
        <v>-14.3</v>
      </c>
      <c r="I258" s="173"/>
      <c r="L258" s="169"/>
      <c r="M258" s="174"/>
      <c r="N258" s="175"/>
      <c r="O258" s="175"/>
      <c r="P258" s="175"/>
      <c r="Q258" s="175"/>
      <c r="R258" s="175"/>
      <c r="S258" s="175"/>
      <c r="T258" s="176"/>
      <c r="AT258" s="170" t="s">
        <v>212</v>
      </c>
      <c r="AU258" s="170" t="s">
        <v>91</v>
      </c>
      <c r="AV258" s="13" t="s">
        <v>91</v>
      </c>
      <c r="AW258" s="13" t="s">
        <v>36</v>
      </c>
      <c r="AX258" s="13" t="s">
        <v>81</v>
      </c>
      <c r="AY258" s="170" t="s">
        <v>199</v>
      </c>
    </row>
    <row r="259" spans="2:51" s="16" customFormat="1" ht="11.25">
      <c r="B259" s="206"/>
      <c r="D259" s="163" t="s">
        <v>212</v>
      </c>
      <c r="E259" s="207" t="s">
        <v>1</v>
      </c>
      <c r="F259" s="208" t="s">
        <v>817</v>
      </c>
      <c r="H259" s="209">
        <v>879.0400000000001</v>
      </c>
      <c r="I259" s="210"/>
      <c r="L259" s="206"/>
      <c r="M259" s="211"/>
      <c r="N259" s="212"/>
      <c r="O259" s="212"/>
      <c r="P259" s="212"/>
      <c r="Q259" s="212"/>
      <c r="R259" s="212"/>
      <c r="S259" s="212"/>
      <c r="T259" s="213"/>
      <c r="AT259" s="207" t="s">
        <v>212</v>
      </c>
      <c r="AU259" s="207" t="s">
        <v>91</v>
      </c>
      <c r="AV259" s="16" t="s">
        <v>221</v>
      </c>
      <c r="AW259" s="16" t="s">
        <v>36</v>
      </c>
      <c r="AX259" s="16" t="s">
        <v>81</v>
      </c>
      <c r="AY259" s="207" t="s">
        <v>199</v>
      </c>
    </row>
    <row r="260" spans="2:51" s="14" customFormat="1" ht="11.25">
      <c r="B260" s="177"/>
      <c r="D260" s="163" t="s">
        <v>212</v>
      </c>
      <c r="E260" s="178" t="s">
        <v>1</v>
      </c>
      <c r="F260" s="179" t="s">
        <v>818</v>
      </c>
      <c r="H260" s="178" t="s">
        <v>1</v>
      </c>
      <c r="I260" s="180"/>
      <c r="L260" s="177"/>
      <c r="M260" s="181"/>
      <c r="N260" s="182"/>
      <c r="O260" s="182"/>
      <c r="P260" s="182"/>
      <c r="Q260" s="182"/>
      <c r="R260" s="182"/>
      <c r="S260" s="182"/>
      <c r="T260" s="183"/>
      <c r="AT260" s="178" t="s">
        <v>212</v>
      </c>
      <c r="AU260" s="178" t="s">
        <v>91</v>
      </c>
      <c r="AV260" s="14" t="s">
        <v>89</v>
      </c>
      <c r="AW260" s="14" t="s">
        <v>36</v>
      </c>
      <c r="AX260" s="14" t="s">
        <v>81</v>
      </c>
      <c r="AY260" s="178" t="s">
        <v>199</v>
      </c>
    </row>
    <row r="261" spans="2:51" s="14" customFormat="1" ht="11.25">
      <c r="B261" s="177"/>
      <c r="D261" s="163" t="s">
        <v>212</v>
      </c>
      <c r="E261" s="178" t="s">
        <v>1</v>
      </c>
      <c r="F261" s="179" t="s">
        <v>819</v>
      </c>
      <c r="H261" s="178" t="s">
        <v>1</v>
      </c>
      <c r="I261" s="180"/>
      <c r="L261" s="177"/>
      <c r="M261" s="181"/>
      <c r="N261" s="182"/>
      <c r="O261" s="182"/>
      <c r="P261" s="182"/>
      <c r="Q261" s="182"/>
      <c r="R261" s="182"/>
      <c r="S261" s="182"/>
      <c r="T261" s="183"/>
      <c r="AT261" s="178" t="s">
        <v>212</v>
      </c>
      <c r="AU261" s="178" t="s">
        <v>91</v>
      </c>
      <c r="AV261" s="14" t="s">
        <v>89</v>
      </c>
      <c r="AW261" s="14" t="s">
        <v>36</v>
      </c>
      <c r="AX261" s="14" t="s">
        <v>81</v>
      </c>
      <c r="AY261" s="178" t="s">
        <v>199</v>
      </c>
    </row>
    <row r="262" spans="2:51" s="13" customFormat="1" ht="11.25">
      <c r="B262" s="169"/>
      <c r="D262" s="163" t="s">
        <v>212</v>
      </c>
      <c r="E262" s="170" t="s">
        <v>1</v>
      </c>
      <c r="F262" s="171" t="s">
        <v>820</v>
      </c>
      <c r="H262" s="172">
        <v>0.86</v>
      </c>
      <c r="I262" s="173"/>
      <c r="L262" s="169"/>
      <c r="M262" s="174"/>
      <c r="N262" s="175"/>
      <c r="O262" s="175"/>
      <c r="P262" s="175"/>
      <c r="Q262" s="175"/>
      <c r="R262" s="175"/>
      <c r="S262" s="175"/>
      <c r="T262" s="176"/>
      <c r="AT262" s="170" t="s">
        <v>212</v>
      </c>
      <c r="AU262" s="170" t="s">
        <v>91</v>
      </c>
      <c r="AV262" s="13" t="s">
        <v>91</v>
      </c>
      <c r="AW262" s="13" t="s">
        <v>36</v>
      </c>
      <c r="AX262" s="13" t="s">
        <v>81</v>
      </c>
      <c r="AY262" s="170" t="s">
        <v>199</v>
      </c>
    </row>
    <row r="263" spans="2:51" s="15" customFormat="1" ht="11.25">
      <c r="B263" s="184"/>
      <c r="D263" s="163" t="s">
        <v>212</v>
      </c>
      <c r="E263" s="185" t="s">
        <v>1</v>
      </c>
      <c r="F263" s="186" t="s">
        <v>234</v>
      </c>
      <c r="H263" s="187">
        <v>879.9000000000001</v>
      </c>
      <c r="I263" s="188"/>
      <c r="L263" s="184"/>
      <c r="M263" s="189"/>
      <c r="N263" s="190"/>
      <c r="O263" s="190"/>
      <c r="P263" s="190"/>
      <c r="Q263" s="190"/>
      <c r="R263" s="190"/>
      <c r="S263" s="190"/>
      <c r="T263" s="191"/>
      <c r="AT263" s="185" t="s">
        <v>212</v>
      </c>
      <c r="AU263" s="185" t="s">
        <v>91</v>
      </c>
      <c r="AV263" s="15" t="s">
        <v>206</v>
      </c>
      <c r="AW263" s="15" t="s">
        <v>36</v>
      </c>
      <c r="AX263" s="15" t="s">
        <v>89</v>
      </c>
      <c r="AY263" s="185" t="s">
        <v>199</v>
      </c>
    </row>
    <row r="264" spans="1:65" s="2" customFormat="1" ht="14.45" customHeight="1">
      <c r="A264" s="33"/>
      <c r="B264" s="149"/>
      <c r="C264" s="150" t="s">
        <v>372</v>
      </c>
      <c r="D264" s="150" t="s">
        <v>201</v>
      </c>
      <c r="E264" s="151" t="s">
        <v>411</v>
      </c>
      <c r="F264" s="152" t="s">
        <v>412</v>
      </c>
      <c r="G264" s="153" t="s">
        <v>204</v>
      </c>
      <c r="H264" s="154">
        <v>640.5</v>
      </c>
      <c r="I264" s="155"/>
      <c r="J264" s="156">
        <f>ROUND(I264*H264,2)</f>
        <v>0</v>
      </c>
      <c r="K264" s="152" t="s">
        <v>205</v>
      </c>
      <c r="L264" s="34"/>
      <c r="M264" s="157" t="s">
        <v>1</v>
      </c>
      <c r="N264" s="158" t="s">
        <v>46</v>
      </c>
      <c r="O264" s="59"/>
      <c r="P264" s="159">
        <f>O264*H264</f>
        <v>0</v>
      </c>
      <c r="Q264" s="159">
        <v>0.00726</v>
      </c>
      <c r="R264" s="159">
        <f>Q264*H264</f>
        <v>4.65003</v>
      </c>
      <c r="S264" s="159">
        <v>0</v>
      </c>
      <c r="T264" s="160">
        <f>S264*H264</f>
        <v>0</v>
      </c>
      <c r="U264" s="33"/>
      <c r="V264" s="33"/>
      <c r="W264" s="33"/>
      <c r="X264" s="33"/>
      <c r="Y264" s="33"/>
      <c r="Z264" s="33"/>
      <c r="AA264" s="33"/>
      <c r="AB264" s="33"/>
      <c r="AC264" s="33"/>
      <c r="AD264" s="33"/>
      <c r="AE264" s="33"/>
      <c r="AR264" s="161" t="s">
        <v>206</v>
      </c>
      <c r="AT264" s="161" t="s">
        <v>201</v>
      </c>
      <c r="AU264" s="161" t="s">
        <v>91</v>
      </c>
      <c r="AY264" s="18" t="s">
        <v>199</v>
      </c>
      <c r="BE264" s="162">
        <f>IF(N264="základní",J264,0)</f>
        <v>0</v>
      </c>
      <c r="BF264" s="162">
        <f>IF(N264="snížená",J264,0)</f>
        <v>0</v>
      </c>
      <c r="BG264" s="162">
        <f>IF(N264="zákl. přenesená",J264,0)</f>
        <v>0</v>
      </c>
      <c r="BH264" s="162">
        <f>IF(N264="sníž. přenesená",J264,0)</f>
        <v>0</v>
      </c>
      <c r="BI264" s="162">
        <f>IF(N264="nulová",J264,0)</f>
        <v>0</v>
      </c>
      <c r="BJ264" s="18" t="s">
        <v>89</v>
      </c>
      <c r="BK264" s="162">
        <f>ROUND(I264*H264,2)</f>
        <v>0</v>
      </c>
      <c r="BL264" s="18" t="s">
        <v>206</v>
      </c>
      <c r="BM264" s="161" t="s">
        <v>821</v>
      </c>
    </row>
    <row r="265" spans="1:47" s="2" customFormat="1" ht="48.75">
      <c r="A265" s="33"/>
      <c r="B265" s="34"/>
      <c r="C265" s="33"/>
      <c r="D265" s="163" t="s">
        <v>208</v>
      </c>
      <c r="E265" s="33"/>
      <c r="F265" s="164" t="s">
        <v>414</v>
      </c>
      <c r="G265" s="33"/>
      <c r="H265" s="33"/>
      <c r="I265" s="165"/>
      <c r="J265" s="33"/>
      <c r="K265" s="33"/>
      <c r="L265" s="34"/>
      <c r="M265" s="166"/>
      <c r="N265" s="167"/>
      <c r="O265" s="59"/>
      <c r="P265" s="59"/>
      <c r="Q265" s="59"/>
      <c r="R265" s="59"/>
      <c r="S265" s="59"/>
      <c r="T265" s="60"/>
      <c r="U265" s="33"/>
      <c r="V265" s="33"/>
      <c r="W265" s="33"/>
      <c r="X265" s="33"/>
      <c r="Y265" s="33"/>
      <c r="Z265" s="33"/>
      <c r="AA265" s="33"/>
      <c r="AB265" s="33"/>
      <c r="AC265" s="33"/>
      <c r="AD265" s="33"/>
      <c r="AE265" s="33"/>
      <c r="AT265" s="18" t="s">
        <v>208</v>
      </c>
      <c r="AU265" s="18" t="s">
        <v>91</v>
      </c>
    </row>
    <row r="266" spans="1:47" s="2" customFormat="1" ht="195">
      <c r="A266" s="33"/>
      <c r="B266" s="34"/>
      <c r="C266" s="33"/>
      <c r="D266" s="163" t="s">
        <v>210</v>
      </c>
      <c r="E266" s="33"/>
      <c r="F266" s="168" t="s">
        <v>415</v>
      </c>
      <c r="G266" s="33"/>
      <c r="H266" s="33"/>
      <c r="I266" s="165"/>
      <c r="J266" s="33"/>
      <c r="K266" s="33"/>
      <c r="L266" s="34"/>
      <c r="M266" s="166"/>
      <c r="N266" s="167"/>
      <c r="O266" s="59"/>
      <c r="P266" s="59"/>
      <c r="Q266" s="59"/>
      <c r="R266" s="59"/>
      <c r="S266" s="59"/>
      <c r="T266" s="60"/>
      <c r="U266" s="33"/>
      <c r="V266" s="33"/>
      <c r="W266" s="33"/>
      <c r="X266" s="33"/>
      <c r="Y266" s="33"/>
      <c r="Z266" s="33"/>
      <c r="AA266" s="33"/>
      <c r="AB266" s="33"/>
      <c r="AC266" s="33"/>
      <c r="AD266" s="33"/>
      <c r="AE266" s="33"/>
      <c r="AT266" s="18" t="s">
        <v>210</v>
      </c>
      <c r="AU266" s="18" t="s">
        <v>91</v>
      </c>
    </row>
    <row r="267" spans="2:51" s="14" customFormat="1" ht="11.25">
      <c r="B267" s="177"/>
      <c r="D267" s="163" t="s">
        <v>212</v>
      </c>
      <c r="E267" s="178" t="s">
        <v>1</v>
      </c>
      <c r="F267" s="179" t="s">
        <v>822</v>
      </c>
      <c r="H267" s="178" t="s">
        <v>1</v>
      </c>
      <c r="I267" s="180"/>
      <c r="L267" s="177"/>
      <c r="M267" s="181"/>
      <c r="N267" s="182"/>
      <c r="O267" s="182"/>
      <c r="P267" s="182"/>
      <c r="Q267" s="182"/>
      <c r="R267" s="182"/>
      <c r="S267" s="182"/>
      <c r="T267" s="183"/>
      <c r="AT267" s="178" t="s">
        <v>212</v>
      </c>
      <c r="AU267" s="178" t="s">
        <v>91</v>
      </c>
      <c r="AV267" s="14" t="s">
        <v>89</v>
      </c>
      <c r="AW267" s="14" t="s">
        <v>36</v>
      </c>
      <c r="AX267" s="14" t="s">
        <v>81</v>
      </c>
      <c r="AY267" s="178" t="s">
        <v>199</v>
      </c>
    </row>
    <row r="268" spans="2:51" s="13" customFormat="1" ht="11.25">
      <c r="B268" s="169"/>
      <c r="D268" s="163" t="s">
        <v>212</v>
      </c>
      <c r="E268" s="170" t="s">
        <v>1</v>
      </c>
      <c r="F268" s="171" t="s">
        <v>823</v>
      </c>
      <c r="H268" s="172">
        <v>630</v>
      </c>
      <c r="I268" s="173"/>
      <c r="L268" s="169"/>
      <c r="M268" s="174"/>
      <c r="N268" s="175"/>
      <c r="O268" s="175"/>
      <c r="P268" s="175"/>
      <c r="Q268" s="175"/>
      <c r="R268" s="175"/>
      <c r="S268" s="175"/>
      <c r="T268" s="176"/>
      <c r="AT268" s="170" t="s">
        <v>212</v>
      </c>
      <c r="AU268" s="170" t="s">
        <v>91</v>
      </c>
      <c r="AV268" s="13" t="s">
        <v>91</v>
      </c>
      <c r="AW268" s="13" t="s">
        <v>36</v>
      </c>
      <c r="AX268" s="13" t="s">
        <v>81</v>
      </c>
      <c r="AY268" s="170" t="s">
        <v>199</v>
      </c>
    </row>
    <row r="269" spans="2:51" s="13" customFormat="1" ht="11.25">
      <c r="B269" s="169"/>
      <c r="D269" s="163" t="s">
        <v>212</v>
      </c>
      <c r="E269" s="170" t="s">
        <v>1</v>
      </c>
      <c r="F269" s="171" t="s">
        <v>824</v>
      </c>
      <c r="H269" s="172">
        <v>10.5</v>
      </c>
      <c r="I269" s="173"/>
      <c r="L269" s="169"/>
      <c r="M269" s="174"/>
      <c r="N269" s="175"/>
      <c r="O269" s="175"/>
      <c r="P269" s="175"/>
      <c r="Q269" s="175"/>
      <c r="R269" s="175"/>
      <c r="S269" s="175"/>
      <c r="T269" s="176"/>
      <c r="AT269" s="170" t="s">
        <v>212</v>
      </c>
      <c r="AU269" s="170" t="s">
        <v>91</v>
      </c>
      <c r="AV269" s="13" t="s">
        <v>91</v>
      </c>
      <c r="AW269" s="13" t="s">
        <v>36</v>
      </c>
      <c r="AX269" s="13" t="s">
        <v>81</v>
      </c>
      <c r="AY269" s="170" t="s">
        <v>199</v>
      </c>
    </row>
    <row r="270" spans="2:51" s="15" customFormat="1" ht="11.25">
      <c r="B270" s="184"/>
      <c r="D270" s="163" t="s">
        <v>212</v>
      </c>
      <c r="E270" s="185" t="s">
        <v>1</v>
      </c>
      <c r="F270" s="186" t="s">
        <v>234</v>
      </c>
      <c r="H270" s="187">
        <v>640.5</v>
      </c>
      <c r="I270" s="188"/>
      <c r="L270" s="184"/>
      <c r="M270" s="189"/>
      <c r="N270" s="190"/>
      <c r="O270" s="190"/>
      <c r="P270" s="190"/>
      <c r="Q270" s="190"/>
      <c r="R270" s="190"/>
      <c r="S270" s="190"/>
      <c r="T270" s="191"/>
      <c r="AT270" s="185" t="s">
        <v>212</v>
      </c>
      <c r="AU270" s="185" t="s">
        <v>91</v>
      </c>
      <c r="AV270" s="15" t="s">
        <v>206</v>
      </c>
      <c r="AW270" s="15" t="s">
        <v>36</v>
      </c>
      <c r="AX270" s="15" t="s">
        <v>89</v>
      </c>
      <c r="AY270" s="185" t="s">
        <v>199</v>
      </c>
    </row>
    <row r="271" spans="1:65" s="2" customFormat="1" ht="14.45" customHeight="1">
      <c r="A271" s="33"/>
      <c r="B271" s="149"/>
      <c r="C271" s="150" t="s">
        <v>378</v>
      </c>
      <c r="D271" s="150" t="s">
        <v>201</v>
      </c>
      <c r="E271" s="151" t="s">
        <v>419</v>
      </c>
      <c r="F271" s="152" t="s">
        <v>420</v>
      </c>
      <c r="G271" s="153" t="s">
        <v>204</v>
      </c>
      <c r="H271" s="154">
        <v>640.5</v>
      </c>
      <c r="I271" s="155"/>
      <c r="J271" s="156">
        <f>ROUND(I271*H271,2)</f>
        <v>0</v>
      </c>
      <c r="K271" s="152" t="s">
        <v>205</v>
      </c>
      <c r="L271" s="34"/>
      <c r="M271" s="157" t="s">
        <v>1</v>
      </c>
      <c r="N271" s="158" t="s">
        <v>46</v>
      </c>
      <c r="O271" s="59"/>
      <c r="P271" s="159">
        <f>O271*H271</f>
        <v>0</v>
      </c>
      <c r="Q271" s="159">
        <v>0.00086</v>
      </c>
      <c r="R271" s="159">
        <f>Q271*H271</f>
        <v>0.55083</v>
      </c>
      <c r="S271" s="159">
        <v>0</v>
      </c>
      <c r="T271" s="160">
        <f>S271*H271</f>
        <v>0</v>
      </c>
      <c r="U271" s="33"/>
      <c r="V271" s="33"/>
      <c r="W271" s="33"/>
      <c r="X271" s="33"/>
      <c r="Y271" s="33"/>
      <c r="Z271" s="33"/>
      <c r="AA271" s="33"/>
      <c r="AB271" s="33"/>
      <c r="AC271" s="33"/>
      <c r="AD271" s="33"/>
      <c r="AE271" s="33"/>
      <c r="AR271" s="161" t="s">
        <v>206</v>
      </c>
      <c r="AT271" s="161" t="s">
        <v>201</v>
      </c>
      <c r="AU271" s="161" t="s">
        <v>91</v>
      </c>
      <c r="AY271" s="18" t="s">
        <v>199</v>
      </c>
      <c r="BE271" s="162">
        <f>IF(N271="základní",J271,0)</f>
        <v>0</v>
      </c>
      <c r="BF271" s="162">
        <f>IF(N271="snížená",J271,0)</f>
        <v>0</v>
      </c>
      <c r="BG271" s="162">
        <f>IF(N271="zákl. přenesená",J271,0)</f>
        <v>0</v>
      </c>
      <c r="BH271" s="162">
        <f>IF(N271="sníž. přenesená",J271,0)</f>
        <v>0</v>
      </c>
      <c r="BI271" s="162">
        <f>IF(N271="nulová",J271,0)</f>
        <v>0</v>
      </c>
      <c r="BJ271" s="18" t="s">
        <v>89</v>
      </c>
      <c r="BK271" s="162">
        <f>ROUND(I271*H271,2)</f>
        <v>0</v>
      </c>
      <c r="BL271" s="18" t="s">
        <v>206</v>
      </c>
      <c r="BM271" s="161" t="s">
        <v>825</v>
      </c>
    </row>
    <row r="272" spans="1:47" s="2" customFormat="1" ht="48.75">
      <c r="A272" s="33"/>
      <c r="B272" s="34"/>
      <c r="C272" s="33"/>
      <c r="D272" s="163" t="s">
        <v>208</v>
      </c>
      <c r="E272" s="33"/>
      <c r="F272" s="164" t="s">
        <v>422</v>
      </c>
      <c r="G272" s="33"/>
      <c r="H272" s="33"/>
      <c r="I272" s="165"/>
      <c r="J272" s="33"/>
      <c r="K272" s="33"/>
      <c r="L272" s="34"/>
      <c r="M272" s="166"/>
      <c r="N272" s="167"/>
      <c r="O272" s="59"/>
      <c r="P272" s="59"/>
      <c r="Q272" s="59"/>
      <c r="R272" s="59"/>
      <c r="S272" s="59"/>
      <c r="T272" s="60"/>
      <c r="U272" s="33"/>
      <c r="V272" s="33"/>
      <c r="W272" s="33"/>
      <c r="X272" s="33"/>
      <c r="Y272" s="33"/>
      <c r="Z272" s="33"/>
      <c r="AA272" s="33"/>
      <c r="AB272" s="33"/>
      <c r="AC272" s="33"/>
      <c r="AD272" s="33"/>
      <c r="AE272" s="33"/>
      <c r="AT272" s="18" t="s">
        <v>208</v>
      </c>
      <c r="AU272" s="18" t="s">
        <v>91</v>
      </c>
    </row>
    <row r="273" spans="1:47" s="2" customFormat="1" ht="195">
      <c r="A273" s="33"/>
      <c r="B273" s="34"/>
      <c r="C273" s="33"/>
      <c r="D273" s="163" t="s">
        <v>210</v>
      </c>
      <c r="E273" s="33"/>
      <c r="F273" s="168" t="s">
        <v>415</v>
      </c>
      <c r="G273" s="33"/>
      <c r="H273" s="33"/>
      <c r="I273" s="165"/>
      <c r="J273" s="33"/>
      <c r="K273" s="33"/>
      <c r="L273" s="34"/>
      <c r="M273" s="166"/>
      <c r="N273" s="167"/>
      <c r="O273" s="59"/>
      <c r="P273" s="59"/>
      <c r="Q273" s="59"/>
      <c r="R273" s="59"/>
      <c r="S273" s="59"/>
      <c r="T273" s="60"/>
      <c r="U273" s="33"/>
      <c r="V273" s="33"/>
      <c r="W273" s="33"/>
      <c r="X273" s="33"/>
      <c r="Y273" s="33"/>
      <c r="Z273" s="33"/>
      <c r="AA273" s="33"/>
      <c r="AB273" s="33"/>
      <c r="AC273" s="33"/>
      <c r="AD273" s="33"/>
      <c r="AE273" s="33"/>
      <c r="AT273" s="18" t="s">
        <v>210</v>
      </c>
      <c r="AU273" s="18" t="s">
        <v>91</v>
      </c>
    </row>
    <row r="274" spans="1:65" s="2" customFormat="1" ht="24.2" customHeight="1">
      <c r="A274" s="33"/>
      <c r="B274" s="149"/>
      <c r="C274" s="150" t="s">
        <v>386</v>
      </c>
      <c r="D274" s="150" t="s">
        <v>201</v>
      </c>
      <c r="E274" s="151" t="s">
        <v>826</v>
      </c>
      <c r="F274" s="152" t="s">
        <v>827</v>
      </c>
      <c r="G274" s="153" t="s">
        <v>228</v>
      </c>
      <c r="H274" s="154">
        <v>23.15</v>
      </c>
      <c r="I274" s="155"/>
      <c r="J274" s="156">
        <f>ROUND(I274*H274,2)</f>
        <v>0</v>
      </c>
      <c r="K274" s="152" t="s">
        <v>205</v>
      </c>
      <c r="L274" s="34"/>
      <c r="M274" s="157" t="s">
        <v>1</v>
      </c>
      <c r="N274" s="158" t="s">
        <v>46</v>
      </c>
      <c r="O274" s="59"/>
      <c r="P274" s="159">
        <f>O274*H274</f>
        <v>0</v>
      </c>
      <c r="Q274" s="159">
        <v>0.36038</v>
      </c>
      <c r="R274" s="159">
        <f>Q274*H274</f>
        <v>8.342797</v>
      </c>
      <c r="S274" s="159">
        <v>0</v>
      </c>
      <c r="T274" s="160">
        <f>S274*H274</f>
        <v>0</v>
      </c>
      <c r="U274" s="33"/>
      <c r="V274" s="33"/>
      <c r="W274" s="33"/>
      <c r="X274" s="33"/>
      <c r="Y274" s="33"/>
      <c r="Z274" s="33"/>
      <c r="AA274" s="33"/>
      <c r="AB274" s="33"/>
      <c r="AC274" s="33"/>
      <c r="AD274" s="33"/>
      <c r="AE274" s="33"/>
      <c r="AR274" s="161" t="s">
        <v>206</v>
      </c>
      <c r="AT274" s="161" t="s">
        <v>201</v>
      </c>
      <c r="AU274" s="161" t="s">
        <v>91</v>
      </c>
      <c r="AY274" s="18" t="s">
        <v>199</v>
      </c>
      <c r="BE274" s="162">
        <f>IF(N274="základní",J274,0)</f>
        <v>0</v>
      </c>
      <c r="BF274" s="162">
        <f>IF(N274="snížená",J274,0)</f>
        <v>0</v>
      </c>
      <c r="BG274" s="162">
        <f>IF(N274="zákl. přenesená",J274,0)</f>
        <v>0</v>
      </c>
      <c r="BH274" s="162">
        <f>IF(N274="sníž. přenesená",J274,0)</f>
        <v>0</v>
      </c>
      <c r="BI274" s="162">
        <f>IF(N274="nulová",J274,0)</f>
        <v>0</v>
      </c>
      <c r="BJ274" s="18" t="s">
        <v>89</v>
      </c>
      <c r="BK274" s="162">
        <f>ROUND(I274*H274,2)</f>
        <v>0</v>
      </c>
      <c r="BL274" s="18" t="s">
        <v>206</v>
      </c>
      <c r="BM274" s="161" t="s">
        <v>828</v>
      </c>
    </row>
    <row r="275" spans="1:47" s="2" customFormat="1" ht="48.75">
      <c r="A275" s="33"/>
      <c r="B275" s="34"/>
      <c r="C275" s="33"/>
      <c r="D275" s="163" t="s">
        <v>208</v>
      </c>
      <c r="E275" s="33"/>
      <c r="F275" s="164" t="s">
        <v>829</v>
      </c>
      <c r="G275" s="33"/>
      <c r="H275" s="33"/>
      <c r="I275" s="165"/>
      <c r="J275" s="33"/>
      <c r="K275" s="33"/>
      <c r="L275" s="34"/>
      <c r="M275" s="166"/>
      <c r="N275" s="167"/>
      <c r="O275" s="59"/>
      <c r="P275" s="59"/>
      <c r="Q275" s="59"/>
      <c r="R275" s="59"/>
      <c r="S275" s="59"/>
      <c r="T275" s="60"/>
      <c r="U275" s="33"/>
      <c r="V275" s="33"/>
      <c r="W275" s="33"/>
      <c r="X275" s="33"/>
      <c r="Y275" s="33"/>
      <c r="Z275" s="33"/>
      <c r="AA275" s="33"/>
      <c r="AB275" s="33"/>
      <c r="AC275" s="33"/>
      <c r="AD275" s="33"/>
      <c r="AE275" s="33"/>
      <c r="AT275" s="18" t="s">
        <v>208</v>
      </c>
      <c r="AU275" s="18" t="s">
        <v>91</v>
      </c>
    </row>
    <row r="276" spans="1:47" s="2" customFormat="1" ht="146.25">
      <c r="A276" s="33"/>
      <c r="B276" s="34"/>
      <c r="C276" s="33"/>
      <c r="D276" s="163" t="s">
        <v>210</v>
      </c>
      <c r="E276" s="33"/>
      <c r="F276" s="168" t="s">
        <v>830</v>
      </c>
      <c r="G276" s="33"/>
      <c r="H276" s="33"/>
      <c r="I276" s="165"/>
      <c r="J276" s="33"/>
      <c r="K276" s="33"/>
      <c r="L276" s="34"/>
      <c r="M276" s="166"/>
      <c r="N276" s="167"/>
      <c r="O276" s="59"/>
      <c r="P276" s="59"/>
      <c r="Q276" s="59"/>
      <c r="R276" s="59"/>
      <c r="S276" s="59"/>
      <c r="T276" s="60"/>
      <c r="U276" s="33"/>
      <c r="V276" s="33"/>
      <c r="W276" s="33"/>
      <c r="X276" s="33"/>
      <c r="Y276" s="33"/>
      <c r="Z276" s="33"/>
      <c r="AA276" s="33"/>
      <c r="AB276" s="33"/>
      <c r="AC276" s="33"/>
      <c r="AD276" s="33"/>
      <c r="AE276" s="33"/>
      <c r="AT276" s="18" t="s">
        <v>210</v>
      </c>
      <c r="AU276" s="18" t="s">
        <v>91</v>
      </c>
    </row>
    <row r="277" spans="2:51" s="14" customFormat="1" ht="11.25">
      <c r="B277" s="177"/>
      <c r="D277" s="163" t="s">
        <v>212</v>
      </c>
      <c r="E277" s="178" t="s">
        <v>1</v>
      </c>
      <c r="F277" s="179" t="s">
        <v>831</v>
      </c>
      <c r="H277" s="178" t="s">
        <v>1</v>
      </c>
      <c r="I277" s="180"/>
      <c r="L277" s="177"/>
      <c r="M277" s="181"/>
      <c r="N277" s="182"/>
      <c r="O277" s="182"/>
      <c r="P277" s="182"/>
      <c r="Q277" s="182"/>
      <c r="R277" s="182"/>
      <c r="S277" s="182"/>
      <c r="T277" s="183"/>
      <c r="AT277" s="178" t="s">
        <v>212</v>
      </c>
      <c r="AU277" s="178" t="s">
        <v>91</v>
      </c>
      <c r="AV277" s="14" t="s">
        <v>89</v>
      </c>
      <c r="AW277" s="14" t="s">
        <v>36</v>
      </c>
      <c r="AX277" s="14" t="s">
        <v>81</v>
      </c>
      <c r="AY277" s="178" t="s">
        <v>199</v>
      </c>
    </row>
    <row r="278" spans="2:51" s="14" customFormat="1" ht="11.25">
      <c r="B278" s="177"/>
      <c r="D278" s="163" t="s">
        <v>212</v>
      </c>
      <c r="E278" s="178" t="s">
        <v>1</v>
      </c>
      <c r="F278" s="179" t="s">
        <v>832</v>
      </c>
      <c r="H278" s="178" t="s">
        <v>1</v>
      </c>
      <c r="I278" s="180"/>
      <c r="L278" s="177"/>
      <c r="M278" s="181"/>
      <c r="N278" s="182"/>
      <c r="O278" s="182"/>
      <c r="P278" s="182"/>
      <c r="Q278" s="182"/>
      <c r="R278" s="182"/>
      <c r="S278" s="182"/>
      <c r="T278" s="183"/>
      <c r="AT278" s="178" t="s">
        <v>212</v>
      </c>
      <c r="AU278" s="178" t="s">
        <v>91</v>
      </c>
      <c r="AV278" s="14" t="s">
        <v>89</v>
      </c>
      <c r="AW278" s="14" t="s">
        <v>36</v>
      </c>
      <c r="AX278" s="14" t="s">
        <v>81</v>
      </c>
      <c r="AY278" s="178" t="s">
        <v>199</v>
      </c>
    </row>
    <row r="279" spans="2:51" s="13" customFormat="1" ht="11.25">
      <c r="B279" s="169"/>
      <c r="D279" s="163" t="s">
        <v>212</v>
      </c>
      <c r="E279" s="170" t="s">
        <v>1</v>
      </c>
      <c r="F279" s="171" t="s">
        <v>833</v>
      </c>
      <c r="H279" s="172">
        <v>23.15</v>
      </c>
      <c r="I279" s="173"/>
      <c r="L279" s="169"/>
      <c r="M279" s="174"/>
      <c r="N279" s="175"/>
      <c r="O279" s="175"/>
      <c r="P279" s="175"/>
      <c r="Q279" s="175"/>
      <c r="R279" s="175"/>
      <c r="S279" s="175"/>
      <c r="T279" s="176"/>
      <c r="AT279" s="170" t="s">
        <v>212</v>
      </c>
      <c r="AU279" s="170" t="s">
        <v>91</v>
      </c>
      <c r="AV279" s="13" t="s">
        <v>91</v>
      </c>
      <c r="AW279" s="13" t="s">
        <v>36</v>
      </c>
      <c r="AX279" s="13" t="s">
        <v>81</v>
      </c>
      <c r="AY279" s="170" t="s">
        <v>199</v>
      </c>
    </row>
    <row r="280" spans="2:51" s="15" customFormat="1" ht="11.25">
      <c r="B280" s="184"/>
      <c r="D280" s="163" t="s">
        <v>212</v>
      </c>
      <c r="E280" s="185" t="s">
        <v>1</v>
      </c>
      <c r="F280" s="186" t="s">
        <v>234</v>
      </c>
      <c r="H280" s="187">
        <v>23.15</v>
      </c>
      <c r="I280" s="188"/>
      <c r="L280" s="184"/>
      <c r="M280" s="189"/>
      <c r="N280" s="190"/>
      <c r="O280" s="190"/>
      <c r="P280" s="190"/>
      <c r="Q280" s="190"/>
      <c r="R280" s="190"/>
      <c r="S280" s="190"/>
      <c r="T280" s="191"/>
      <c r="AT280" s="185" t="s">
        <v>212</v>
      </c>
      <c r="AU280" s="185" t="s">
        <v>91</v>
      </c>
      <c r="AV280" s="15" t="s">
        <v>206</v>
      </c>
      <c r="AW280" s="15" t="s">
        <v>36</v>
      </c>
      <c r="AX280" s="15" t="s">
        <v>89</v>
      </c>
      <c r="AY280" s="185" t="s">
        <v>199</v>
      </c>
    </row>
    <row r="281" spans="1:65" s="2" customFormat="1" ht="14.45" customHeight="1">
      <c r="A281" s="33"/>
      <c r="B281" s="149"/>
      <c r="C281" s="192" t="s">
        <v>397</v>
      </c>
      <c r="D281" s="192" t="s">
        <v>272</v>
      </c>
      <c r="E281" s="193" t="s">
        <v>834</v>
      </c>
      <c r="F281" s="194" t="s">
        <v>835</v>
      </c>
      <c r="G281" s="195" t="s">
        <v>228</v>
      </c>
      <c r="H281" s="196">
        <v>23.15</v>
      </c>
      <c r="I281" s="197"/>
      <c r="J281" s="198">
        <f>ROUND(I281*H281,2)</f>
        <v>0</v>
      </c>
      <c r="K281" s="194" t="s">
        <v>246</v>
      </c>
      <c r="L281" s="199"/>
      <c r="M281" s="200" t="s">
        <v>1</v>
      </c>
      <c r="N281" s="201" t="s">
        <v>46</v>
      </c>
      <c r="O281" s="59"/>
      <c r="P281" s="159">
        <f>O281*H281</f>
        <v>0</v>
      </c>
      <c r="Q281" s="159">
        <v>2.4</v>
      </c>
      <c r="R281" s="159">
        <f>Q281*H281</f>
        <v>55.559999999999995</v>
      </c>
      <c r="S281" s="159">
        <v>0</v>
      </c>
      <c r="T281" s="160">
        <f>S281*H281</f>
        <v>0</v>
      </c>
      <c r="U281" s="33"/>
      <c r="V281" s="33"/>
      <c r="W281" s="33"/>
      <c r="X281" s="33"/>
      <c r="Y281" s="33"/>
      <c r="Z281" s="33"/>
      <c r="AA281" s="33"/>
      <c r="AB281" s="33"/>
      <c r="AC281" s="33"/>
      <c r="AD281" s="33"/>
      <c r="AE281" s="33"/>
      <c r="AR281" s="161" t="s">
        <v>259</v>
      </c>
      <c r="AT281" s="161" t="s">
        <v>272</v>
      </c>
      <c r="AU281" s="161" t="s">
        <v>91</v>
      </c>
      <c r="AY281" s="18" t="s">
        <v>199</v>
      </c>
      <c r="BE281" s="162">
        <f>IF(N281="základní",J281,0)</f>
        <v>0</v>
      </c>
      <c r="BF281" s="162">
        <f>IF(N281="snížená",J281,0)</f>
        <v>0</v>
      </c>
      <c r="BG281" s="162">
        <f>IF(N281="zákl. přenesená",J281,0)</f>
        <v>0</v>
      </c>
      <c r="BH281" s="162">
        <f>IF(N281="sníž. přenesená",J281,0)</f>
        <v>0</v>
      </c>
      <c r="BI281" s="162">
        <f>IF(N281="nulová",J281,0)</f>
        <v>0</v>
      </c>
      <c r="BJ281" s="18" t="s">
        <v>89</v>
      </c>
      <c r="BK281" s="162">
        <f>ROUND(I281*H281,2)</f>
        <v>0</v>
      </c>
      <c r="BL281" s="18" t="s">
        <v>206</v>
      </c>
      <c r="BM281" s="161" t="s">
        <v>836</v>
      </c>
    </row>
    <row r="282" spans="1:65" s="2" customFormat="1" ht="24.2" customHeight="1">
      <c r="A282" s="33"/>
      <c r="B282" s="149"/>
      <c r="C282" s="150" t="s">
        <v>402</v>
      </c>
      <c r="D282" s="150" t="s">
        <v>201</v>
      </c>
      <c r="E282" s="151" t="s">
        <v>424</v>
      </c>
      <c r="F282" s="152" t="s">
        <v>425</v>
      </c>
      <c r="G282" s="153" t="s">
        <v>275</v>
      </c>
      <c r="H282" s="154">
        <v>3.82</v>
      </c>
      <c r="I282" s="155"/>
      <c r="J282" s="156">
        <f>ROUND(I282*H282,2)</f>
        <v>0</v>
      </c>
      <c r="K282" s="152" t="s">
        <v>205</v>
      </c>
      <c r="L282" s="34"/>
      <c r="M282" s="157" t="s">
        <v>1</v>
      </c>
      <c r="N282" s="158" t="s">
        <v>46</v>
      </c>
      <c r="O282" s="59"/>
      <c r="P282" s="159">
        <f>O282*H282</f>
        <v>0</v>
      </c>
      <c r="Q282" s="159">
        <v>1.0958</v>
      </c>
      <c r="R282" s="159">
        <f>Q282*H282</f>
        <v>4.185956</v>
      </c>
      <c r="S282" s="159">
        <v>0</v>
      </c>
      <c r="T282" s="160">
        <f>S282*H282</f>
        <v>0</v>
      </c>
      <c r="U282" s="33"/>
      <c r="V282" s="33"/>
      <c r="W282" s="33"/>
      <c r="X282" s="33"/>
      <c r="Y282" s="33"/>
      <c r="Z282" s="33"/>
      <c r="AA282" s="33"/>
      <c r="AB282" s="33"/>
      <c r="AC282" s="33"/>
      <c r="AD282" s="33"/>
      <c r="AE282" s="33"/>
      <c r="AR282" s="161" t="s">
        <v>206</v>
      </c>
      <c r="AT282" s="161" t="s">
        <v>201</v>
      </c>
      <c r="AU282" s="161" t="s">
        <v>91</v>
      </c>
      <c r="AY282" s="18" t="s">
        <v>199</v>
      </c>
      <c r="BE282" s="162">
        <f>IF(N282="základní",J282,0)</f>
        <v>0</v>
      </c>
      <c r="BF282" s="162">
        <f>IF(N282="snížená",J282,0)</f>
        <v>0</v>
      </c>
      <c r="BG282" s="162">
        <f>IF(N282="zákl. přenesená",J282,0)</f>
        <v>0</v>
      </c>
      <c r="BH282" s="162">
        <f>IF(N282="sníž. přenesená",J282,0)</f>
        <v>0</v>
      </c>
      <c r="BI282" s="162">
        <f>IF(N282="nulová",J282,0)</f>
        <v>0</v>
      </c>
      <c r="BJ282" s="18" t="s">
        <v>89</v>
      </c>
      <c r="BK282" s="162">
        <f>ROUND(I282*H282,2)</f>
        <v>0</v>
      </c>
      <c r="BL282" s="18" t="s">
        <v>206</v>
      </c>
      <c r="BM282" s="161" t="s">
        <v>837</v>
      </c>
    </row>
    <row r="283" spans="1:47" s="2" customFormat="1" ht="39">
      <c r="A283" s="33"/>
      <c r="B283" s="34"/>
      <c r="C283" s="33"/>
      <c r="D283" s="163" t="s">
        <v>208</v>
      </c>
      <c r="E283" s="33"/>
      <c r="F283" s="164" t="s">
        <v>838</v>
      </c>
      <c r="G283" s="33"/>
      <c r="H283" s="33"/>
      <c r="I283" s="165"/>
      <c r="J283" s="33"/>
      <c r="K283" s="33"/>
      <c r="L283" s="34"/>
      <c r="M283" s="166"/>
      <c r="N283" s="167"/>
      <c r="O283" s="59"/>
      <c r="P283" s="59"/>
      <c r="Q283" s="59"/>
      <c r="R283" s="59"/>
      <c r="S283" s="59"/>
      <c r="T283" s="60"/>
      <c r="U283" s="33"/>
      <c r="V283" s="33"/>
      <c r="W283" s="33"/>
      <c r="X283" s="33"/>
      <c r="Y283" s="33"/>
      <c r="Z283" s="33"/>
      <c r="AA283" s="33"/>
      <c r="AB283" s="33"/>
      <c r="AC283" s="33"/>
      <c r="AD283" s="33"/>
      <c r="AE283" s="33"/>
      <c r="AT283" s="18" t="s">
        <v>208</v>
      </c>
      <c r="AU283" s="18" t="s">
        <v>91</v>
      </c>
    </row>
    <row r="284" spans="1:47" s="2" customFormat="1" ht="97.5">
      <c r="A284" s="33"/>
      <c r="B284" s="34"/>
      <c r="C284" s="33"/>
      <c r="D284" s="163" t="s">
        <v>210</v>
      </c>
      <c r="E284" s="33"/>
      <c r="F284" s="168" t="s">
        <v>428</v>
      </c>
      <c r="G284" s="33"/>
      <c r="H284" s="33"/>
      <c r="I284" s="165"/>
      <c r="J284" s="33"/>
      <c r="K284" s="33"/>
      <c r="L284" s="34"/>
      <c r="M284" s="166"/>
      <c r="N284" s="167"/>
      <c r="O284" s="59"/>
      <c r="P284" s="59"/>
      <c r="Q284" s="59"/>
      <c r="R284" s="59"/>
      <c r="S284" s="59"/>
      <c r="T284" s="60"/>
      <c r="U284" s="33"/>
      <c r="V284" s="33"/>
      <c r="W284" s="33"/>
      <c r="X284" s="33"/>
      <c r="Y284" s="33"/>
      <c r="Z284" s="33"/>
      <c r="AA284" s="33"/>
      <c r="AB284" s="33"/>
      <c r="AC284" s="33"/>
      <c r="AD284" s="33"/>
      <c r="AE284" s="33"/>
      <c r="AT284" s="18" t="s">
        <v>210</v>
      </c>
      <c r="AU284" s="18" t="s">
        <v>91</v>
      </c>
    </row>
    <row r="285" spans="2:51" s="14" customFormat="1" ht="11.25">
      <c r="B285" s="177"/>
      <c r="D285" s="163" t="s">
        <v>212</v>
      </c>
      <c r="E285" s="178" t="s">
        <v>1</v>
      </c>
      <c r="F285" s="179" t="s">
        <v>839</v>
      </c>
      <c r="H285" s="178" t="s">
        <v>1</v>
      </c>
      <c r="I285" s="180"/>
      <c r="L285" s="177"/>
      <c r="M285" s="181"/>
      <c r="N285" s="182"/>
      <c r="O285" s="182"/>
      <c r="P285" s="182"/>
      <c r="Q285" s="182"/>
      <c r="R285" s="182"/>
      <c r="S285" s="182"/>
      <c r="T285" s="183"/>
      <c r="AT285" s="178" t="s">
        <v>212</v>
      </c>
      <c r="AU285" s="178" t="s">
        <v>91</v>
      </c>
      <c r="AV285" s="14" t="s">
        <v>89</v>
      </c>
      <c r="AW285" s="14" t="s">
        <v>36</v>
      </c>
      <c r="AX285" s="14" t="s">
        <v>81</v>
      </c>
      <c r="AY285" s="178" t="s">
        <v>199</v>
      </c>
    </row>
    <row r="286" spans="2:51" s="13" customFormat="1" ht="11.25">
      <c r="B286" s="169"/>
      <c r="D286" s="163" t="s">
        <v>212</v>
      </c>
      <c r="E286" s="170" t="s">
        <v>1</v>
      </c>
      <c r="F286" s="171" t="s">
        <v>840</v>
      </c>
      <c r="H286" s="172">
        <v>1.223</v>
      </c>
      <c r="I286" s="173"/>
      <c r="L286" s="169"/>
      <c r="M286" s="174"/>
      <c r="N286" s="175"/>
      <c r="O286" s="175"/>
      <c r="P286" s="175"/>
      <c r="Q286" s="175"/>
      <c r="R286" s="175"/>
      <c r="S286" s="175"/>
      <c r="T286" s="176"/>
      <c r="AT286" s="170" t="s">
        <v>212</v>
      </c>
      <c r="AU286" s="170" t="s">
        <v>91</v>
      </c>
      <c r="AV286" s="13" t="s">
        <v>91</v>
      </c>
      <c r="AW286" s="13" t="s">
        <v>36</v>
      </c>
      <c r="AX286" s="13" t="s">
        <v>81</v>
      </c>
      <c r="AY286" s="170" t="s">
        <v>199</v>
      </c>
    </row>
    <row r="287" spans="2:51" s="13" customFormat="1" ht="11.25">
      <c r="B287" s="169"/>
      <c r="D287" s="163" t="s">
        <v>212</v>
      </c>
      <c r="E287" s="170" t="s">
        <v>1</v>
      </c>
      <c r="F287" s="171" t="s">
        <v>841</v>
      </c>
      <c r="H287" s="172">
        <v>1.242</v>
      </c>
      <c r="I287" s="173"/>
      <c r="L287" s="169"/>
      <c r="M287" s="174"/>
      <c r="N287" s="175"/>
      <c r="O287" s="175"/>
      <c r="P287" s="175"/>
      <c r="Q287" s="175"/>
      <c r="R287" s="175"/>
      <c r="S287" s="175"/>
      <c r="T287" s="176"/>
      <c r="AT287" s="170" t="s">
        <v>212</v>
      </c>
      <c r="AU287" s="170" t="s">
        <v>91</v>
      </c>
      <c r="AV287" s="13" t="s">
        <v>91</v>
      </c>
      <c r="AW287" s="13" t="s">
        <v>36</v>
      </c>
      <c r="AX287" s="13" t="s">
        <v>81</v>
      </c>
      <c r="AY287" s="170" t="s">
        <v>199</v>
      </c>
    </row>
    <row r="288" spans="2:51" s="13" customFormat="1" ht="11.25">
      <c r="B288" s="169"/>
      <c r="D288" s="163" t="s">
        <v>212</v>
      </c>
      <c r="E288" s="170" t="s">
        <v>1</v>
      </c>
      <c r="F288" s="171" t="s">
        <v>842</v>
      </c>
      <c r="H288" s="172">
        <v>1.355</v>
      </c>
      <c r="I288" s="173"/>
      <c r="L288" s="169"/>
      <c r="M288" s="174"/>
      <c r="N288" s="175"/>
      <c r="O288" s="175"/>
      <c r="P288" s="175"/>
      <c r="Q288" s="175"/>
      <c r="R288" s="175"/>
      <c r="S288" s="175"/>
      <c r="T288" s="176"/>
      <c r="AT288" s="170" t="s">
        <v>212</v>
      </c>
      <c r="AU288" s="170" t="s">
        <v>91</v>
      </c>
      <c r="AV288" s="13" t="s">
        <v>91</v>
      </c>
      <c r="AW288" s="13" t="s">
        <v>36</v>
      </c>
      <c r="AX288" s="13" t="s">
        <v>81</v>
      </c>
      <c r="AY288" s="170" t="s">
        <v>199</v>
      </c>
    </row>
    <row r="289" spans="2:51" s="15" customFormat="1" ht="11.25">
      <c r="B289" s="184"/>
      <c r="D289" s="163" t="s">
        <v>212</v>
      </c>
      <c r="E289" s="185" t="s">
        <v>1</v>
      </c>
      <c r="F289" s="186" t="s">
        <v>234</v>
      </c>
      <c r="H289" s="187">
        <v>3.82</v>
      </c>
      <c r="I289" s="188"/>
      <c r="L289" s="184"/>
      <c r="M289" s="189"/>
      <c r="N289" s="190"/>
      <c r="O289" s="190"/>
      <c r="P289" s="190"/>
      <c r="Q289" s="190"/>
      <c r="R289" s="190"/>
      <c r="S289" s="190"/>
      <c r="T289" s="191"/>
      <c r="AT289" s="185" t="s">
        <v>212</v>
      </c>
      <c r="AU289" s="185" t="s">
        <v>91</v>
      </c>
      <c r="AV289" s="15" t="s">
        <v>206</v>
      </c>
      <c r="AW289" s="15" t="s">
        <v>36</v>
      </c>
      <c r="AX289" s="15" t="s">
        <v>89</v>
      </c>
      <c r="AY289" s="185" t="s">
        <v>199</v>
      </c>
    </row>
    <row r="290" spans="1:65" s="2" customFormat="1" ht="24.2" customHeight="1">
      <c r="A290" s="33"/>
      <c r="B290" s="149"/>
      <c r="C290" s="150" t="s">
        <v>410</v>
      </c>
      <c r="D290" s="150" t="s">
        <v>201</v>
      </c>
      <c r="E290" s="151" t="s">
        <v>843</v>
      </c>
      <c r="F290" s="152" t="s">
        <v>844</v>
      </c>
      <c r="G290" s="153" t="s">
        <v>275</v>
      </c>
      <c r="H290" s="154">
        <v>51.551</v>
      </c>
      <c r="I290" s="155"/>
      <c r="J290" s="156">
        <f>ROUND(I290*H290,2)</f>
        <v>0</v>
      </c>
      <c r="K290" s="152" t="s">
        <v>205</v>
      </c>
      <c r="L290" s="34"/>
      <c r="M290" s="157" t="s">
        <v>1</v>
      </c>
      <c r="N290" s="158" t="s">
        <v>46</v>
      </c>
      <c r="O290" s="59"/>
      <c r="P290" s="159">
        <f>O290*H290</f>
        <v>0</v>
      </c>
      <c r="Q290" s="159">
        <v>1.05631</v>
      </c>
      <c r="R290" s="159">
        <f>Q290*H290</f>
        <v>54.453836810000006</v>
      </c>
      <c r="S290" s="159">
        <v>0</v>
      </c>
      <c r="T290" s="160">
        <f>S290*H290</f>
        <v>0</v>
      </c>
      <c r="U290" s="33"/>
      <c r="V290" s="33"/>
      <c r="W290" s="33"/>
      <c r="X290" s="33"/>
      <c r="Y290" s="33"/>
      <c r="Z290" s="33"/>
      <c r="AA290" s="33"/>
      <c r="AB290" s="33"/>
      <c r="AC290" s="33"/>
      <c r="AD290" s="33"/>
      <c r="AE290" s="33"/>
      <c r="AR290" s="161" t="s">
        <v>206</v>
      </c>
      <c r="AT290" s="161" t="s">
        <v>201</v>
      </c>
      <c r="AU290" s="161" t="s">
        <v>91</v>
      </c>
      <c r="AY290" s="18" t="s">
        <v>199</v>
      </c>
      <c r="BE290" s="162">
        <f>IF(N290="základní",J290,0)</f>
        <v>0</v>
      </c>
      <c r="BF290" s="162">
        <f>IF(N290="snížená",J290,0)</f>
        <v>0</v>
      </c>
      <c r="BG290" s="162">
        <f>IF(N290="zákl. přenesená",J290,0)</f>
        <v>0</v>
      </c>
      <c r="BH290" s="162">
        <f>IF(N290="sníž. přenesená",J290,0)</f>
        <v>0</v>
      </c>
      <c r="BI290" s="162">
        <f>IF(N290="nulová",J290,0)</f>
        <v>0</v>
      </c>
      <c r="BJ290" s="18" t="s">
        <v>89</v>
      </c>
      <c r="BK290" s="162">
        <f>ROUND(I290*H290,2)</f>
        <v>0</v>
      </c>
      <c r="BL290" s="18" t="s">
        <v>206</v>
      </c>
      <c r="BM290" s="161" t="s">
        <v>845</v>
      </c>
    </row>
    <row r="291" spans="1:47" s="2" customFormat="1" ht="48.75">
      <c r="A291" s="33"/>
      <c r="B291" s="34"/>
      <c r="C291" s="33"/>
      <c r="D291" s="163" t="s">
        <v>208</v>
      </c>
      <c r="E291" s="33"/>
      <c r="F291" s="164" t="s">
        <v>846</v>
      </c>
      <c r="G291" s="33"/>
      <c r="H291" s="33"/>
      <c r="I291" s="165"/>
      <c r="J291" s="33"/>
      <c r="K291" s="33"/>
      <c r="L291" s="34"/>
      <c r="M291" s="166"/>
      <c r="N291" s="167"/>
      <c r="O291" s="59"/>
      <c r="P291" s="59"/>
      <c r="Q291" s="59"/>
      <c r="R291" s="59"/>
      <c r="S291" s="59"/>
      <c r="T291" s="60"/>
      <c r="U291" s="33"/>
      <c r="V291" s="33"/>
      <c r="W291" s="33"/>
      <c r="X291" s="33"/>
      <c r="Y291" s="33"/>
      <c r="Z291" s="33"/>
      <c r="AA291" s="33"/>
      <c r="AB291" s="33"/>
      <c r="AC291" s="33"/>
      <c r="AD291" s="33"/>
      <c r="AE291" s="33"/>
      <c r="AT291" s="18" t="s">
        <v>208</v>
      </c>
      <c r="AU291" s="18" t="s">
        <v>91</v>
      </c>
    </row>
    <row r="292" spans="1:47" s="2" customFormat="1" ht="97.5">
      <c r="A292" s="33"/>
      <c r="B292" s="34"/>
      <c r="C292" s="33"/>
      <c r="D292" s="163" t="s">
        <v>210</v>
      </c>
      <c r="E292" s="33"/>
      <c r="F292" s="168" t="s">
        <v>428</v>
      </c>
      <c r="G292" s="33"/>
      <c r="H292" s="33"/>
      <c r="I292" s="165"/>
      <c r="J292" s="33"/>
      <c r="K292" s="33"/>
      <c r="L292" s="34"/>
      <c r="M292" s="166"/>
      <c r="N292" s="167"/>
      <c r="O292" s="59"/>
      <c r="P292" s="59"/>
      <c r="Q292" s="59"/>
      <c r="R292" s="59"/>
      <c r="S292" s="59"/>
      <c r="T292" s="60"/>
      <c r="U292" s="33"/>
      <c r="V292" s="33"/>
      <c r="W292" s="33"/>
      <c r="X292" s="33"/>
      <c r="Y292" s="33"/>
      <c r="Z292" s="33"/>
      <c r="AA292" s="33"/>
      <c r="AB292" s="33"/>
      <c r="AC292" s="33"/>
      <c r="AD292" s="33"/>
      <c r="AE292" s="33"/>
      <c r="AT292" s="18" t="s">
        <v>210</v>
      </c>
      <c r="AU292" s="18" t="s">
        <v>91</v>
      </c>
    </row>
    <row r="293" spans="2:51" s="14" customFormat="1" ht="11.25">
      <c r="B293" s="177"/>
      <c r="D293" s="163" t="s">
        <v>212</v>
      </c>
      <c r="E293" s="178" t="s">
        <v>1</v>
      </c>
      <c r="F293" s="179" t="s">
        <v>839</v>
      </c>
      <c r="H293" s="178" t="s">
        <v>1</v>
      </c>
      <c r="I293" s="180"/>
      <c r="L293" s="177"/>
      <c r="M293" s="181"/>
      <c r="N293" s="182"/>
      <c r="O293" s="182"/>
      <c r="P293" s="182"/>
      <c r="Q293" s="182"/>
      <c r="R293" s="182"/>
      <c r="S293" s="182"/>
      <c r="T293" s="183"/>
      <c r="AT293" s="178" t="s">
        <v>212</v>
      </c>
      <c r="AU293" s="178" t="s">
        <v>91</v>
      </c>
      <c r="AV293" s="14" t="s">
        <v>89</v>
      </c>
      <c r="AW293" s="14" t="s">
        <v>36</v>
      </c>
      <c r="AX293" s="14" t="s">
        <v>81</v>
      </c>
      <c r="AY293" s="178" t="s">
        <v>199</v>
      </c>
    </row>
    <row r="294" spans="2:51" s="13" customFormat="1" ht="11.25">
      <c r="B294" s="169"/>
      <c r="D294" s="163" t="s">
        <v>212</v>
      </c>
      <c r="E294" s="170" t="s">
        <v>1</v>
      </c>
      <c r="F294" s="171" t="s">
        <v>847</v>
      </c>
      <c r="H294" s="172">
        <v>17.221</v>
      </c>
      <c r="I294" s="173"/>
      <c r="L294" s="169"/>
      <c r="M294" s="174"/>
      <c r="N294" s="175"/>
      <c r="O294" s="175"/>
      <c r="P294" s="175"/>
      <c r="Q294" s="175"/>
      <c r="R294" s="175"/>
      <c r="S294" s="175"/>
      <c r="T294" s="176"/>
      <c r="AT294" s="170" t="s">
        <v>212</v>
      </c>
      <c r="AU294" s="170" t="s">
        <v>91</v>
      </c>
      <c r="AV294" s="13" t="s">
        <v>91</v>
      </c>
      <c r="AW294" s="13" t="s">
        <v>36</v>
      </c>
      <c r="AX294" s="13" t="s">
        <v>81</v>
      </c>
      <c r="AY294" s="170" t="s">
        <v>199</v>
      </c>
    </row>
    <row r="295" spans="2:51" s="13" customFormat="1" ht="11.25">
      <c r="B295" s="169"/>
      <c r="D295" s="163" t="s">
        <v>212</v>
      </c>
      <c r="E295" s="170" t="s">
        <v>1</v>
      </c>
      <c r="F295" s="171" t="s">
        <v>848</v>
      </c>
      <c r="H295" s="172">
        <v>16.527</v>
      </c>
      <c r="I295" s="173"/>
      <c r="L295" s="169"/>
      <c r="M295" s="174"/>
      <c r="N295" s="175"/>
      <c r="O295" s="175"/>
      <c r="P295" s="175"/>
      <c r="Q295" s="175"/>
      <c r="R295" s="175"/>
      <c r="S295" s="175"/>
      <c r="T295" s="176"/>
      <c r="AT295" s="170" t="s">
        <v>212</v>
      </c>
      <c r="AU295" s="170" t="s">
        <v>91</v>
      </c>
      <c r="AV295" s="13" t="s">
        <v>91</v>
      </c>
      <c r="AW295" s="13" t="s">
        <v>36</v>
      </c>
      <c r="AX295" s="13" t="s">
        <v>81</v>
      </c>
      <c r="AY295" s="170" t="s">
        <v>199</v>
      </c>
    </row>
    <row r="296" spans="2:51" s="13" customFormat="1" ht="11.25">
      <c r="B296" s="169"/>
      <c r="D296" s="163" t="s">
        <v>212</v>
      </c>
      <c r="E296" s="170" t="s">
        <v>1</v>
      </c>
      <c r="F296" s="171" t="s">
        <v>849</v>
      </c>
      <c r="H296" s="172">
        <v>17.803</v>
      </c>
      <c r="I296" s="173"/>
      <c r="L296" s="169"/>
      <c r="M296" s="174"/>
      <c r="N296" s="175"/>
      <c r="O296" s="175"/>
      <c r="P296" s="175"/>
      <c r="Q296" s="175"/>
      <c r="R296" s="175"/>
      <c r="S296" s="175"/>
      <c r="T296" s="176"/>
      <c r="AT296" s="170" t="s">
        <v>212</v>
      </c>
      <c r="AU296" s="170" t="s">
        <v>91</v>
      </c>
      <c r="AV296" s="13" t="s">
        <v>91</v>
      </c>
      <c r="AW296" s="13" t="s">
        <v>36</v>
      </c>
      <c r="AX296" s="13" t="s">
        <v>81</v>
      </c>
      <c r="AY296" s="170" t="s">
        <v>199</v>
      </c>
    </row>
    <row r="297" spans="2:51" s="15" customFormat="1" ht="11.25">
      <c r="B297" s="184"/>
      <c r="D297" s="163" t="s">
        <v>212</v>
      </c>
      <c r="E297" s="185" t="s">
        <v>1</v>
      </c>
      <c r="F297" s="186" t="s">
        <v>234</v>
      </c>
      <c r="H297" s="187">
        <v>51.551</v>
      </c>
      <c r="I297" s="188"/>
      <c r="L297" s="184"/>
      <c r="M297" s="189"/>
      <c r="N297" s="190"/>
      <c r="O297" s="190"/>
      <c r="P297" s="190"/>
      <c r="Q297" s="190"/>
      <c r="R297" s="190"/>
      <c r="S297" s="190"/>
      <c r="T297" s="191"/>
      <c r="AT297" s="185" t="s">
        <v>212</v>
      </c>
      <c r="AU297" s="185" t="s">
        <v>91</v>
      </c>
      <c r="AV297" s="15" t="s">
        <v>206</v>
      </c>
      <c r="AW297" s="15" t="s">
        <v>36</v>
      </c>
      <c r="AX297" s="15" t="s">
        <v>89</v>
      </c>
      <c r="AY297" s="185" t="s">
        <v>199</v>
      </c>
    </row>
    <row r="298" spans="1:65" s="2" customFormat="1" ht="24.2" customHeight="1">
      <c r="A298" s="33"/>
      <c r="B298" s="149"/>
      <c r="C298" s="150" t="s">
        <v>418</v>
      </c>
      <c r="D298" s="150" t="s">
        <v>201</v>
      </c>
      <c r="E298" s="151" t="s">
        <v>850</v>
      </c>
      <c r="F298" s="152" t="s">
        <v>851</v>
      </c>
      <c r="G298" s="153" t="s">
        <v>400</v>
      </c>
      <c r="H298" s="154">
        <v>1</v>
      </c>
      <c r="I298" s="155"/>
      <c r="J298" s="156">
        <f>ROUND(I298*H298,2)</f>
        <v>0</v>
      </c>
      <c r="K298" s="152" t="s">
        <v>246</v>
      </c>
      <c r="L298" s="34"/>
      <c r="M298" s="157" t="s">
        <v>1</v>
      </c>
      <c r="N298" s="158" t="s">
        <v>46</v>
      </c>
      <c r="O298" s="59"/>
      <c r="P298" s="159">
        <f>O298*H298</f>
        <v>0</v>
      </c>
      <c r="Q298" s="159">
        <v>0.05265</v>
      </c>
      <c r="R298" s="159">
        <f>Q298*H298</f>
        <v>0.05265</v>
      </c>
      <c r="S298" s="159">
        <v>0</v>
      </c>
      <c r="T298" s="160">
        <f>S298*H298</f>
        <v>0</v>
      </c>
      <c r="U298" s="33"/>
      <c r="V298" s="33"/>
      <c r="W298" s="33"/>
      <c r="X298" s="33"/>
      <c r="Y298" s="33"/>
      <c r="Z298" s="33"/>
      <c r="AA298" s="33"/>
      <c r="AB298" s="33"/>
      <c r="AC298" s="33"/>
      <c r="AD298" s="33"/>
      <c r="AE298" s="33"/>
      <c r="AR298" s="161" t="s">
        <v>206</v>
      </c>
      <c r="AT298" s="161" t="s">
        <v>201</v>
      </c>
      <c r="AU298" s="161" t="s">
        <v>91</v>
      </c>
      <c r="AY298" s="18" t="s">
        <v>199</v>
      </c>
      <c r="BE298" s="162">
        <f>IF(N298="základní",J298,0)</f>
        <v>0</v>
      </c>
      <c r="BF298" s="162">
        <f>IF(N298="snížená",J298,0)</f>
        <v>0</v>
      </c>
      <c r="BG298" s="162">
        <f>IF(N298="zákl. přenesená",J298,0)</f>
        <v>0</v>
      </c>
      <c r="BH298" s="162">
        <f>IF(N298="sníž. přenesená",J298,0)</f>
        <v>0</v>
      </c>
      <c r="BI298" s="162">
        <f>IF(N298="nulová",J298,0)</f>
        <v>0</v>
      </c>
      <c r="BJ298" s="18" t="s">
        <v>89</v>
      </c>
      <c r="BK298" s="162">
        <f>ROUND(I298*H298,2)</f>
        <v>0</v>
      </c>
      <c r="BL298" s="18" t="s">
        <v>206</v>
      </c>
      <c r="BM298" s="161" t="s">
        <v>852</v>
      </c>
    </row>
    <row r="299" spans="2:51" s="14" customFormat="1" ht="11.25">
      <c r="B299" s="177"/>
      <c r="D299" s="163" t="s">
        <v>212</v>
      </c>
      <c r="E299" s="178" t="s">
        <v>1</v>
      </c>
      <c r="F299" s="179" t="s">
        <v>853</v>
      </c>
      <c r="H299" s="178" t="s">
        <v>1</v>
      </c>
      <c r="I299" s="180"/>
      <c r="L299" s="177"/>
      <c r="M299" s="181"/>
      <c r="N299" s="182"/>
      <c r="O299" s="182"/>
      <c r="P299" s="182"/>
      <c r="Q299" s="182"/>
      <c r="R299" s="182"/>
      <c r="S299" s="182"/>
      <c r="T299" s="183"/>
      <c r="AT299" s="178" t="s">
        <v>212</v>
      </c>
      <c r="AU299" s="178" t="s">
        <v>91</v>
      </c>
      <c r="AV299" s="14" t="s">
        <v>89</v>
      </c>
      <c r="AW299" s="14" t="s">
        <v>36</v>
      </c>
      <c r="AX299" s="14" t="s">
        <v>81</v>
      </c>
      <c r="AY299" s="178" t="s">
        <v>199</v>
      </c>
    </row>
    <row r="300" spans="2:51" s="14" customFormat="1" ht="11.25">
      <c r="B300" s="177"/>
      <c r="D300" s="163" t="s">
        <v>212</v>
      </c>
      <c r="E300" s="178" t="s">
        <v>1</v>
      </c>
      <c r="F300" s="179" t="s">
        <v>854</v>
      </c>
      <c r="H300" s="178" t="s">
        <v>1</v>
      </c>
      <c r="I300" s="180"/>
      <c r="L300" s="177"/>
      <c r="M300" s="181"/>
      <c r="N300" s="182"/>
      <c r="O300" s="182"/>
      <c r="P300" s="182"/>
      <c r="Q300" s="182"/>
      <c r="R300" s="182"/>
      <c r="S300" s="182"/>
      <c r="T300" s="183"/>
      <c r="AT300" s="178" t="s">
        <v>212</v>
      </c>
      <c r="AU300" s="178" t="s">
        <v>91</v>
      </c>
      <c r="AV300" s="14" t="s">
        <v>89</v>
      </c>
      <c r="AW300" s="14" t="s">
        <v>36</v>
      </c>
      <c r="AX300" s="14" t="s">
        <v>81</v>
      </c>
      <c r="AY300" s="178" t="s">
        <v>199</v>
      </c>
    </row>
    <row r="301" spans="2:51" s="14" customFormat="1" ht="11.25">
      <c r="B301" s="177"/>
      <c r="D301" s="163" t="s">
        <v>212</v>
      </c>
      <c r="E301" s="178" t="s">
        <v>1</v>
      </c>
      <c r="F301" s="179" t="s">
        <v>855</v>
      </c>
      <c r="H301" s="178" t="s">
        <v>1</v>
      </c>
      <c r="I301" s="180"/>
      <c r="L301" s="177"/>
      <c r="M301" s="181"/>
      <c r="N301" s="182"/>
      <c r="O301" s="182"/>
      <c r="P301" s="182"/>
      <c r="Q301" s="182"/>
      <c r="R301" s="182"/>
      <c r="S301" s="182"/>
      <c r="T301" s="183"/>
      <c r="AT301" s="178" t="s">
        <v>212</v>
      </c>
      <c r="AU301" s="178" t="s">
        <v>91</v>
      </c>
      <c r="AV301" s="14" t="s">
        <v>89</v>
      </c>
      <c r="AW301" s="14" t="s">
        <v>36</v>
      </c>
      <c r="AX301" s="14" t="s">
        <v>81</v>
      </c>
      <c r="AY301" s="178" t="s">
        <v>199</v>
      </c>
    </row>
    <row r="302" spans="2:51" s="13" customFormat="1" ht="11.25">
      <c r="B302" s="169"/>
      <c r="D302" s="163" t="s">
        <v>212</v>
      </c>
      <c r="E302" s="170" t="s">
        <v>1</v>
      </c>
      <c r="F302" s="171" t="s">
        <v>89</v>
      </c>
      <c r="H302" s="172">
        <v>1</v>
      </c>
      <c r="I302" s="173"/>
      <c r="L302" s="169"/>
      <c r="M302" s="174"/>
      <c r="N302" s="175"/>
      <c r="O302" s="175"/>
      <c r="P302" s="175"/>
      <c r="Q302" s="175"/>
      <c r="R302" s="175"/>
      <c r="S302" s="175"/>
      <c r="T302" s="176"/>
      <c r="AT302" s="170" t="s">
        <v>212</v>
      </c>
      <c r="AU302" s="170" t="s">
        <v>91</v>
      </c>
      <c r="AV302" s="13" t="s">
        <v>91</v>
      </c>
      <c r="AW302" s="13" t="s">
        <v>36</v>
      </c>
      <c r="AX302" s="13" t="s">
        <v>89</v>
      </c>
      <c r="AY302" s="170" t="s">
        <v>199</v>
      </c>
    </row>
    <row r="303" spans="2:63" s="12" customFormat="1" ht="22.9" customHeight="1">
      <c r="B303" s="136"/>
      <c r="D303" s="137" t="s">
        <v>80</v>
      </c>
      <c r="E303" s="147" t="s">
        <v>206</v>
      </c>
      <c r="F303" s="147" t="s">
        <v>455</v>
      </c>
      <c r="I303" s="139"/>
      <c r="J303" s="148">
        <f>BK303</f>
        <v>0</v>
      </c>
      <c r="L303" s="136"/>
      <c r="M303" s="141"/>
      <c r="N303" s="142"/>
      <c r="O303" s="142"/>
      <c r="P303" s="143">
        <f>SUM(P304:P340)</f>
        <v>0</v>
      </c>
      <c r="Q303" s="142"/>
      <c r="R303" s="143">
        <f>SUM(R304:R340)</f>
        <v>192.6743866</v>
      </c>
      <c r="S303" s="142"/>
      <c r="T303" s="144">
        <f>SUM(T304:T340)</f>
        <v>0</v>
      </c>
      <c r="AR303" s="137" t="s">
        <v>89</v>
      </c>
      <c r="AT303" s="145" t="s">
        <v>80</v>
      </c>
      <c r="AU303" s="145" t="s">
        <v>89</v>
      </c>
      <c r="AY303" s="137" t="s">
        <v>199</v>
      </c>
      <c r="BK303" s="146">
        <f>SUM(BK304:BK340)</f>
        <v>0</v>
      </c>
    </row>
    <row r="304" spans="1:65" s="2" customFormat="1" ht="24.2" customHeight="1">
      <c r="A304" s="33"/>
      <c r="B304" s="149"/>
      <c r="C304" s="150" t="s">
        <v>423</v>
      </c>
      <c r="D304" s="150" t="s">
        <v>201</v>
      </c>
      <c r="E304" s="151" t="s">
        <v>856</v>
      </c>
      <c r="F304" s="152" t="s">
        <v>857</v>
      </c>
      <c r="G304" s="153" t="s">
        <v>204</v>
      </c>
      <c r="H304" s="154">
        <v>170.54</v>
      </c>
      <c r="I304" s="155"/>
      <c r="J304" s="156">
        <f>ROUND(I304*H304,2)</f>
        <v>0</v>
      </c>
      <c r="K304" s="152" t="s">
        <v>205</v>
      </c>
      <c r="L304" s="34"/>
      <c r="M304" s="157" t="s">
        <v>1</v>
      </c>
      <c r="N304" s="158" t="s">
        <v>46</v>
      </c>
      <c r="O304" s="59"/>
      <c r="P304" s="159">
        <f>O304*H304</f>
        <v>0</v>
      </c>
      <c r="Q304" s="159">
        <v>0</v>
      </c>
      <c r="R304" s="159">
        <f>Q304*H304</f>
        <v>0</v>
      </c>
      <c r="S304" s="159">
        <v>0</v>
      </c>
      <c r="T304" s="160">
        <f>S304*H304</f>
        <v>0</v>
      </c>
      <c r="U304" s="33"/>
      <c r="V304" s="33"/>
      <c r="W304" s="33"/>
      <c r="X304" s="33"/>
      <c r="Y304" s="33"/>
      <c r="Z304" s="33"/>
      <c r="AA304" s="33"/>
      <c r="AB304" s="33"/>
      <c r="AC304" s="33"/>
      <c r="AD304" s="33"/>
      <c r="AE304" s="33"/>
      <c r="AR304" s="161" t="s">
        <v>206</v>
      </c>
      <c r="AT304" s="161" t="s">
        <v>201</v>
      </c>
      <c r="AU304" s="161" t="s">
        <v>91</v>
      </c>
      <c r="AY304" s="18" t="s">
        <v>199</v>
      </c>
      <c r="BE304" s="162">
        <f>IF(N304="základní",J304,0)</f>
        <v>0</v>
      </c>
      <c r="BF304" s="162">
        <f>IF(N304="snížená",J304,0)</f>
        <v>0</v>
      </c>
      <c r="BG304" s="162">
        <f>IF(N304="zákl. přenesená",J304,0)</f>
        <v>0</v>
      </c>
      <c r="BH304" s="162">
        <f>IF(N304="sníž. přenesená",J304,0)</f>
        <v>0</v>
      </c>
      <c r="BI304" s="162">
        <f>IF(N304="nulová",J304,0)</f>
        <v>0</v>
      </c>
      <c r="BJ304" s="18" t="s">
        <v>89</v>
      </c>
      <c r="BK304" s="162">
        <f>ROUND(I304*H304,2)</f>
        <v>0</v>
      </c>
      <c r="BL304" s="18" t="s">
        <v>206</v>
      </c>
      <c r="BM304" s="161" t="s">
        <v>858</v>
      </c>
    </row>
    <row r="305" spans="1:47" s="2" customFormat="1" ht="19.5">
      <c r="A305" s="33"/>
      <c r="B305" s="34"/>
      <c r="C305" s="33"/>
      <c r="D305" s="163" t="s">
        <v>208</v>
      </c>
      <c r="E305" s="33"/>
      <c r="F305" s="164" t="s">
        <v>859</v>
      </c>
      <c r="G305" s="33"/>
      <c r="H305" s="33"/>
      <c r="I305" s="165"/>
      <c r="J305" s="33"/>
      <c r="K305" s="33"/>
      <c r="L305" s="34"/>
      <c r="M305" s="166"/>
      <c r="N305" s="167"/>
      <c r="O305" s="59"/>
      <c r="P305" s="59"/>
      <c r="Q305" s="59"/>
      <c r="R305" s="59"/>
      <c r="S305" s="59"/>
      <c r="T305" s="60"/>
      <c r="U305" s="33"/>
      <c r="V305" s="33"/>
      <c r="W305" s="33"/>
      <c r="X305" s="33"/>
      <c r="Y305" s="33"/>
      <c r="Z305" s="33"/>
      <c r="AA305" s="33"/>
      <c r="AB305" s="33"/>
      <c r="AC305" s="33"/>
      <c r="AD305" s="33"/>
      <c r="AE305" s="33"/>
      <c r="AT305" s="18" t="s">
        <v>208</v>
      </c>
      <c r="AU305" s="18" t="s">
        <v>91</v>
      </c>
    </row>
    <row r="306" spans="1:47" s="2" customFormat="1" ht="107.25">
      <c r="A306" s="33"/>
      <c r="B306" s="34"/>
      <c r="C306" s="33"/>
      <c r="D306" s="163" t="s">
        <v>210</v>
      </c>
      <c r="E306" s="33"/>
      <c r="F306" s="168" t="s">
        <v>860</v>
      </c>
      <c r="G306" s="33"/>
      <c r="H306" s="33"/>
      <c r="I306" s="165"/>
      <c r="J306" s="33"/>
      <c r="K306" s="33"/>
      <c r="L306" s="34"/>
      <c r="M306" s="166"/>
      <c r="N306" s="167"/>
      <c r="O306" s="59"/>
      <c r="P306" s="59"/>
      <c r="Q306" s="59"/>
      <c r="R306" s="59"/>
      <c r="S306" s="59"/>
      <c r="T306" s="60"/>
      <c r="U306" s="33"/>
      <c r="V306" s="33"/>
      <c r="W306" s="33"/>
      <c r="X306" s="33"/>
      <c r="Y306" s="33"/>
      <c r="Z306" s="33"/>
      <c r="AA306" s="33"/>
      <c r="AB306" s="33"/>
      <c r="AC306" s="33"/>
      <c r="AD306" s="33"/>
      <c r="AE306" s="33"/>
      <c r="AT306" s="18" t="s">
        <v>210</v>
      </c>
      <c r="AU306" s="18" t="s">
        <v>91</v>
      </c>
    </row>
    <row r="307" spans="2:51" s="14" customFormat="1" ht="11.25">
      <c r="B307" s="177"/>
      <c r="D307" s="163" t="s">
        <v>212</v>
      </c>
      <c r="E307" s="178" t="s">
        <v>1</v>
      </c>
      <c r="F307" s="179" t="s">
        <v>861</v>
      </c>
      <c r="H307" s="178" t="s">
        <v>1</v>
      </c>
      <c r="I307" s="180"/>
      <c r="L307" s="177"/>
      <c r="M307" s="181"/>
      <c r="N307" s="182"/>
      <c r="O307" s="182"/>
      <c r="P307" s="182"/>
      <c r="Q307" s="182"/>
      <c r="R307" s="182"/>
      <c r="S307" s="182"/>
      <c r="T307" s="183"/>
      <c r="AT307" s="178" t="s">
        <v>212</v>
      </c>
      <c r="AU307" s="178" t="s">
        <v>91</v>
      </c>
      <c r="AV307" s="14" t="s">
        <v>89</v>
      </c>
      <c r="AW307" s="14" t="s">
        <v>36</v>
      </c>
      <c r="AX307" s="14" t="s">
        <v>81</v>
      </c>
      <c r="AY307" s="178" t="s">
        <v>199</v>
      </c>
    </row>
    <row r="308" spans="2:51" s="13" customFormat="1" ht="11.25">
      <c r="B308" s="169"/>
      <c r="D308" s="163" t="s">
        <v>212</v>
      </c>
      <c r="E308" s="170" t="s">
        <v>1</v>
      </c>
      <c r="F308" s="171" t="s">
        <v>862</v>
      </c>
      <c r="H308" s="172">
        <v>170.54</v>
      </c>
      <c r="I308" s="173"/>
      <c r="L308" s="169"/>
      <c r="M308" s="174"/>
      <c r="N308" s="175"/>
      <c r="O308" s="175"/>
      <c r="P308" s="175"/>
      <c r="Q308" s="175"/>
      <c r="R308" s="175"/>
      <c r="S308" s="175"/>
      <c r="T308" s="176"/>
      <c r="AT308" s="170" t="s">
        <v>212</v>
      </c>
      <c r="AU308" s="170" t="s">
        <v>91</v>
      </c>
      <c r="AV308" s="13" t="s">
        <v>91</v>
      </c>
      <c r="AW308" s="13" t="s">
        <v>36</v>
      </c>
      <c r="AX308" s="13" t="s">
        <v>89</v>
      </c>
      <c r="AY308" s="170" t="s">
        <v>199</v>
      </c>
    </row>
    <row r="309" spans="1:65" s="2" customFormat="1" ht="14.45" customHeight="1">
      <c r="A309" s="33"/>
      <c r="B309" s="149"/>
      <c r="C309" s="150" t="s">
        <v>431</v>
      </c>
      <c r="D309" s="150" t="s">
        <v>201</v>
      </c>
      <c r="E309" s="151" t="s">
        <v>863</v>
      </c>
      <c r="F309" s="152" t="s">
        <v>864</v>
      </c>
      <c r="G309" s="153" t="s">
        <v>228</v>
      </c>
      <c r="H309" s="154">
        <v>15.037</v>
      </c>
      <c r="I309" s="155"/>
      <c r="J309" s="156">
        <f>ROUND(I309*H309,2)</f>
        <v>0</v>
      </c>
      <c r="K309" s="152" t="s">
        <v>205</v>
      </c>
      <c r="L309" s="34"/>
      <c r="M309" s="157" t="s">
        <v>1</v>
      </c>
      <c r="N309" s="158" t="s">
        <v>46</v>
      </c>
      <c r="O309" s="59"/>
      <c r="P309" s="159">
        <f>O309*H309</f>
        <v>0</v>
      </c>
      <c r="Q309" s="159">
        <v>0</v>
      </c>
      <c r="R309" s="159">
        <f>Q309*H309</f>
        <v>0</v>
      </c>
      <c r="S309" s="159">
        <v>0</v>
      </c>
      <c r="T309" s="160">
        <f>S309*H309</f>
        <v>0</v>
      </c>
      <c r="U309" s="33"/>
      <c r="V309" s="33"/>
      <c r="W309" s="33"/>
      <c r="X309" s="33"/>
      <c r="Y309" s="33"/>
      <c r="Z309" s="33"/>
      <c r="AA309" s="33"/>
      <c r="AB309" s="33"/>
      <c r="AC309" s="33"/>
      <c r="AD309" s="33"/>
      <c r="AE309" s="33"/>
      <c r="AR309" s="161" t="s">
        <v>206</v>
      </c>
      <c r="AT309" s="161" t="s">
        <v>201</v>
      </c>
      <c r="AU309" s="161" t="s">
        <v>91</v>
      </c>
      <c r="AY309" s="18" t="s">
        <v>199</v>
      </c>
      <c r="BE309" s="162">
        <f>IF(N309="základní",J309,0)</f>
        <v>0</v>
      </c>
      <c r="BF309" s="162">
        <f>IF(N309="snížená",J309,0)</f>
        <v>0</v>
      </c>
      <c r="BG309" s="162">
        <f>IF(N309="zákl. přenesená",J309,0)</f>
        <v>0</v>
      </c>
      <c r="BH309" s="162">
        <f>IF(N309="sníž. přenesená",J309,0)</f>
        <v>0</v>
      </c>
      <c r="BI309" s="162">
        <f>IF(N309="nulová",J309,0)</f>
        <v>0</v>
      </c>
      <c r="BJ309" s="18" t="s">
        <v>89</v>
      </c>
      <c r="BK309" s="162">
        <f>ROUND(I309*H309,2)</f>
        <v>0</v>
      </c>
      <c r="BL309" s="18" t="s">
        <v>206</v>
      </c>
      <c r="BM309" s="161" t="s">
        <v>865</v>
      </c>
    </row>
    <row r="310" spans="1:47" s="2" customFormat="1" ht="19.5">
      <c r="A310" s="33"/>
      <c r="B310" s="34"/>
      <c r="C310" s="33"/>
      <c r="D310" s="163" t="s">
        <v>208</v>
      </c>
      <c r="E310" s="33"/>
      <c r="F310" s="164" t="s">
        <v>866</v>
      </c>
      <c r="G310" s="33"/>
      <c r="H310" s="33"/>
      <c r="I310" s="165"/>
      <c r="J310" s="33"/>
      <c r="K310" s="33"/>
      <c r="L310" s="34"/>
      <c r="M310" s="166"/>
      <c r="N310" s="167"/>
      <c r="O310" s="59"/>
      <c r="P310" s="59"/>
      <c r="Q310" s="59"/>
      <c r="R310" s="59"/>
      <c r="S310" s="59"/>
      <c r="T310" s="60"/>
      <c r="U310" s="33"/>
      <c r="V310" s="33"/>
      <c r="W310" s="33"/>
      <c r="X310" s="33"/>
      <c r="Y310" s="33"/>
      <c r="Z310" s="33"/>
      <c r="AA310" s="33"/>
      <c r="AB310" s="33"/>
      <c r="AC310" s="33"/>
      <c r="AD310" s="33"/>
      <c r="AE310" s="33"/>
      <c r="AT310" s="18" t="s">
        <v>208</v>
      </c>
      <c r="AU310" s="18" t="s">
        <v>91</v>
      </c>
    </row>
    <row r="311" spans="1:47" s="2" customFormat="1" ht="39">
      <c r="A311" s="33"/>
      <c r="B311" s="34"/>
      <c r="C311" s="33"/>
      <c r="D311" s="163" t="s">
        <v>210</v>
      </c>
      <c r="E311" s="33"/>
      <c r="F311" s="168" t="s">
        <v>867</v>
      </c>
      <c r="G311" s="33"/>
      <c r="H311" s="33"/>
      <c r="I311" s="165"/>
      <c r="J311" s="33"/>
      <c r="K311" s="33"/>
      <c r="L311" s="34"/>
      <c r="M311" s="166"/>
      <c r="N311" s="167"/>
      <c r="O311" s="59"/>
      <c r="P311" s="59"/>
      <c r="Q311" s="59"/>
      <c r="R311" s="59"/>
      <c r="S311" s="59"/>
      <c r="T311" s="60"/>
      <c r="U311" s="33"/>
      <c r="V311" s="33"/>
      <c r="W311" s="33"/>
      <c r="X311" s="33"/>
      <c r="Y311" s="33"/>
      <c r="Z311" s="33"/>
      <c r="AA311" s="33"/>
      <c r="AB311" s="33"/>
      <c r="AC311" s="33"/>
      <c r="AD311" s="33"/>
      <c r="AE311" s="33"/>
      <c r="AT311" s="18" t="s">
        <v>210</v>
      </c>
      <c r="AU311" s="18" t="s">
        <v>91</v>
      </c>
    </row>
    <row r="312" spans="2:51" s="14" customFormat="1" ht="11.25">
      <c r="B312" s="177"/>
      <c r="D312" s="163" t="s">
        <v>212</v>
      </c>
      <c r="E312" s="178" t="s">
        <v>1</v>
      </c>
      <c r="F312" s="179" t="s">
        <v>868</v>
      </c>
      <c r="H312" s="178" t="s">
        <v>1</v>
      </c>
      <c r="I312" s="180"/>
      <c r="L312" s="177"/>
      <c r="M312" s="181"/>
      <c r="N312" s="182"/>
      <c r="O312" s="182"/>
      <c r="P312" s="182"/>
      <c r="Q312" s="182"/>
      <c r="R312" s="182"/>
      <c r="S312" s="182"/>
      <c r="T312" s="183"/>
      <c r="AT312" s="178" t="s">
        <v>212</v>
      </c>
      <c r="AU312" s="178" t="s">
        <v>91</v>
      </c>
      <c r="AV312" s="14" t="s">
        <v>89</v>
      </c>
      <c r="AW312" s="14" t="s">
        <v>36</v>
      </c>
      <c r="AX312" s="14" t="s">
        <v>81</v>
      </c>
      <c r="AY312" s="178" t="s">
        <v>199</v>
      </c>
    </row>
    <row r="313" spans="2:51" s="13" customFormat="1" ht="11.25">
      <c r="B313" s="169"/>
      <c r="D313" s="163" t="s">
        <v>212</v>
      </c>
      <c r="E313" s="170" t="s">
        <v>1</v>
      </c>
      <c r="F313" s="171" t="s">
        <v>869</v>
      </c>
      <c r="H313" s="172">
        <v>10.23</v>
      </c>
      <c r="I313" s="173"/>
      <c r="L313" s="169"/>
      <c r="M313" s="174"/>
      <c r="N313" s="175"/>
      <c r="O313" s="175"/>
      <c r="P313" s="175"/>
      <c r="Q313" s="175"/>
      <c r="R313" s="175"/>
      <c r="S313" s="175"/>
      <c r="T313" s="176"/>
      <c r="AT313" s="170" t="s">
        <v>212</v>
      </c>
      <c r="AU313" s="170" t="s">
        <v>91</v>
      </c>
      <c r="AV313" s="13" t="s">
        <v>91</v>
      </c>
      <c r="AW313" s="13" t="s">
        <v>36</v>
      </c>
      <c r="AX313" s="13" t="s">
        <v>81</v>
      </c>
      <c r="AY313" s="170" t="s">
        <v>199</v>
      </c>
    </row>
    <row r="314" spans="2:51" s="14" customFormat="1" ht="11.25">
      <c r="B314" s="177"/>
      <c r="D314" s="163" t="s">
        <v>212</v>
      </c>
      <c r="E314" s="178" t="s">
        <v>1</v>
      </c>
      <c r="F314" s="179" t="s">
        <v>870</v>
      </c>
      <c r="H314" s="178" t="s">
        <v>1</v>
      </c>
      <c r="I314" s="180"/>
      <c r="L314" s="177"/>
      <c r="M314" s="181"/>
      <c r="N314" s="182"/>
      <c r="O314" s="182"/>
      <c r="P314" s="182"/>
      <c r="Q314" s="182"/>
      <c r="R314" s="182"/>
      <c r="S314" s="182"/>
      <c r="T314" s="183"/>
      <c r="AT314" s="178" t="s">
        <v>212</v>
      </c>
      <c r="AU314" s="178" t="s">
        <v>91</v>
      </c>
      <c r="AV314" s="14" t="s">
        <v>89</v>
      </c>
      <c r="AW314" s="14" t="s">
        <v>36</v>
      </c>
      <c r="AX314" s="14" t="s">
        <v>81</v>
      </c>
      <c r="AY314" s="178" t="s">
        <v>199</v>
      </c>
    </row>
    <row r="315" spans="2:51" s="13" customFormat="1" ht="11.25">
      <c r="B315" s="169"/>
      <c r="D315" s="163" t="s">
        <v>212</v>
      </c>
      <c r="E315" s="170" t="s">
        <v>1</v>
      </c>
      <c r="F315" s="171" t="s">
        <v>871</v>
      </c>
      <c r="H315" s="172">
        <v>4.807</v>
      </c>
      <c r="I315" s="173"/>
      <c r="L315" s="169"/>
      <c r="M315" s="174"/>
      <c r="N315" s="175"/>
      <c r="O315" s="175"/>
      <c r="P315" s="175"/>
      <c r="Q315" s="175"/>
      <c r="R315" s="175"/>
      <c r="S315" s="175"/>
      <c r="T315" s="176"/>
      <c r="AT315" s="170" t="s">
        <v>212</v>
      </c>
      <c r="AU315" s="170" t="s">
        <v>91</v>
      </c>
      <c r="AV315" s="13" t="s">
        <v>91</v>
      </c>
      <c r="AW315" s="13" t="s">
        <v>36</v>
      </c>
      <c r="AX315" s="13" t="s">
        <v>81</v>
      </c>
      <c r="AY315" s="170" t="s">
        <v>199</v>
      </c>
    </row>
    <row r="316" spans="2:51" s="15" customFormat="1" ht="11.25">
      <c r="B316" s="184"/>
      <c r="D316" s="163" t="s">
        <v>212</v>
      </c>
      <c r="E316" s="185" t="s">
        <v>1</v>
      </c>
      <c r="F316" s="186" t="s">
        <v>234</v>
      </c>
      <c r="H316" s="187">
        <v>15.037</v>
      </c>
      <c r="I316" s="188"/>
      <c r="L316" s="184"/>
      <c r="M316" s="189"/>
      <c r="N316" s="190"/>
      <c r="O316" s="190"/>
      <c r="P316" s="190"/>
      <c r="Q316" s="190"/>
      <c r="R316" s="190"/>
      <c r="S316" s="190"/>
      <c r="T316" s="191"/>
      <c r="AT316" s="185" t="s">
        <v>212</v>
      </c>
      <c r="AU316" s="185" t="s">
        <v>91</v>
      </c>
      <c r="AV316" s="15" t="s">
        <v>206</v>
      </c>
      <c r="AW316" s="15" t="s">
        <v>36</v>
      </c>
      <c r="AX316" s="15" t="s">
        <v>89</v>
      </c>
      <c r="AY316" s="185" t="s">
        <v>199</v>
      </c>
    </row>
    <row r="317" spans="1:65" s="2" customFormat="1" ht="14.45" customHeight="1">
      <c r="A317" s="33"/>
      <c r="B317" s="149"/>
      <c r="C317" s="150" t="s">
        <v>440</v>
      </c>
      <c r="D317" s="150" t="s">
        <v>201</v>
      </c>
      <c r="E317" s="151" t="s">
        <v>872</v>
      </c>
      <c r="F317" s="152" t="s">
        <v>864</v>
      </c>
      <c r="G317" s="153" t="s">
        <v>228</v>
      </c>
      <c r="H317" s="154">
        <v>14.89</v>
      </c>
      <c r="I317" s="155"/>
      <c r="J317" s="156">
        <f>ROUND(I317*H317,2)</f>
        <v>0</v>
      </c>
      <c r="K317" s="152" t="s">
        <v>246</v>
      </c>
      <c r="L317" s="34"/>
      <c r="M317" s="157" t="s">
        <v>1</v>
      </c>
      <c r="N317" s="158" t="s">
        <v>46</v>
      </c>
      <c r="O317" s="59"/>
      <c r="P317" s="159">
        <f>O317*H317</f>
        <v>0</v>
      </c>
      <c r="Q317" s="159">
        <v>0</v>
      </c>
      <c r="R317" s="159">
        <f>Q317*H317</f>
        <v>0</v>
      </c>
      <c r="S317" s="159">
        <v>0</v>
      </c>
      <c r="T317" s="160">
        <f>S317*H317</f>
        <v>0</v>
      </c>
      <c r="U317" s="33"/>
      <c r="V317" s="33"/>
      <c r="W317" s="33"/>
      <c r="X317" s="33"/>
      <c r="Y317" s="33"/>
      <c r="Z317" s="33"/>
      <c r="AA317" s="33"/>
      <c r="AB317" s="33"/>
      <c r="AC317" s="33"/>
      <c r="AD317" s="33"/>
      <c r="AE317" s="33"/>
      <c r="AR317" s="161" t="s">
        <v>206</v>
      </c>
      <c r="AT317" s="161" t="s">
        <v>201</v>
      </c>
      <c r="AU317" s="161" t="s">
        <v>91</v>
      </c>
      <c r="AY317" s="18" t="s">
        <v>199</v>
      </c>
      <c r="BE317" s="162">
        <f>IF(N317="základní",J317,0)</f>
        <v>0</v>
      </c>
      <c r="BF317" s="162">
        <f>IF(N317="snížená",J317,0)</f>
        <v>0</v>
      </c>
      <c r="BG317" s="162">
        <f>IF(N317="zákl. přenesená",J317,0)</f>
        <v>0</v>
      </c>
      <c r="BH317" s="162">
        <f>IF(N317="sníž. přenesená",J317,0)</f>
        <v>0</v>
      </c>
      <c r="BI317" s="162">
        <f>IF(N317="nulová",J317,0)</f>
        <v>0</v>
      </c>
      <c r="BJ317" s="18" t="s">
        <v>89</v>
      </c>
      <c r="BK317" s="162">
        <f>ROUND(I317*H317,2)</f>
        <v>0</v>
      </c>
      <c r="BL317" s="18" t="s">
        <v>206</v>
      </c>
      <c r="BM317" s="161" t="s">
        <v>873</v>
      </c>
    </row>
    <row r="318" spans="1:47" s="2" customFormat="1" ht="19.5">
      <c r="A318" s="33"/>
      <c r="B318" s="34"/>
      <c r="C318" s="33"/>
      <c r="D318" s="163" t="s">
        <v>208</v>
      </c>
      <c r="E318" s="33"/>
      <c r="F318" s="164" t="s">
        <v>874</v>
      </c>
      <c r="G318" s="33"/>
      <c r="H318" s="33"/>
      <c r="I318" s="165"/>
      <c r="J318" s="33"/>
      <c r="K318" s="33"/>
      <c r="L318" s="34"/>
      <c r="M318" s="166"/>
      <c r="N318" s="167"/>
      <c r="O318" s="59"/>
      <c r="P318" s="59"/>
      <c r="Q318" s="59"/>
      <c r="R318" s="59"/>
      <c r="S318" s="59"/>
      <c r="T318" s="60"/>
      <c r="U318" s="33"/>
      <c r="V318" s="33"/>
      <c r="W318" s="33"/>
      <c r="X318" s="33"/>
      <c r="Y318" s="33"/>
      <c r="Z318" s="33"/>
      <c r="AA318" s="33"/>
      <c r="AB318" s="33"/>
      <c r="AC318" s="33"/>
      <c r="AD318" s="33"/>
      <c r="AE318" s="33"/>
      <c r="AT318" s="18" t="s">
        <v>208</v>
      </c>
      <c r="AU318" s="18" t="s">
        <v>91</v>
      </c>
    </row>
    <row r="319" spans="1:47" s="2" customFormat="1" ht="39">
      <c r="A319" s="33"/>
      <c r="B319" s="34"/>
      <c r="C319" s="33"/>
      <c r="D319" s="163" t="s">
        <v>210</v>
      </c>
      <c r="E319" s="33"/>
      <c r="F319" s="168" t="s">
        <v>867</v>
      </c>
      <c r="G319" s="33"/>
      <c r="H319" s="33"/>
      <c r="I319" s="165"/>
      <c r="J319" s="33"/>
      <c r="K319" s="33"/>
      <c r="L319" s="34"/>
      <c r="M319" s="166"/>
      <c r="N319" s="167"/>
      <c r="O319" s="59"/>
      <c r="P319" s="59"/>
      <c r="Q319" s="59"/>
      <c r="R319" s="59"/>
      <c r="S319" s="59"/>
      <c r="T319" s="60"/>
      <c r="U319" s="33"/>
      <c r="V319" s="33"/>
      <c r="W319" s="33"/>
      <c r="X319" s="33"/>
      <c r="Y319" s="33"/>
      <c r="Z319" s="33"/>
      <c r="AA319" s="33"/>
      <c r="AB319" s="33"/>
      <c r="AC319" s="33"/>
      <c r="AD319" s="33"/>
      <c r="AE319" s="33"/>
      <c r="AT319" s="18" t="s">
        <v>210</v>
      </c>
      <c r="AU319" s="18" t="s">
        <v>91</v>
      </c>
    </row>
    <row r="320" spans="2:51" s="14" customFormat="1" ht="11.25">
      <c r="B320" s="177"/>
      <c r="D320" s="163" t="s">
        <v>212</v>
      </c>
      <c r="E320" s="178" t="s">
        <v>1</v>
      </c>
      <c r="F320" s="179" t="s">
        <v>875</v>
      </c>
      <c r="H320" s="178" t="s">
        <v>1</v>
      </c>
      <c r="I320" s="180"/>
      <c r="L320" s="177"/>
      <c r="M320" s="181"/>
      <c r="N320" s="182"/>
      <c r="O320" s="182"/>
      <c r="P320" s="182"/>
      <c r="Q320" s="182"/>
      <c r="R320" s="182"/>
      <c r="S320" s="182"/>
      <c r="T320" s="183"/>
      <c r="AT320" s="178" t="s">
        <v>212</v>
      </c>
      <c r="AU320" s="178" t="s">
        <v>91</v>
      </c>
      <c r="AV320" s="14" t="s">
        <v>89</v>
      </c>
      <c r="AW320" s="14" t="s">
        <v>36</v>
      </c>
      <c r="AX320" s="14" t="s">
        <v>81</v>
      </c>
      <c r="AY320" s="178" t="s">
        <v>199</v>
      </c>
    </row>
    <row r="321" spans="2:51" s="14" customFormat="1" ht="11.25">
      <c r="B321" s="177"/>
      <c r="D321" s="163" t="s">
        <v>212</v>
      </c>
      <c r="E321" s="178" t="s">
        <v>1</v>
      </c>
      <c r="F321" s="179" t="s">
        <v>876</v>
      </c>
      <c r="H321" s="178" t="s">
        <v>1</v>
      </c>
      <c r="I321" s="180"/>
      <c r="L321" s="177"/>
      <c r="M321" s="181"/>
      <c r="N321" s="182"/>
      <c r="O321" s="182"/>
      <c r="P321" s="182"/>
      <c r="Q321" s="182"/>
      <c r="R321" s="182"/>
      <c r="S321" s="182"/>
      <c r="T321" s="183"/>
      <c r="AT321" s="178" t="s">
        <v>212</v>
      </c>
      <c r="AU321" s="178" t="s">
        <v>91</v>
      </c>
      <c r="AV321" s="14" t="s">
        <v>89</v>
      </c>
      <c r="AW321" s="14" t="s">
        <v>36</v>
      </c>
      <c r="AX321" s="14" t="s">
        <v>81</v>
      </c>
      <c r="AY321" s="178" t="s">
        <v>199</v>
      </c>
    </row>
    <row r="322" spans="2:51" s="13" customFormat="1" ht="11.25">
      <c r="B322" s="169"/>
      <c r="D322" s="163" t="s">
        <v>212</v>
      </c>
      <c r="E322" s="170" t="s">
        <v>1</v>
      </c>
      <c r="F322" s="171" t="s">
        <v>877</v>
      </c>
      <c r="H322" s="172">
        <v>9.28</v>
      </c>
      <c r="I322" s="173"/>
      <c r="L322" s="169"/>
      <c r="M322" s="174"/>
      <c r="N322" s="175"/>
      <c r="O322" s="175"/>
      <c r="P322" s="175"/>
      <c r="Q322" s="175"/>
      <c r="R322" s="175"/>
      <c r="S322" s="175"/>
      <c r="T322" s="176"/>
      <c r="AT322" s="170" t="s">
        <v>212</v>
      </c>
      <c r="AU322" s="170" t="s">
        <v>91</v>
      </c>
      <c r="AV322" s="13" t="s">
        <v>91</v>
      </c>
      <c r="AW322" s="13" t="s">
        <v>36</v>
      </c>
      <c r="AX322" s="13" t="s">
        <v>81</v>
      </c>
      <c r="AY322" s="170" t="s">
        <v>199</v>
      </c>
    </row>
    <row r="323" spans="2:51" s="14" customFormat="1" ht="11.25">
      <c r="B323" s="177"/>
      <c r="D323" s="163" t="s">
        <v>212</v>
      </c>
      <c r="E323" s="178" t="s">
        <v>1</v>
      </c>
      <c r="F323" s="179" t="s">
        <v>878</v>
      </c>
      <c r="H323" s="178" t="s">
        <v>1</v>
      </c>
      <c r="I323" s="180"/>
      <c r="L323" s="177"/>
      <c r="M323" s="181"/>
      <c r="N323" s="182"/>
      <c r="O323" s="182"/>
      <c r="P323" s="182"/>
      <c r="Q323" s="182"/>
      <c r="R323" s="182"/>
      <c r="S323" s="182"/>
      <c r="T323" s="183"/>
      <c r="AT323" s="178" t="s">
        <v>212</v>
      </c>
      <c r="AU323" s="178" t="s">
        <v>91</v>
      </c>
      <c r="AV323" s="14" t="s">
        <v>89</v>
      </c>
      <c r="AW323" s="14" t="s">
        <v>36</v>
      </c>
      <c r="AX323" s="14" t="s">
        <v>81</v>
      </c>
      <c r="AY323" s="178" t="s">
        <v>199</v>
      </c>
    </row>
    <row r="324" spans="2:51" s="13" customFormat="1" ht="11.25">
      <c r="B324" s="169"/>
      <c r="D324" s="163" t="s">
        <v>212</v>
      </c>
      <c r="E324" s="170" t="s">
        <v>1</v>
      </c>
      <c r="F324" s="171" t="s">
        <v>879</v>
      </c>
      <c r="H324" s="172">
        <v>5.61</v>
      </c>
      <c r="I324" s="173"/>
      <c r="L324" s="169"/>
      <c r="M324" s="174"/>
      <c r="N324" s="175"/>
      <c r="O324" s="175"/>
      <c r="P324" s="175"/>
      <c r="Q324" s="175"/>
      <c r="R324" s="175"/>
      <c r="S324" s="175"/>
      <c r="T324" s="176"/>
      <c r="AT324" s="170" t="s">
        <v>212</v>
      </c>
      <c r="AU324" s="170" t="s">
        <v>91</v>
      </c>
      <c r="AV324" s="13" t="s">
        <v>91</v>
      </c>
      <c r="AW324" s="13" t="s">
        <v>36</v>
      </c>
      <c r="AX324" s="13" t="s">
        <v>81</v>
      </c>
      <c r="AY324" s="170" t="s">
        <v>199</v>
      </c>
    </row>
    <row r="325" spans="2:51" s="15" customFormat="1" ht="11.25">
      <c r="B325" s="184"/>
      <c r="D325" s="163" t="s">
        <v>212</v>
      </c>
      <c r="E325" s="185" t="s">
        <v>1</v>
      </c>
      <c r="F325" s="186" t="s">
        <v>234</v>
      </c>
      <c r="H325" s="187">
        <v>14.89</v>
      </c>
      <c r="I325" s="188"/>
      <c r="L325" s="184"/>
      <c r="M325" s="189"/>
      <c r="N325" s="190"/>
      <c r="O325" s="190"/>
      <c r="P325" s="190"/>
      <c r="Q325" s="190"/>
      <c r="R325" s="190"/>
      <c r="S325" s="190"/>
      <c r="T325" s="191"/>
      <c r="AT325" s="185" t="s">
        <v>212</v>
      </c>
      <c r="AU325" s="185" t="s">
        <v>91</v>
      </c>
      <c r="AV325" s="15" t="s">
        <v>206</v>
      </c>
      <c r="AW325" s="15" t="s">
        <v>36</v>
      </c>
      <c r="AX325" s="15" t="s">
        <v>89</v>
      </c>
      <c r="AY325" s="185" t="s">
        <v>199</v>
      </c>
    </row>
    <row r="326" spans="1:65" s="2" customFormat="1" ht="24.2" customHeight="1">
      <c r="A326" s="33"/>
      <c r="B326" s="149"/>
      <c r="C326" s="150" t="s">
        <v>448</v>
      </c>
      <c r="D326" s="150" t="s">
        <v>201</v>
      </c>
      <c r="E326" s="151" t="s">
        <v>457</v>
      </c>
      <c r="F326" s="152" t="s">
        <v>458</v>
      </c>
      <c r="G326" s="153" t="s">
        <v>228</v>
      </c>
      <c r="H326" s="154">
        <v>78.75</v>
      </c>
      <c r="I326" s="155"/>
      <c r="J326" s="156">
        <f>ROUND(I326*H326,2)</f>
        <v>0</v>
      </c>
      <c r="K326" s="152" t="s">
        <v>205</v>
      </c>
      <c r="L326" s="34"/>
      <c r="M326" s="157" t="s">
        <v>1</v>
      </c>
      <c r="N326" s="158" t="s">
        <v>46</v>
      </c>
      <c r="O326" s="59"/>
      <c r="P326" s="159">
        <f>O326*H326</f>
        <v>0</v>
      </c>
      <c r="Q326" s="159">
        <v>0</v>
      </c>
      <c r="R326" s="159">
        <f>Q326*H326</f>
        <v>0</v>
      </c>
      <c r="S326" s="159">
        <v>0</v>
      </c>
      <c r="T326" s="160">
        <f>S326*H326</f>
        <v>0</v>
      </c>
      <c r="U326" s="33"/>
      <c r="V326" s="33"/>
      <c r="W326" s="33"/>
      <c r="X326" s="33"/>
      <c r="Y326" s="33"/>
      <c r="Z326" s="33"/>
      <c r="AA326" s="33"/>
      <c r="AB326" s="33"/>
      <c r="AC326" s="33"/>
      <c r="AD326" s="33"/>
      <c r="AE326" s="33"/>
      <c r="AR326" s="161" t="s">
        <v>206</v>
      </c>
      <c r="AT326" s="161" t="s">
        <v>201</v>
      </c>
      <c r="AU326" s="161" t="s">
        <v>91</v>
      </c>
      <c r="AY326" s="18" t="s">
        <v>199</v>
      </c>
      <c r="BE326" s="162">
        <f>IF(N326="základní",J326,0)</f>
        <v>0</v>
      </c>
      <c r="BF326" s="162">
        <f>IF(N326="snížená",J326,0)</f>
        <v>0</v>
      </c>
      <c r="BG326" s="162">
        <f>IF(N326="zákl. přenesená",J326,0)</f>
        <v>0</v>
      </c>
      <c r="BH326" s="162">
        <f>IF(N326="sníž. přenesená",J326,0)</f>
        <v>0</v>
      </c>
      <c r="BI326" s="162">
        <f>IF(N326="nulová",J326,0)</f>
        <v>0</v>
      </c>
      <c r="BJ326" s="18" t="s">
        <v>89</v>
      </c>
      <c r="BK326" s="162">
        <f>ROUND(I326*H326,2)</f>
        <v>0</v>
      </c>
      <c r="BL326" s="18" t="s">
        <v>206</v>
      </c>
      <c r="BM326" s="161" t="s">
        <v>880</v>
      </c>
    </row>
    <row r="327" spans="1:47" s="2" customFormat="1" ht="29.25">
      <c r="A327" s="33"/>
      <c r="B327" s="34"/>
      <c r="C327" s="33"/>
      <c r="D327" s="163" t="s">
        <v>208</v>
      </c>
      <c r="E327" s="33"/>
      <c r="F327" s="164" t="s">
        <v>460</v>
      </c>
      <c r="G327" s="33"/>
      <c r="H327" s="33"/>
      <c r="I327" s="165"/>
      <c r="J327" s="33"/>
      <c r="K327" s="33"/>
      <c r="L327" s="34"/>
      <c r="M327" s="166"/>
      <c r="N327" s="167"/>
      <c r="O327" s="59"/>
      <c r="P327" s="59"/>
      <c r="Q327" s="59"/>
      <c r="R327" s="59"/>
      <c r="S327" s="59"/>
      <c r="T327" s="60"/>
      <c r="U327" s="33"/>
      <c r="V327" s="33"/>
      <c r="W327" s="33"/>
      <c r="X327" s="33"/>
      <c r="Y327" s="33"/>
      <c r="Z327" s="33"/>
      <c r="AA327" s="33"/>
      <c r="AB327" s="33"/>
      <c r="AC327" s="33"/>
      <c r="AD327" s="33"/>
      <c r="AE327" s="33"/>
      <c r="AT327" s="18" t="s">
        <v>208</v>
      </c>
      <c r="AU327" s="18" t="s">
        <v>91</v>
      </c>
    </row>
    <row r="328" spans="1:47" s="2" customFormat="1" ht="39">
      <c r="A328" s="33"/>
      <c r="B328" s="34"/>
      <c r="C328" s="33"/>
      <c r="D328" s="163" t="s">
        <v>210</v>
      </c>
      <c r="E328" s="33"/>
      <c r="F328" s="168" t="s">
        <v>461</v>
      </c>
      <c r="G328" s="33"/>
      <c r="H328" s="33"/>
      <c r="I328" s="165"/>
      <c r="J328" s="33"/>
      <c r="K328" s="33"/>
      <c r="L328" s="34"/>
      <c r="M328" s="166"/>
      <c r="N328" s="167"/>
      <c r="O328" s="59"/>
      <c r="P328" s="59"/>
      <c r="Q328" s="59"/>
      <c r="R328" s="59"/>
      <c r="S328" s="59"/>
      <c r="T328" s="60"/>
      <c r="U328" s="33"/>
      <c r="V328" s="33"/>
      <c r="W328" s="33"/>
      <c r="X328" s="33"/>
      <c r="Y328" s="33"/>
      <c r="Z328" s="33"/>
      <c r="AA328" s="33"/>
      <c r="AB328" s="33"/>
      <c r="AC328" s="33"/>
      <c r="AD328" s="33"/>
      <c r="AE328" s="33"/>
      <c r="AT328" s="18" t="s">
        <v>210</v>
      </c>
      <c r="AU328" s="18" t="s">
        <v>91</v>
      </c>
    </row>
    <row r="329" spans="2:51" s="14" customFormat="1" ht="22.5">
      <c r="B329" s="177"/>
      <c r="D329" s="163" t="s">
        <v>212</v>
      </c>
      <c r="E329" s="178" t="s">
        <v>1</v>
      </c>
      <c r="F329" s="179" t="s">
        <v>881</v>
      </c>
      <c r="H329" s="178" t="s">
        <v>1</v>
      </c>
      <c r="I329" s="180"/>
      <c r="L329" s="177"/>
      <c r="M329" s="181"/>
      <c r="N329" s="182"/>
      <c r="O329" s="182"/>
      <c r="P329" s="182"/>
      <c r="Q329" s="182"/>
      <c r="R329" s="182"/>
      <c r="S329" s="182"/>
      <c r="T329" s="183"/>
      <c r="AT329" s="178" t="s">
        <v>212</v>
      </c>
      <c r="AU329" s="178" t="s">
        <v>91</v>
      </c>
      <c r="AV329" s="14" t="s">
        <v>89</v>
      </c>
      <c r="AW329" s="14" t="s">
        <v>36</v>
      </c>
      <c r="AX329" s="14" t="s">
        <v>81</v>
      </c>
      <c r="AY329" s="178" t="s">
        <v>199</v>
      </c>
    </row>
    <row r="330" spans="2:51" s="13" customFormat="1" ht="11.25">
      <c r="B330" s="169"/>
      <c r="D330" s="163" t="s">
        <v>212</v>
      </c>
      <c r="E330" s="170" t="s">
        <v>1</v>
      </c>
      <c r="F330" s="171" t="s">
        <v>882</v>
      </c>
      <c r="H330" s="172">
        <v>13.87</v>
      </c>
      <c r="I330" s="173"/>
      <c r="L330" s="169"/>
      <c r="M330" s="174"/>
      <c r="N330" s="175"/>
      <c r="O330" s="175"/>
      <c r="P330" s="175"/>
      <c r="Q330" s="175"/>
      <c r="R330" s="175"/>
      <c r="S330" s="175"/>
      <c r="T330" s="176"/>
      <c r="AT330" s="170" t="s">
        <v>212</v>
      </c>
      <c r="AU330" s="170" t="s">
        <v>91</v>
      </c>
      <c r="AV330" s="13" t="s">
        <v>91</v>
      </c>
      <c r="AW330" s="13" t="s">
        <v>36</v>
      </c>
      <c r="AX330" s="13" t="s">
        <v>81</v>
      </c>
      <c r="AY330" s="170" t="s">
        <v>199</v>
      </c>
    </row>
    <row r="331" spans="2:51" s="13" customFormat="1" ht="11.25">
      <c r="B331" s="169"/>
      <c r="D331" s="163" t="s">
        <v>212</v>
      </c>
      <c r="E331" s="170" t="s">
        <v>1</v>
      </c>
      <c r="F331" s="171" t="s">
        <v>883</v>
      </c>
      <c r="H331" s="172">
        <v>27.14</v>
      </c>
      <c r="I331" s="173"/>
      <c r="L331" s="169"/>
      <c r="M331" s="174"/>
      <c r="N331" s="175"/>
      <c r="O331" s="175"/>
      <c r="P331" s="175"/>
      <c r="Q331" s="175"/>
      <c r="R331" s="175"/>
      <c r="S331" s="175"/>
      <c r="T331" s="176"/>
      <c r="AT331" s="170" t="s">
        <v>212</v>
      </c>
      <c r="AU331" s="170" t="s">
        <v>91</v>
      </c>
      <c r="AV331" s="13" t="s">
        <v>91</v>
      </c>
      <c r="AW331" s="13" t="s">
        <v>36</v>
      </c>
      <c r="AX331" s="13" t="s">
        <v>81</v>
      </c>
      <c r="AY331" s="170" t="s">
        <v>199</v>
      </c>
    </row>
    <row r="332" spans="2:51" s="13" customFormat="1" ht="11.25">
      <c r="B332" s="169"/>
      <c r="D332" s="163" t="s">
        <v>212</v>
      </c>
      <c r="E332" s="170" t="s">
        <v>1</v>
      </c>
      <c r="F332" s="171" t="s">
        <v>884</v>
      </c>
      <c r="H332" s="172">
        <v>29.82</v>
      </c>
      <c r="I332" s="173"/>
      <c r="L332" s="169"/>
      <c r="M332" s="174"/>
      <c r="N332" s="175"/>
      <c r="O332" s="175"/>
      <c r="P332" s="175"/>
      <c r="Q332" s="175"/>
      <c r="R332" s="175"/>
      <c r="S332" s="175"/>
      <c r="T332" s="176"/>
      <c r="AT332" s="170" t="s">
        <v>212</v>
      </c>
      <c r="AU332" s="170" t="s">
        <v>91</v>
      </c>
      <c r="AV332" s="13" t="s">
        <v>91</v>
      </c>
      <c r="AW332" s="13" t="s">
        <v>36</v>
      </c>
      <c r="AX332" s="13" t="s">
        <v>81</v>
      </c>
      <c r="AY332" s="170" t="s">
        <v>199</v>
      </c>
    </row>
    <row r="333" spans="2:51" s="14" customFormat="1" ht="22.5">
      <c r="B333" s="177"/>
      <c r="D333" s="163" t="s">
        <v>212</v>
      </c>
      <c r="E333" s="178" t="s">
        <v>1</v>
      </c>
      <c r="F333" s="179" t="s">
        <v>885</v>
      </c>
      <c r="H333" s="178" t="s">
        <v>1</v>
      </c>
      <c r="I333" s="180"/>
      <c r="L333" s="177"/>
      <c r="M333" s="181"/>
      <c r="N333" s="182"/>
      <c r="O333" s="182"/>
      <c r="P333" s="182"/>
      <c r="Q333" s="182"/>
      <c r="R333" s="182"/>
      <c r="S333" s="182"/>
      <c r="T333" s="183"/>
      <c r="AT333" s="178" t="s">
        <v>212</v>
      </c>
      <c r="AU333" s="178" t="s">
        <v>91</v>
      </c>
      <c r="AV333" s="14" t="s">
        <v>89</v>
      </c>
      <c r="AW333" s="14" t="s">
        <v>36</v>
      </c>
      <c r="AX333" s="14" t="s">
        <v>81</v>
      </c>
      <c r="AY333" s="178" t="s">
        <v>199</v>
      </c>
    </row>
    <row r="334" spans="2:51" s="13" customFormat="1" ht="11.25">
      <c r="B334" s="169"/>
      <c r="D334" s="163" t="s">
        <v>212</v>
      </c>
      <c r="E334" s="170" t="s">
        <v>1</v>
      </c>
      <c r="F334" s="171" t="s">
        <v>886</v>
      </c>
      <c r="H334" s="172">
        <v>7.92</v>
      </c>
      <c r="I334" s="173"/>
      <c r="L334" s="169"/>
      <c r="M334" s="174"/>
      <c r="N334" s="175"/>
      <c r="O334" s="175"/>
      <c r="P334" s="175"/>
      <c r="Q334" s="175"/>
      <c r="R334" s="175"/>
      <c r="S334" s="175"/>
      <c r="T334" s="176"/>
      <c r="AT334" s="170" t="s">
        <v>212</v>
      </c>
      <c r="AU334" s="170" t="s">
        <v>91</v>
      </c>
      <c r="AV334" s="13" t="s">
        <v>91</v>
      </c>
      <c r="AW334" s="13" t="s">
        <v>36</v>
      </c>
      <c r="AX334" s="13" t="s">
        <v>81</v>
      </c>
      <c r="AY334" s="170" t="s">
        <v>199</v>
      </c>
    </row>
    <row r="335" spans="2:51" s="15" customFormat="1" ht="11.25">
      <c r="B335" s="184"/>
      <c r="D335" s="163" t="s">
        <v>212</v>
      </c>
      <c r="E335" s="185" t="s">
        <v>1</v>
      </c>
      <c r="F335" s="186" t="s">
        <v>234</v>
      </c>
      <c r="H335" s="187">
        <v>78.75</v>
      </c>
      <c r="I335" s="188"/>
      <c r="L335" s="184"/>
      <c r="M335" s="189"/>
      <c r="N335" s="190"/>
      <c r="O335" s="190"/>
      <c r="P335" s="190"/>
      <c r="Q335" s="190"/>
      <c r="R335" s="190"/>
      <c r="S335" s="190"/>
      <c r="T335" s="191"/>
      <c r="AT335" s="185" t="s">
        <v>212</v>
      </c>
      <c r="AU335" s="185" t="s">
        <v>91</v>
      </c>
      <c r="AV335" s="15" t="s">
        <v>206</v>
      </c>
      <c r="AW335" s="15" t="s">
        <v>36</v>
      </c>
      <c r="AX335" s="15" t="s">
        <v>89</v>
      </c>
      <c r="AY335" s="185" t="s">
        <v>199</v>
      </c>
    </row>
    <row r="336" spans="1:65" s="2" customFormat="1" ht="24.2" customHeight="1">
      <c r="A336" s="33"/>
      <c r="B336" s="149"/>
      <c r="C336" s="150" t="s">
        <v>456</v>
      </c>
      <c r="D336" s="150" t="s">
        <v>201</v>
      </c>
      <c r="E336" s="151" t="s">
        <v>887</v>
      </c>
      <c r="F336" s="152" t="s">
        <v>888</v>
      </c>
      <c r="G336" s="153" t="s">
        <v>204</v>
      </c>
      <c r="H336" s="154">
        <v>170.54</v>
      </c>
      <c r="I336" s="155"/>
      <c r="J336" s="156">
        <f>ROUND(I336*H336,2)</f>
        <v>0</v>
      </c>
      <c r="K336" s="152" t="s">
        <v>246</v>
      </c>
      <c r="L336" s="34"/>
      <c r="M336" s="157" t="s">
        <v>1</v>
      </c>
      <c r="N336" s="158" t="s">
        <v>46</v>
      </c>
      <c r="O336" s="59"/>
      <c r="P336" s="159">
        <f>O336*H336</f>
        <v>0</v>
      </c>
      <c r="Q336" s="159">
        <v>1.12979</v>
      </c>
      <c r="R336" s="159">
        <f>Q336*H336</f>
        <v>192.6743866</v>
      </c>
      <c r="S336" s="159">
        <v>0</v>
      </c>
      <c r="T336" s="160">
        <f>S336*H336</f>
        <v>0</v>
      </c>
      <c r="U336" s="33"/>
      <c r="V336" s="33"/>
      <c r="W336" s="33"/>
      <c r="X336" s="33"/>
      <c r="Y336" s="33"/>
      <c r="Z336" s="33"/>
      <c r="AA336" s="33"/>
      <c r="AB336" s="33"/>
      <c r="AC336" s="33"/>
      <c r="AD336" s="33"/>
      <c r="AE336" s="33"/>
      <c r="AR336" s="161" t="s">
        <v>206</v>
      </c>
      <c r="AT336" s="161" t="s">
        <v>201</v>
      </c>
      <c r="AU336" s="161" t="s">
        <v>91</v>
      </c>
      <c r="AY336" s="18" t="s">
        <v>199</v>
      </c>
      <c r="BE336" s="162">
        <f>IF(N336="základní",J336,0)</f>
        <v>0</v>
      </c>
      <c r="BF336" s="162">
        <f>IF(N336="snížená",J336,0)</f>
        <v>0</v>
      </c>
      <c r="BG336" s="162">
        <f>IF(N336="zákl. přenesená",J336,0)</f>
        <v>0</v>
      </c>
      <c r="BH336" s="162">
        <f>IF(N336="sníž. přenesená",J336,0)</f>
        <v>0</v>
      </c>
      <c r="BI336" s="162">
        <f>IF(N336="nulová",J336,0)</f>
        <v>0</v>
      </c>
      <c r="BJ336" s="18" t="s">
        <v>89</v>
      </c>
      <c r="BK336" s="162">
        <f>ROUND(I336*H336,2)</f>
        <v>0</v>
      </c>
      <c r="BL336" s="18" t="s">
        <v>206</v>
      </c>
      <c r="BM336" s="161" t="s">
        <v>889</v>
      </c>
    </row>
    <row r="337" spans="1:47" s="2" customFormat="1" ht="19.5">
      <c r="A337" s="33"/>
      <c r="B337" s="34"/>
      <c r="C337" s="33"/>
      <c r="D337" s="163" t="s">
        <v>208</v>
      </c>
      <c r="E337" s="33"/>
      <c r="F337" s="164" t="s">
        <v>890</v>
      </c>
      <c r="G337" s="33"/>
      <c r="H337" s="33"/>
      <c r="I337" s="165"/>
      <c r="J337" s="33"/>
      <c r="K337" s="33"/>
      <c r="L337" s="34"/>
      <c r="M337" s="166"/>
      <c r="N337" s="167"/>
      <c r="O337" s="59"/>
      <c r="P337" s="59"/>
      <c r="Q337" s="59"/>
      <c r="R337" s="59"/>
      <c r="S337" s="59"/>
      <c r="T337" s="60"/>
      <c r="U337" s="33"/>
      <c r="V337" s="33"/>
      <c r="W337" s="33"/>
      <c r="X337" s="33"/>
      <c r="Y337" s="33"/>
      <c r="Z337" s="33"/>
      <c r="AA337" s="33"/>
      <c r="AB337" s="33"/>
      <c r="AC337" s="33"/>
      <c r="AD337" s="33"/>
      <c r="AE337" s="33"/>
      <c r="AT337" s="18" t="s">
        <v>208</v>
      </c>
      <c r="AU337" s="18" t="s">
        <v>91</v>
      </c>
    </row>
    <row r="338" spans="1:47" s="2" customFormat="1" ht="87.75">
      <c r="A338" s="33"/>
      <c r="B338" s="34"/>
      <c r="C338" s="33"/>
      <c r="D338" s="163" t="s">
        <v>210</v>
      </c>
      <c r="E338" s="33"/>
      <c r="F338" s="168" t="s">
        <v>891</v>
      </c>
      <c r="G338" s="33"/>
      <c r="H338" s="33"/>
      <c r="I338" s="165"/>
      <c r="J338" s="33"/>
      <c r="K338" s="33"/>
      <c r="L338" s="34"/>
      <c r="M338" s="166"/>
      <c r="N338" s="167"/>
      <c r="O338" s="59"/>
      <c r="P338" s="59"/>
      <c r="Q338" s="59"/>
      <c r="R338" s="59"/>
      <c r="S338" s="59"/>
      <c r="T338" s="60"/>
      <c r="U338" s="33"/>
      <c r="V338" s="33"/>
      <c r="W338" s="33"/>
      <c r="X338" s="33"/>
      <c r="Y338" s="33"/>
      <c r="Z338" s="33"/>
      <c r="AA338" s="33"/>
      <c r="AB338" s="33"/>
      <c r="AC338" s="33"/>
      <c r="AD338" s="33"/>
      <c r="AE338" s="33"/>
      <c r="AT338" s="18" t="s">
        <v>210</v>
      </c>
      <c r="AU338" s="18" t="s">
        <v>91</v>
      </c>
    </row>
    <row r="339" spans="2:51" s="14" customFormat="1" ht="11.25">
      <c r="B339" s="177"/>
      <c r="D339" s="163" t="s">
        <v>212</v>
      </c>
      <c r="E339" s="178" t="s">
        <v>1</v>
      </c>
      <c r="F339" s="179" t="s">
        <v>861</v>
      </c>
      <c r="H339" s="178" t="s">
        <v>1</v>
      </c>
      <c r="I339" s="180"/>
      <c r="L339" s="177"/>
      <c r="M339" s="181"/>
      <c r="N339" s="182"/>
      <c r="O339" s="182"/>
      <c r="P339" s="182"/>
      <c r="Q339" s="182"/>
      <c r="R339" s="182"/>
      <c r="S339" s="182"/>
      <c r="T339" s="183"/>
      <c r="AT339" s="178" t="s">
        <v>212</v>
      </c>
      <c r="AU339" s="178" t="s">
        <v>91</v>
      </c>
      <c r="AV339" s="14" t="s">
        <v>89</v>
      </c>
      <c r="AW339" s="14" t="s">
        <v>36</v>
      </c>
      <c r="AX339" s="14" t="s">
        <v>81</v>
      </c>
      <c r="AY339" s="178" t="s">
        <v>199</v>
      </c>
    </row>
    <row r="340" spans="2:51" s="13" customFormat="1" ht="11.25">
      <c r="B340" s="169"/>
      <c r="D340" s="163" t="s">
        <v>212</v>
      </c>
      <c r="E340" s="170" t="s">
        <v>1</v>
      </c>
      <c r="F340" s="171" t="s">
        <v>862</v>
      </c>
      <c r="H340" s="172">
        <v>170.54</v>
      </c>
      <c r="I340" s="173"/>
      <c r="L340" s="169"/>
      <c r="M340" s="174"/>
      <c r="N340" s="175"/>
      <c r="O340" s="175"/>
      <c r="P340" s="175"/>
      <c r="Q340" s="175"/>
      <c r="R340" s="175"/>
      <c r="S340" s="175"/>
      <c r="T340" s="176"/>
      <c r="AT340" s="170" t="s">
        <v>212</v>
      </c>
      <c r="AU340" s="170" t="s">
        <v>91</v>
      </c>
      <c r="AV340" s="13" t="s">
        <v>91</v>
      </c>
      <c r="AW340" s="13" t="s">
        <v>36</v>
      </c>
      <c r="AX340" s="13" t="s">
        <v>89</v>
      </c>
      <c r="AY340" s="170" t="s">
        <v>199</v>
      </c>
    </row>
    <row r="341" spans="2:63" s="12" customFormat="1" ht="22.9" customHeight="1">
      <c r="B341" s="136"/>
      <c r="D341" s="137" t="s">
        <v>80</v>
      </c>
      <c r="E341" s="147" t="s">
        <v>235</v>
      </c>
      <c r="F341" s="147" t="s">
        <v>483</v>
      </c>
      <c r="I341" s="139"/>
      <c r="J341" s="148">
        <f>BK341</f>
        <v>0</v>
      </c>
      <c r="L341" s="136"/>
      <c r="M341" s="141"/>
      <c r="N341" s="142"/>
      <c r="O341" s="142"/>
      <c r="P341" s="143">
        <f>SUM(P342:P360)</f>
        <v>0</v>
      </c>
      <c r="Q341" s="142"/>
      <c r="R341" s="143">
        <f>SUM(R342:R360)</f>
        <v>0</v>
      </c>
      <c r="S341" s="142"/>
      <c r="T341" s="144">
        <f>SUM(T342:T360)</f>
        <v>0</v>
      </c>
      <c r="AR341" s="137" t="s">
        <v>89</v>
      </c>
      <c r="AT341" s="145" t="s">
        <v>80</v>
      </c>
      <c r="AU341" s="145" t="s">
        <v>89</v>
      </c>
      <c r="AY341" s="137" t="s">
        <v>199</v>
      </c>
      <c r="BK341" s="146">
        <f>SUM(BK342:BK360)</f>
        <v>0</v>
      </c>
    </row>
    <row r="342" spans="1:65" s="2" customFormat="1" ht="14.45" customHeight="1">
      <c r="A342" s="33"/>
      <c r="B342" s="149"/>
      <c r="C342" s="150" t="s">
        <v>464</v>
      </c>
      <c r="D342" s="150" t="s">
        <v>201</v>
      </c>
      <c r="E342" s="151" t="s">
        <v>485</v>
      </c>
      <c r="F342" s="152" t="s">
        <v>486</v>
      </c>
      <c r="G342" s="153" t="s">
        <v>204</v>
      </c>
      <c r="H342" s="154">
        <v>22.8</v>
      </c>
      <c r="I342" s="155"/>
      <c r="J342" s="156">
        <f>ROUND(I342*H342,2)</f>
        <v>0</v>
      </c>
      <c r="K342" s="152" t="s">
        <v>205</v>
      </c>
      <c r="L342" s="34"/>
      <c r="M342" s="157" t="s">
        <v>1</v>
      </c>
      <c r="N342" s="158" t="s">
        <v>46</v>
      </c>
      <c r="O342" s="59"/>
      <c r="P342" s="159">
        <f>O342*H342</f>
        <v>0</v>
      </c>
      <c r="Q342" s="159">
        <v>0</v>
      </c>
      <c r="R342" s="159">
        <f>Q342*H342</f>
        <v>0</v>
      </c>
      <c r="S342" s="159">
        <v>0</v>
      </c>
      <c r="T342" s="160">
        <f>S342*H342</f>
        <v>0</v>
      </c>
      <c r="U342" s="33"/>
      <c r="V342" s="33"/>
      <c r="W342" s="33"/>
      <c r="X342" s="33"/>
      <c r="Y342" s="33"/>
      <c r="Z342" s="33"/>
      <c r="AA342" s="33"/>
      <c r="AB342" s="33"/>
      <c r="AC342" s="33"/>
      <c r="AD342" s="33"/>
      <c r="AE342" s="33"/>
      <c r="AR342" s="161" t="s">
        <v>206</v>
      </c>
      <c r="AT342" s="161" t="s">
        <v>201</v>
      </c>
      <c r="AU342" s="161" t="s">
        <v>91</v>
      </c>
      <c r="AY342" s="18" t="s">
        <v>199</v>
      </c>
      <c r="BE342" s="162">
        <f>IF(N342="základní",J342,0)</f>
        <v>0</v>
      </c>
      <c r="BF342" s="162">
        <f>IF(N342="snížená",J342,0)</f>
        <v>0</v>
      </c>
      <c r="BG342" s="162">
        <f>IF(N342="zákl. přenesená",J342,0)</f>
        <v>0</v>
      </c>
      <c r="BH342" s="162">
        <f>IF(N342="sníž. přenesená",J342,0)</f>
        <v>0</v>
      </c>
      <c r="BI342" s="162">
        <f>IF(N342="nulová",J342,0)</f>
        <v>0</v>
      </c>
      <c r="BJ342" s="18" t="s">
        <v>89</v>
      </c>
      <c r="BK342" s="162">
        <f>ROUND(I342*H342,2)</f>
        <v>0</v>
      </c>
      <c r="BL342" s="18" t="s">
        <v>206</v>
      </c>
      <c r="BM342" s="161" t="s">
        <v>892</v>
      </c>
    </row>
    <row r="343" spans="1:47" s="2" customFormat="1" ht="19.5">
      <c r="A343" s="33"/>
      <c r="B343" s="34"/>
      <c r="C343" s="33"/>
      <c r="D343" s="163" t="s">
        <v>208</v>
      </c>
      <c r="E343" s="33"/>
      <c r="F343" s="164" t="s">
        <v>488</v>
      </c>
      <c r="G343" s="33"/>
      <c r="H343" s="33"/>
      <c r="I343" s="165"/>
      <c r="J343" s="33"/>
      <c r="K343" s="33"/>
      <c r="L343" s="34"/>
      <c r="M343" s="166"/>
      <c r="N343" s="167"/>
      <c r="O343" s="59"/>
      <c r="P343" s="59"/>
      <c r="Q343" s="59"/>
      <c r="R343" s="59"/>
      <c r="S343" s="59"/>
      <c r="T343" s="60"/>
      <c r="U343" s="33"/>
      <c r="V343" s="33"/>
      <c r="W343" s="33"/>
      <c r="X343" s="33"/>
      <c r="Y343" s="33"/>
      <c r="Z343" s="33"/>
      <c r="AA343" s="33"/>
      <c r="AB343" s="33"/>
      <c r="AC343" s="33"/>
      <c r="AD343" s="33"/>
      <c r="AE343" s="33"/>
      <c r="AT343" s="18" t="s">
        <v>208</v>
      </c>
      <c r="AU343" s="18" t="s">
        <v>91</v>
      </c>
    </row>
    <row r="344" spans="2:51" s="14" customFormat="1" ht="11.25">
      <c r="B344" s="177"/>
      <c r="D344" s="163" t="s">
        <v>212</v>
      </c>
      <c r="E344" s="178" t="s">
        <v>1</v>
      </c>
      <c r="F344" s="179" t="s">
        <v>861</v>
      </c>
      <c r="H344" s="178" t="s">
        <v>1</v>
      </c>
      <c r="I344" s="180"/>
      <c r="L344" s="177"/>
      <c r="M344" s="181"/>
      <c r="N344" s="182"/>
      <c r="O344" s="182"/>
      <c r="P344" s="182"/>
      <c r="Q344" s="182"/>
      <c r="R344" s="182"/>
      <c r="S344" s="182"/>
      <c r="T344" s="183"/>
      <c r="AT344" s="178" t="s">
        <v>212</v>
      </c>
      <c r="AU344" s="178" t="s">
        <v>91</v>
      </c>
      <c r="AV344" s="14" t="s">
        <v>89</v>
      </c>
      <c r="AW344" s="14" t="s">
        <v>36</v>
      </c>
      <c r="AX344" s="14" t="s">
        <v>81</v>
      </c>
      <c r="AY344" s="178" t="s">
        <v>199</v>
      </c>
    </row>
    <row r="345" spans="2:51" s="13" customFormat="1" ht="11.25">
      <c r="B345" s="169"/>
      <c r="D345" s="163" t="s">
        <v>212</v>
      </c>
      <c r="E345" s="170" t="s">
        <v>1</v>
      </c>
      <c r="F345" s="171" t="s">
        <v>893</v>
      </c>
      <c r="H345" s="172">
        <v>22.8</v>
      </c>
      <c r="I345" s="173"/>
      <c r="L345" s="169"/>
      <c r="M345" s="174"/>
      <c r="N345" s="175"/>
      <c r="O345" s="175"/>
      <c r="P345" s="175"/>
      <c r="Q345" s="175"/>
      <c r="R345" s="175"/>
      <c r="S345" s="175"/>
      <c r="T345" s="176"/>
      <c r="AT345" s="170" t="s">
        <v>212</v>
      </c>
      <c r="AU345" s="170" t="s">
        <v>91</v>
      </c>
      <c r="AV345" s="13" t="s">
        <v>91</v>
      </c>
      <c r="AW345" s="13" t="s">
        <v>36</v>
      </c>
      <c r="AX345" s="13" t="s">
        <v>89</v>
      </c>
      <c r="AY345" s="170" t="s">
        <v>199</v>
      </c>
    </row>
    <row r="346" spans="1:65" s="2" customFormat="1" ht="24.2" customHeight="1">
      <c r="A346" s="33"/>
      <c r="B346" s="149"/>
      <c r="C346" s="150" t="s">
        <v>471</v>
      </c>
      <c r="D346" s="150" t="s">
        <v>201</v>
      </c>
      <c r="E346" s="151" t="s">
        <v>491</v>
      </c>
      <c r="F346" s="152" t="s">
        <v>492</v>
      </c>
      <c r="G346" s="153" t="s">
        <v>204</v>
      </c>
      <c r="H346" s="154">
        <v>23.6</v>
      </c>
      <c r="I346" s="155"/>
      <c r="J346" s="156">
        <f>ROUND(I346*H346,2)</f>
        <v>0</v>
      </c>
      <c r="K346" s="152" t="s">
        <v>205</v>
      </c>
      <c r="L346" s="34"/>
      <c r="M346" s="157" t="s">
        <v>1</v>
      </c>
      <c r="N346" s="158" t="s">
        <v>46</v>
      </c>
      <c r="O346" s="59"/>
      <c r="P346" s="159">
        <f>O346*H346</f>
        <v>0</v>
      </c>
      <c r="Q346" s="159">
        <v>0</v>
      </c>
      <c r="R346" s="159">
        <f>Q346*H346</f>
        <v>0</v>
      </c>
      <c r="S346" s="159">
        <v>0</v>
      </c>
      <c r="T346" s="160">
        <f>S346*H346</f>
        <v>0</v>
      </c>
      <c r="U346" s="33"/>
      <c r="V346" s="33"/>
      <c r="W346" s="33"/>
      <c r="X346" s="33"/>
      <c r="Y346" s="33"/>
      <c r="Z346" s="33"/>
      <c r="AA346" s="33"/>
      <c r="AB346" s="33"/>
      <c r="AC346" s="33"/>
      <c r="AD346" s="33"/>
      <c r="AE346" s="33"/>
      <c r="AR346" s="161" t="s">
        <v>206</v>
      </c>
      <c r="AT346" s="161" t="s">
        <v>201</v>
      </c>
      <c r="AU346" s="161" t="s">
        <v>91</v>
      </c>
      <c r="AY346" s="18" t="s">
        <v>199</v>
      </c>
      <c r="BE346" s="162">
        <f>IF(N346="základní",J346,0)</f>
        <v>0</v>
      </c>
      <c r="BF346" s="162">
        <f>IF(N346="snížená",J346,0)</f>
        <v>0</v>
      </c>
      <c r="BG346" s="162">
        <f>IF(N346="zákl. přenesená",J346,0)</f>
        <v>0</v>
      </c>
      <c r="BH346" s="162">
        <f>IF(N346="sníž. přenesená",J346,0)</f>
        <v>0</v>
      </c>
      <c r="BI346" s="162">
        <f>IF(N346="nulová",J346,0)</f>
        <v>0</v>
      </c>
      <c r="BJ346" s="18" t="s">
        <v>89</v>
      </c>
      <c r="BK346" s="162">
        <f>ROUND(I346*H346,2)</f>
        <v>0</v>
      </c>
      <c r="BL346" s="18" t="s">
        <v>206</v>
      </c>
      <c r="BM346" s="161" t="s">
        <v>894</v>
      </c>
    </row>
    <row r="347" spans="1:47" s="2" customFormat="1" ht="19.5">
      <c r="A347" s="33"/>
      <c r="B347" s="34"/>
      <c r="C347" s="33"/>
      <c r="D347" s="163" t="s">
        <v>208</v>
      </c>
      <c r="E347" s="33"/>
      <c r="F347" s="164" t="s">
        <v>494</v>
      </c>
      <c r="G347" s="33"/>
      <c r="H347" s="33"/>
      <c r="I347" s="165"/>
      <c r="J347" s="33"/>
      <c r="K347" s="33"/>
      <c r="L347" s="34"/>
      <c r="M347" s="166"/>
      <c r="N347" s="167"/>
      <c r="O347" s="59"/>
      <c r="P347" s="59"/>
      <c r="Q347" s="59"/>
      <c r="R347" s="59"/>
      <c r="S347" s="59"/>
      <c r="T347" s="60"/>
      <c r="U347" s="33"/>
      <c r="V347" s="33"/>
      <c r="W347" s="33"/>
      <c r="X347" s="33"/>
      <c r="Y347" s="33"/>
      <c r="Z347" s="33"/>
      <c r="AA347" s="33"/>
      <c r="AB347" s="33"/>
      <c r="AC347" s="33"/>
      <c r="AD347" s="33"/>
      <c r="AE347" s="33"/>
      <c r="AT347" s="18" t="s">
        <v>208</v>
      </c>
      <c r="AU347" s="18" t="s">
        <v>91</v>
      </c>
    </row>
    <row r="348" spans="1:47" s="2" customFormat="1" ht="58.5">
      <c r="A348" s="33"/>
      <c r="B348" s="34"/>
      <c r="C348" s="33"/>
      <c r="D348" s="163" t="s">
        <v>210</v>
      </c>
      <c r="E348" s="33"/>
      <c r="F348" s="168" t="s">
        <v>495</v>
      </c>
      <c r="G348" s="33"/>
      <c r="H348" s="33"/>
      <c r="I348" s="165"/>
      <c r="J348" s="33"/>
      <c r="K348" s="33"/>
      <c r="L348" s="34"/>
      <c r="M348" s="166"/>
      <c r="N348" s="167"/>
      <c r="O348" s="59"/>
      <c r="P348" s="59"/>
      <c r="Q348" s="59"/>
      <c r="R348" s="59"/>
      <c r="S348" s="59"/>
      <c r="T348" s="60"/>
      <c r="U348" s="33"/>
      <c r="V348" s="33"/>
      <c r="W348" s="33"/>
      <c r="X348" s="33"/>
      <c r="Y348" s="33"/>
      <c r="Z348" s="33"/>
      <c r="AA348" s="33"/>
      <c r="AB348" s="33"/>
      <c r="AC348" s="33"/>
      <c r="AD348" s="33"/>
      <c r="AE348" s="33"/>
      <c r="AT348" s="18" t="s">
        <v>210</v>
      </c>
      <c r="AU348" s="18" t="s">
        <v>91</v>
      </c>
    </row>
    <row r="349" spans="2:51" s="14" customFormat="1" ht="11.25">
      <c r="B349" s="177"/>
      <c r="D349" s="163" t="s">
        <v>212</v>
      </c>
      <c r="E349" s="178" t="s">
        <v>1</v>
      </c>
      <c r="F349" s="179" t="s">
        <v>861</v>
      </c>
      <c r="H349" s="178" t="s">
        <v>1</v>
      </c>
      <c r="I349" s="180"/>
      <c r="L349" s="177"/>
      <c r="M349" s="181"/>
      <c r="N349" s="182"/>
      <c r="O349" s="182"/>
      <c r="P349" s="182"/>
      <c r="Q349" s="182"/>
      <c r="R349" s="182"/>
      <c r="S349" s="182"/>
      <c r="T349" s="183"/>
      <c r="AT349" s="178" t="s">
        <v>212</v>
      </c>
      <c r="AU349" s="178" t="s">
        <v>91</v>
      </c>
      <c r="AV349" s="14" t="s">
        <v>89</v>
      </c>
      <c r="AW349" s="14" t="s">
        <v>36</v>
      </c>
      <c r="AX349" s="14" t="s">
        <v>81</v>
      </c>
      <c r="AY349" s="178" t="s">
        <v>199</v>
      </c>
    </row>
    <row r="350" spans="2:51" s="13" customFormat="1" ht="11.25">
      <c r="B350" s="169"/>
      <c r="D350" s="163" t="s">
        <v>212</v>
      </c>
      <c r="E350" s="170" t="s">
        <v>1</v>
      </c>
      <c r="F350" s="171" t="s">
        <v>895</v>
      </c>
      <c r="H350" s="172">
        <v>23.6</v>
      </c>
      <c r="I350" s="173"/>
      <c r="L350" s="169"/>
      <c r="M350" s="174"/>
      <c r="N350" s="175"/>
      <c r="O350" s="175"/>
      <c r="P350" s="175"/>
      <c r="Q350" s="175"/>
      <c r="R350" s="175"/>
      <c r="S350" s="175"/>
      <c r="T350" s="176"/>
      <c r="AT350" s="170" t="s">
        <v>212</v>
      </c>
      <c r="AU350" s="170" t="s">
        <v>91</v>
      </c>
      <c r="AV350" s="13" t="s">
        <v>91</v>
      </c>
      <c r="AW350" s="13" t="s">
        <v>36</v>
      </c>
      <c r="AX350" s="13" t="s">
        <v>89</v>
      </c>
      <c r="AY350" s="170" t="s">
        <v>199</v>
      </c>
    </row>
    <row r="351" spans="1:65" s="2" customFormat="1" ht="24.2" customHeight="1">
      <c r="A351" s="33"/>
      <c r="B351" s="149"/>
      <c r="C351" s="150" t="s">
        <v>477</v>
      </c>
      <c r="D351" s="150" t="s">
        <v>201</v>
      </c>
      <c r="E351" s="151" t="s">
        <v>498</v>
      </c>
      <c r="F351" s="152" t="s">
        <v>499</v>
      </c>
      <c r="G351" s="153" t="s">
        <v>204</v>
      </c>
      <c r="H351" s="154">
        <v>29.5</v>
      </c>
      <c r="I351" s="155"/>
      <c r="J351" s="156">
        <f>ROUND(I351*H351,2)</f>
        <v>0</v>
      </c>
      <c r="K351" s="152" t="s">
        <v>205</v>
      </c>
      <c r="L351" s="34"/>
      <c r="M351" s="157" t="s">
        <v>1</v>
      </c>
      <c r="N351" s="158" t="s">
        <v>46</v>
      </c>
      <c r="O351" s="59"/>
      <c r="P351" s="159">
        <f>O351*H351</f>
        <v>0</v>
      </c>
      <c r="Q351" s="159">
        <v>0</v>
      </c>
      <c r="R351" s="159">
        <f>Q351*H351</f>
        <v>0</v>
      </c>
      <c r="S351" s="159">
        <v>0</v>
      </c>
      <c r="T351" s="160">
        <f>S351*H351</f>
        <v>0</v>
      </c>
      <c r="U351" s="33"/>
      <c r="V351" s="33"/>
      <c r="W351" s="33"/>
      <c r="X351" s="33"/>
      <c r="Y351" s="33"/>
      <c r="Z351" s="33"/>
      <c r="AA351" s="33"/>
      <c r="AB351" s="33"/>
      <c r="AC351" s="33"/>
      <c r="AD351" s="33"/>
      <c r="AE351" s="33"/>
      <c r="AR351" s="161" t="s">
        <v>206</v>
      </c>
      <c r="AT351" s="161" t="s">
        <v>201</v>
      </c>
      <c r="AU351" s="161" t="s">
        <v>91</v>
      </c>
      <c r="AY351" s="18" t="s">
        <v>199</v>
      </c>
      <c r="BE351" s="162">
        <f>IF(N351="základní",J351,0)</f>
        <v>0</v>
      </c>
      <c r="BF351" s="162">
        <f>IF(N351="snížená",J351,0)</f>
        <v>0</v>
      </c>
      <c r="BG351" s="162">
        <f>IF(N351="zákl. přenesená",J351,0)</f>
        <v>0</v>
      </c>
      <c r="BH351" s="162">
        <f>IF(N351="sníž. přenesená",J351,0)</f>
        <v>0</v>
      </c>
      <c r="BI351" s="162">
        <f>IF(N351="nulová",J351,0)</f>
        <v>0</v>
      </c>
      <c r="BJ351" s="18" t="s">
        <v>89</v>
      </c>
      <c r="BK351" s="162">
        <f>ROUND(I351*H351,2)</f>
        <v>0</v>
      </c>
      <c r="BL351" s="18" t="s">
        <v>206</v>
      </c>
      <c r="BM351" s="161" t="s">
        <v>896</v>
      </c>
    </row>
    <row r="352" spans="1:47" s="2" customFormat="1" ht="29.25">
      <c r="A352" s="33"/>
      <c r="B352" s="34"/>
      <c r="C352" s="33"/>
      <c r="D352" s="163" t="s">
        <v>208</v>
      </c>
      <c r="E352" s="33"/>
      <c r="F352" s="164" t="s">
        <v>501</v>
      </c>
      <c r="G352" s="33"/>
      <c r="H352" s="33"/>
      <c r="I352" s="165"/>
      <c r="J352" s="33"/>
      <c r="K352" s="33"/>
      <c r="L352" s="34"/>
      <c r="M352" s="166"/>
      <c r="N352" s="167"/>
      <c r="O352" s="59"/>
      <c r="P352" s="59"/>
      <c r="Q352" s="59"/>
      <c r="R352" s="59"/>
      <c r="S352" s="59"/>
      <c r="T352" s="60"/>
      <c r="U352" s="33"/>
      <c r="V352" s="33"/>
      <c r="W352" s="33"/>
      <c r="X352" s="33"/>
      <c r="Y352" s="33"/>
      <c r="Z352" s="33"/>
      <c r="AA352" s="33"/>
      <c r="AB352" s="33"/>
      <c r="AC352" s="33"/>
      <c r="AD352" s="33"/>
      <c r="AE352" s="33"/>
      <c r="AT352" s="18" t="s">
        <v>208</v>
      </c>
      <c r="AU352" s="18" t="s">
        <v>91</v>
      </c>
    </row>
    <row r="353" spans="1:47" s="2" customFormat="1" ht="19.5">
      <c r="A353" s="33"/>
      <c r="B353" s="34"/>
      <c r="C353" s="33"/>
      <c r="D353" s="163" t="s">
        <v>210</v>
      </c>
      <c r="E353" s="33"/>
      <c r="F353" s="168" t="s">
        <v>502</v>
      </c>
      <c r="G353" s="33"/>
      <c r="H353" s="33"/>
      <c r="I353" s="165"/>
      <c r="J353" s="33"/>
      <c r="K353" s="33"/>
      <c r="L353" s="34"/>
      <c r="M353" s="166"/>
      <c r="N353" s="167"/>
      <c r="O353" s="59"/>
      <c r="P353" s="59"/>
      <c r="Q353" s="59"/>
      <c r="R353" s="59"/>
      <c r="S353" s="59"/>
      <c r="T353" s="60"/>
      <c r="U353" s="33"/>
      <c r="V353" s="33"/>
      <c r="W353" s="33"/>
      <c r="X353" s="33"/>
      <c r="Y353" s="33"/>
      <c r="Z353" s="33"/>
      <c r="AA353" s="33"/>
      <c r="AB353" s="33"/>
      <c r="AC353" s="33"/>
      <c r="AD353" s="33"/>
      <c r="AE353" s="33"/>
      <c r="AT353" s="18" t="s">
        <v>210</v>
      </c>
      <c r="AU353" s="18" t="s">
        <v>91</v>
      </c>
    </row>
    <row r="354" spans="2:51" s="14" customFormat="1" ht="11.25">
      <c r="B354" s="177"/>
      <c r="D354" s="163" t="s">
        <v>212</v>
      </c>
      <c r="E354" s="178" t="s">
        <v>1</v>
      </c>
      <c r="F354" s="179" t="s">
        <v>861</v>
      </c>
      <c r="H354" s="178" t="s">
        <v>1</v>
      </c>
      <c r="I354" s="180"/>
      <c r="L354" s="177"/>
      <c r="M354" s="181"/>
      <c r="N354" s="182"/>
      <c r="O354" s="182"/>
      <c r="P354" s="182"/>
      <c r="Q354" s="182"/>
      <c r="R354" s="182"/>
      <c r="S354" s="182"/>
      <c r="T354" s="183"/>
      <c r="AT354" s="178" t="s">
        <v>212</v>
      </c>
      <c r="AU354" s="178" t="s">
        <v>91</v>
      </c>
      <c r="AV354" s="14" t="s">
        <v>89</v>
      </c>
      <c r="AW354" s="14" t="s">
        <v>36</v>
      </c>
      <c r="AX354" s="14" t="s">
        <v>81</v>
      </c>
      <c r="AY354" s="178" t="s">
        <v>199</v>
      </c>
    </row>
    <row r="355" spans="2:51" s="13" customFormat="1" ht="11.25">
      <c r="B355" s="169"/>
      <c r="D355" s="163" t="s">
        <v>212</v>
      </c>
      <c r="E355" s="170" t="s">
        <v>1</v>
      </c>
      <c r="F355" s="171" t="s">
        <v>897</v>
      </c>
      <c r="H355" s="172">
        <v>29.5</v>
      </c>
      <c r="I355" s="173"/>
      <c r="L355" s="169"/>
      <c r="M355" s="174"/>
      <c r="N355" s="175"/>
      <c r="O355" s="175"/>
      <c r="P355" s="175"/>
      <c r="Q355" s="175"/>
      <c r="R355" s="175"/>
      <c r="S355" s="175"/>
      <c r="T355" s="176"/>
      <c r="AT355" s="170" t="s">
        <v>212</v>
      </c>
      <c r="AU355" s="170" t="s">
        <v>91</v>
      </c>
      <c r="AV355" s="13" t="s">
        <v>91</v>
      </c>
      <c r="AW355" s="13" t="s">
        <v>36</v>
      </c>
      <c r="AX355" s="13" t="s">
        <v>89</v>
      </c>
      <c r="AY355" s="170" t="s">
        <v>199</v>
      </c>
    </row>
    <row r="356" spans="1:65" s="2" customFormat="1" ht="24.2" customHeight="1">
      <c r="A356" s="33"/>
      <c r="B356" s="149"/>
      <c r="C356" s="150" t="s">
        <v>484</v>
      </c>
      <c r="D356" s="150" t="s">
        <v>201</v>
      </c>
      <c r="E356" s="151" t="s">
        <v>515</v>
      </c>
      <c r="F356" s="152" t="s">
        <v>516</v>
      </c>
      <c r="G356" s="153" t="s">
        <v>204</v>
      </c>
      <c r="H356" s="154">
        <v>29.5</v>
      </c>
      <c r="I356" s="155"/>
      <c r="J356" s="156">
        <f>ROUND(I356*H356,2)</f>
        <v>0</v>
      </c>
      <c r="K356" s="152" t="s">
        <v>205</v>
      </c>
      <c r="L356" s="34"/>
      <c r="M356" s="157" t="s">
        <v>1</v>
      </c>
      <c r="N356" s="158" t="s">
        <v>46</v>
      </c>
      <c r="O356" s="59"/>
      <c r="P356" s="159">
        <f>O356*H356</f>
        <v>0</v>
      </c>
      <c r="Q356" s="159">
        <v>0</v>
      </c>
      <c r="R356" s="159">
        <f>Q356*H356</f>
        <v>0</v>
      </c>
      <c r="S356" s="159">
        <v>0</v>
      </c>
      <c r="T356" s="160">
        <f>S356*H356</f>
        <v>0</v>
      </c>
      <c r="U356" s="33"/>
      <c r="V356" s="33"/>
      <c r="W356" s="33"/>
      <c r="X356" s="33"/>
      <c r="Y356" s="33"/>
      <c r="Z356" s="33"/>
      <c r="AA356" s="33"/>
      <c r="AB356" s="33"/>
      <c r="AC356" s="33"/>
      <c r="AD356" s="33"/>
      <c r="AE356" s="33"/>
      <c r="AR356" s="161" t="s">
        <v>206</v>
      </c>
      <c r="AT356" s="161" t="s">
        <v>201</v>
      </c>
      <c r="AU356" s="161" t="s">
        <v>91</v>
      </c>
      <c r="AY356" s="18" t="s">
        <v>199</v>
      </c>
      <c r="BE356" s="162">
        <f>IF(N356="základní",J356,0)</f>
        <v>0</v>
      </c>
      <c r="BF356" s="162">
        <f>IF(N356="snížená",J356,0)</f>
        <v>0</v>
      </c>
      <c r="BG356" s="162">
        <f>IF(N356="zákl. přenesená",J356,0)</f>
        <v>0</v>
      </c>
      <c r="BH356" s="162">
        <f>IF(N356="sníž. přenesená",J356,0)</f>
        <v>0</v>
      </c>
      <c r="BI356" s="162">
        <f>IF(N356="nulová",J356,0)</f>
        <v>0</v>
      </c>
      <c r="BJ356" s="18" t="s">
        <v>89</v>
      </c>
      <c r="BK356" s="162">
        <f>ROUND(I356*H356,2)</f>
        <v>0</v>
      </c>
      <c r="BL356" s="18" t="s">
        <v>206</v>
      </c>
      <c r="BM356" s="161" t="s">
        <v>898</v>
      </c>
    </row>
    <row r="357" spans="1:47" s="2" customFormat="1" ht="29.25">
      <c r="A357" s="33"/>
      <c r="B357" s="34"/>
      <c r="C357" s="33"/>
      <c r="D357" s="163" t="s">
        <v>208</v>
      </c>
      <c r="E357" s="33"/>
      <c r="F357" s="164" t="s">
        <v>518</v>
      </c>
      <c r="G357" s="33"/>
      <c r="H357" s="33"/>
      <c r="I357" s="165"/>
      <c r="J357" s="33"/>
      <c r="K357" s="33"/>
      <c r="L357" s="34"/>
      <c r="M357" s="166"/>
      <c r="N357" s="167"/>
      <c r="O357" s="59"/>
      <c r="P357" s="59"/>
      <c r="Q357" s="59"/>
      <c r="R357" s="59"/>
      <c r="S357" s="59"/>
      <c r="T357" s="60"/>
      <c r="U357" s="33"/>
      <c r="V357" s="33"/>
      <c r="W357" s="33"/>
      <c r="X357" s="33"/>
      <c r="Y357" s="33"/>
      <c r="Z357" s="33"/>
      <c r="AA357" s="33"/>
      <c r="AB357" s="33"/>
      <c r="AC357" s="33"/>
      <c r="AD357" s="33"/>
      <c r="AE357" s="33"/>
      <c r="AT357" s="18" t="s">
        <v>208</v>
      </c>
      <c r="AU357" s="18" t="s">
        <v>91</v>
      </c>
    </row>
    <row r="358" spans="1:47" s="2" customFormat="1" ht="19.5">
      <c r="A358" s="33"/>
      <c r="B358" s="34"/>
      <c r="C358" s="33"/>
      <c r="D358" s="163" t="s">
        <v>210</v>
      </c>
      <c r="E358" s="33"/>
      <c r="F358" s="168" t="s">
        <v>519</v>
      </c>
      <c r="G358" s="33"/>
      <c r="H358" s="33"/>
      <c r="I358" s="165"/>
      <c r="J358" s="33"/>
      <c r="K358" s="33"/>
      <c r="L358" s="34"/>
      <c r="M358" s="166"/>
      <c r="N358" s="167"/>
      <c r="O358" s="59"/>
      <c r="P358" s="59"/>
      <c r="Q358" s="59"/>
      <c r="R358" s="59"/>
      <c r="S358" s="59"/>
      <c r="T358" s="60"/>
      <c r="U358" s="33"/>
      <c r="V358" s="33"/>
      <c r="W358" s="33"/>
      <c r="X358" s="33"/>
      <c r="Y358" s="33"/>
      <c r="Z358" s="33"/>
      <c r="AA358" s="33"/>
      <c r="AB358" s="33"/>
      <c r="AC358" s="33"/>
      <c r="AD358" s="33"/>
      <c r="AE358" s="33"/>
      <c r="AT358" s="18" t="s">
        <v>210</v>
      </c>
      <c r="AU358" s="18" t="s">
        <v>91</v>
      </c>
    </row>
    <row r="359" spans="2:51" s="14" customFormat="1" ht="11.25">
      <c r="B359" s="177"/>
      <c r="D359" s="163" t="s">
        <v>212</v>
      </c>
      <c r="E359" s="178" t="s">
        <v>1</v>
      </c>
      <c r="F359" s="179" t="s">
        <v>861</v>
      </c>
      <c r="H359" s="178" t="s">
        <v>1</v>
      </c>
      <c r="I359" s="180"/>
      <c r="L359" s="177"/>
      <c r="M359" s="181"/>
      <c r="N359" s="182"/>
      <c r="O359" s="182"/>
      <c r="P359" s="182"/>
      <c r="Q359" s="182"/>
      <c r="R359" s="182"/>
      <c r="S359" s="182"/>
      <c r="T359" s="183"/>
      <c r="AT359" s="178" t="s">
        <v>212</v>
      </c>
      <c r="AU359" s="178" t="s">
        <v>91</v>
      </c>
      <c r="AV359" s="14" t="s">
        <v>89</v>
      </c>
      <c r="AW359" s="14" t="s">
        <v>36</v>
      </c>
      <c r="AX359" s="14" t="s">
        <v>81</v>
      </c>
      <c r="AY359" s="178" t="s">
        <v>199</v>
      </c>
    </row>
    <row r="360" spans="2:51" s="13" customFormat="1" ht="11.25">
      <c r="B360" s="169"/>
      <c r="D360" s="163" t="s">
        <v>212</v>
      </c>
      <c r="E360" s="170" t="s">
        <v>1</v>
      </c>
      <c r="F360" s="171" t="s">
        <v>897</v>
      </c>
      <c r="H360" s="172">
        <v>29.5</v>
      </c>
      <c r="I360" s="173"/>
      <c r="L360" s="169"/>
      <c r="M360" s="174"/>
      <c r="N360" s="175"/>
      <c r="O360" s="175"/>
      <c r="P360" s="175"/>
      <c r="Q360" s="175"/>
      <c r="R360" s="175"/>
      <c r="S360" s="175"/>
      <c r="T360" s="176"/>
      <c r="AT360" s="170" t="s">
        <v>212</v>
      </c>
      <c r="AU360" s="170" t="s">
        <v>91</v>
      </c>
      <c r="AV360" s="13" t="s">
        <v>91</v>
      </c>
      <c r="AW360" s="13" t="s">
        <v>36</v>
      </c>
      <c r="AX360" s="13" t="s">
        <v>89</v>
      </c>
      <c r="AY360" s="170" t="s">
        <v>199</v>
      </c>
    </row>
    <row r="361" spans="2:63" s="12" customFormat="1" ht="22.9" customHeight="1">
      <c r="B361" s="136"/>
      <c r="D361" s="137" t="s">
        <v>80</v>
      </c>
      <c r="E361" s="147" t="s">
        <v>243</v>
      </c>
      <c r="F361" s="147" t="s">
        <v>532</v>
      </c>
      <c r="I361" s="139"/>
      <c r="J361" s="148">
        <f>BK361</f>
        <v>0</v>
      </c>
      <c r="L361" s="136"/>
      <c r="M361" s="141"/>
      <c r="N361" s="142"/>
      <c r="O361" s="142"/>
      <c r="P361" s="143">
        <f>SUM(P362:P369)</f>
        <v>0</v>
      </c>
      <c r="Q361" s="142"/>
      <c r="R361" s="143">
        <f>SUM(R362:R369)</f>
        <v>0.071475</v>
      </c>
      <c r="S361" s="142"/>
      <c r="T361" s="144">
        <f>SUM(T362:T369)</f>
        <v>0</v>
      </c>
      <c r="AR361" s="137" t="s">
        <v>89</v>
      </c>
      <c r="AT361" s="145" t="s">
        <v>80</v>
      </c>
      <c r="AU361" s="145" t="s">
        <v>89</v>
      </c>
      <c r="AY361" s="137" t="s">
        <v>199</v>
      </c>
      <c r="BK361" s="146">
        <f>SUM(BK362:BK369)</f>
        <v>0</v>
      </c>
    </row>
    <row r="362" spans="1:65" s="2" customFormat="1" ht="24.2" customHeight="1">
      <c r="A362" s="33"/>
      <c r="B362" s="149"/>
      <c r="C362" s="150" t="s">
        <v>490</v>
      </c>
      <c r="D362" s="150" t="s">
        <v>201</v>
      </c>
      <c r="E362" s="151" t="s">
        <v>534</v>
      </c>
      <c r="F362" s="152" t="s">
        <v>535</v>
      </c>
      <c r="G362" s="153" t="s">
        <v>345</v>
      </c>
      <c r="H362" s="154">
        <v>95.3</v>
      </c>
      <c r="I362" s="155"/>
      <c r="J362" s="156">
        <f>ROUND(I362*H362,2)</f>
        <v>0</v>
      </c>
      <c r="K362" s="152" t="s">
        <v>246</v>
      </c>
      <c r="L362" s="34"/>
      <c r="M362" s="157" t="s">
        <v>1</v>
      </c>
      <c r="N362" s="158" t="s">
        <v>46</v>
      </c>
      <c r="O362" s="59"/>
      <c r="P362" s="159">
        <f>O362*H362</f>
        <v>0</v>
      </c>
      <c r="Q362" s="159">
        <v>0.00075</v>
      </c>
      <c r="R362" s="159">
        <f>Q362*H362</f>
        <v>0.071475</v>
      </c>
      <c r="S362" s="159">
        <v>0</v>
      </c>
      <c r="T362" s="160">
        <f>S362*H362</f>
        <v>0</v>
      </c>
      <c r="U362" s="33"/>
      <c r="V362" s="33"/>
      <c r="W362" s="33"/>
      <c r="X362" s="33"/>
      <c r="Y362" s="33"/>
      <c r="Z362" s="33"/>
      <c r="AA362" s="33"/>
      <c r="AB362" s="33"/>
      <c r="AC362" s="33"/>
      <c r="AD362" s="33"/>
      <c r="AE362" s="33"/>
      <c r="AR362" s="161" t="s">
        <v>206</v>
      </c>
      <c r="AT362" s="161" t="s">
        <v>201</v>
      </c>
      <c r="AU362" s="161" t="s">
        <v>91</v>
      </c>
      <c r="AY362" s="18" t="s">
        <v>199</v>
      </c>
      <c r="BE362" s="162">
        <f>IF(N362="základní",J362,0)</f>
        <v>0</v>
      </c>
      <c r="BF362" s="162">
        <f>IF(N362="snížená",J362,0)</f>
        <v>0</v>
      </c>
      <c r="BG362" s="162">
        <f>IF(N362="zákl. přenesená",J362,0)</f>
        <v>0</v>
      </c>
      <c r="BH362" s="162">
        <f>IF(N362="sníž. přenesená",J362,0)</f>
        <v>0</v>
      </c>
      <c r="BI362" s="162">
        <f>IF(N362="nulová",J362,0)</f>
        <v>0</v>
      </c>
      <c r="BJ362" s="18" t="s">
        <v>89</v>
      </c>
      <c r="BK362" s="162">
        <f>ROUND(I362*H362,2)</f>
        <v>0</v>
      </c>
      <c r="BL362" s="18" t="s">
        <v>206</v>
      </c>
      <c r="BM362" s="161" t="s">
        <v>899</v>
      </c>
    </row>
    <row r="363" spans="1:47" s="2" customFormat="1" ht="48.75">
      <c r="A363" s="33"/>
      <c r="B363" s="34"/>
      <c r="C363" s="33"/>
      <c r="D363" s="163" t="s">
        <v>248</v>
      </c>
      <c r="E363" s="33"/>
      <c r="F363" s="168" t="s">
        <v>537</v>
      </c>
      <c r="G363" s="33"/>
      <c r="H363" s="33"/>
      <c r="I363" s="165"/>
      <c r="J363" s="33"/>
      <c r="K363" s="33"/>
      <c r="L363" s="34"/>
      <c r="M363" s="166"/>
      <c r="N363" s="167"/>
      <c r="O363" s="59"/>
      <c r="P363" s="59"/>
      <c r="Q363" s="59"/>
      <c r="R363" s="59"/>
      <c r="S363" s="59"/>
      <c r="T363" s="60"/>
      <c r="U363" s="33"/>
      <c r="V363" s="33"/>
      <c r="W363" s="33"/>
      <c r="X363" s="33"/>
      <c r="Y363" s="33"/>
      <c r="Z363" s="33"/>
      <c r="AA363" s="33"/>
      <c r="AB363" s="33"/>
      <c r="AC363" s="33"/>
      <c r="AD363" s="33"/>
      <c r="AE363" s="33"/>
      <c r="AT363" s="18" t="s">
        <v>248</v>
      </c>
      <c r="AU363" s="18" t="s">
        <v>91</v>
      </c>
    </row>
    <row r="364" spans="2:51" s="14" customFormat="1" ht="11.25">
      <c r="B364" s="177"/>
      <c r="D364" s="163" t="s">
        <v>212</v>
      </c>
      <c r="E364" s="178" t="s">
        <v>1</v>
      </c>
      <c r="F364" s="179" t="s">
        <v>900</v>
      </c>
      <c r="H364" s="178" t="s">
        <v>1</v>
      </c>
      <c r="I364" s="180"/>
      <c r="L364" s="177"/>
      <c r="M364" s="181"/>
      <c r="N364" s="182"/>
      <c r="O364" s="182"/>
      <c r="P364" s="182"/>
      <c r="Q364" s="182"/>
      <c r="R364" s="182"/>
      <c r="S364" s="182"/>
      <c r="T364" s="183"/>
      <c r="AT364" s="178" t="s">
        <v>212</v>
      </c>
      <c r="AU364" s="178" t="s">
        <v>91</v>
      </c>
      <c r="AV364" s="14" t="s">
        <v>89</v>
      </c>
      <c r="AW364" s="14" t="s">
        <v>36</v>
      </c>
      <c r="AX364" s="14" t="s">
        <v>81</v>
      </c>
      <c r="AY364" s="178" t="s">
        <v>199</v>
      </c>
    </row>
    <row r="365" spans="2:51" s="13" customFormat="1" ht="11.25">
      <c r="B365" s="169"/>
      <c r="D365" s="163" t="s">
        <v>212</v>
      </c>
      <c r="E365" s="170" t="s">
        <v>1</v>
      </c>
      <c r="F365" s="171" t="s">
        <v>901</v>
      </c>
      <c r="H365" s="172">
        <v>7.3</v>
      </c>
      <c r="I365" s="173"/>
      <c r="L365" s="169"/>
      <c r="M365" s="174"/>
      <c r="N365" s="175"/>
      <c r="O365" s="175"/>
      <c r="P365" s="175"/>
      <c r="Q365" s="175"/>
      <c r="R365" s="175"/>
      <c r="S365" s="175"/>
      <c r="T365" s="176"/>
      <c r="AT365" s="170" t="s">
        <v>212</v>
      </c>
      <c r="AU365" s="170" t="s">
        <v>91</v>
      </c>
      <c r="AV365" s="13" t="s">
        <v>91</v>
      </c>
      <c r="AW365" s="13" t="s">
        <v>36</v>
      </c>
      <c r="AX365" s="13" t="s">
        <v>81</v>
      </c>
      <c r="AY365" s="170" t="s">
        <v>199</v>
      </c>
    </row>
    <row r="366" spans="2:51" s="13" customFormat="1" ht="11.25">
      <c r="B366" s="169"/>
      <c r="D366" s="163" t="s">
        <v>212</v>
      </c>
      <c r="E366" s="170" t="s">
        <v>1</v>
      </c>
      <c r="F366" s="171" t="s">
        <v>902</v>
      </c>
      <c r="H366" s="172">
        <v>25.8</v>
      </c>
      <c r="I366" s="173"/>
      <c r="L366" s="169"/>
      <c r="M366" s="174"/>
      <c r="N366" s="175"/>
      <c r="O366" s="175"/>
      <c r="P366" s="175"/>
      <c r="Q366" s="175"/>
      <c r="R366" s="175"/>
      <c r="S366" s="175"/>
      <c r="T366" s="176"/>
      <c r="AT366" s="170" t="s">
        <v>212</v>
      </c>
      <c r="AU366" s="170" t="s">
        <v>91</v>
      </c>
      <c r="AV366" s="13" t="s">
        <v>91</v>
      </c>
      <c r="AW366" s="13" t="s">
        <v>36</v>
      </c>
      <c r="AX366" s="13" t="s">
        <v>81</v>
      </c>
      <c r="AY366" s="170" t="s">
        <v>199</v>
      </c>
    </row>
    <row r="367" spans="2:51" s="13" customFormat="1" ht="11.25">
      <c r="B367" s="169"/>
      <c r="D367" s="163" t="s">
        <v>212</v>
      </c>
      <c r="E367" s="170" t="s">
        <v>1</v>
      </c>
      <c r="F367" s="171" t="s">
        <v>903</v>
      </c>
      <c r="H367" s="172">
        <v>28.3</v>
      </c>
      <c r="I367" s="173"/>
      <c r="L367" s="169"/>
      <c r="M367" s="174"/>
      <c r="N367" s="175"/>
      <c r="O367" s="175"/>
      <c r="P367" s="175"/>
      <c r="Q367" s="175"/>
      <c r="R367" s="175"/>
      <c r="S367" s="175"/>
      <c r="T367" s="176"/>
      <c r="AT367" s="170" t="s">
        <v>212</v>
      </c>
      <c r="AU367" s="170" t="s">
        <v>91</v>
      </c>
      <c r="AV367" s="13" t="s">
        <v>91</v>
      </c>
      <c r="AW367" s="13" t="s">
        <v>36</v>
      </c>
      <c r="AX367" s="13" t="s">
        <v>81</v>
      </c>
      <c r="AY367" s="170" t="s">
        <v>199</v>
      </c>
    </row>
    <row r="368" spans="2:51" s="13" customFormat="1" ht="11.25">
      <c r="B368" s="169"/>
      <c r="D368" s="163" t="s">
        <v>212</v>
      </c>
      <c r="E368" s="170" t="s">
        <v>1</v>
      </c>
      <c r="F368" s="171" t="s">
        <v>904</v>
      </c>
      <c r="H368" s="172">
        <v>33.9</v>
      </c>
      <c r="I368" s="173"/>
      <c r="L368" s="169"/>
      <c r="M368" s="174"/>
      <c r="N368" s="175"/>
      <c r="O368" s="175"/>
      <c r="P368" s="175"/>
      <c r="Q368" s="175"/>
      <c r="R368" s="175"/>
      <c r="S368" s="175"/>
      <c r="T368" s="176"/>
      <c r="AT368" s="170" t="s">
        <v>212</v>
      </c>
      <c r="AU368" s="170" t="s">
        <v>91</v>
      </c>
      <c r="AV368" s="13" t="s">
        <v>91</v>
      </c>
      <c r="AW368" s="13" t="s">
        <v>36</v>
      </c>
      <c r="AX368" s="13" t="s">
        <v>81</v>
      </c>
      <c r="AY368" s="170" t="s">
        <v>199</v>
      </c>
    </row>
    <row r="369" spans="2:51" s="15" customFormat="1" ht="11.25">
      <c r="B369" s="184"/>
      <c r="D369" s="163" t="s">
        <v>212</v>
      </c>
      <c r="E369" s="185" t="s">
        <v>1</v>
      </c>
      <c r="F369" s="186" t="s">
        <v>234</v>
      </c>
      <c r="H369" s="187">
        <v>95.30000000000001</v>
      </c>
      <c r="I369" s="188"/>
      <c r="L369" s="184"/>
      <c r="M369" s="189"/>
      <c r="N369" s="190"/>
      <c r="O369" s="190"/>
      <c r="P369" s="190"/>
      <c r="Q369" s="190"/>
      <c r="R369" s="190"/>
      <c r="S369" s="190"/>
      <c r="T369" s="191"/>
      <c r="AT369" s="185" t="s">
        <v>212</v>
      </c>
      <c r="AU369" s="185" t="s">
        <v>91</v>
      </c>
      <c r="AV369" s="15" t="s">
        <v>206</v>
      </c>
      <c r="AW369" s="15" t="s">
        <v>36</v>
      </c>
      <c r="AX369" s="15" t="s">
        <v>89</v>
      </c>
      <c r="AY369" s="185" t="s">
        <v>199</v>
      </c>
    </row>
    <row r="370" spans="2:63" s="12" customFormat="1" ht="22.9" customHeight="1">
      <c r="B370" s="136"/>
      <c r="D370" s="137" t="s">
        <v>80</v>
      </c>
      <c r="E370" s="147" t="s">
        <v>259</v>
      </c>
      <c r="F370" s="147" t="s">
        <v>540</v>
      </c>
      <c r="I370" s="139"/>
      <c r="J370" s="148">
        <f>BK370</f>
        <v>0</v>
      </c>
      <c r="L370" s="136"/>
      <c r="M370" s="141"/>
      <c r="N370" s="142"/>
      <c r="O370" s="142"/>
      <c r="P370" s="143">
        <f>SUM(P371:P399)</f>
        <v>0</v>
      </c>
      <c r="Q370" s="142"/>
      <c r="R370" s="143">
        <f>SUM(R371:R399)</f>
        <v>5.616860000000001</v>
      </c>
      <c r="S370" s="142"/>
      <c r="T370" s="144">
        <f>SUM(T371:T399)</f>
        <v>0</v>
      </c>
      <c r="AR370" s="137" t="s">
        <v>89</v>
      </c>
      <c r="AT370" s="145" t="s">
        <v>80</v>
      </c>
      <c r="AU370" s="145" t="s">
        <v>89</v>
      </c>
      <c r="AY370" s="137" t="s">
        <v>199</v>
      </c>
      <c r="BK370" s="146">
        <f>SUM(BK371:BK399)</f>
        <v>0</v>
      </c>
    </row>
    <row r="371" spans="1:65" s="2" customFormat="1" ht="14.45" customHeight="1">
      <c r="A371" s="33"/>
      <c r="B371" s="149"/>
      <c r="C371" s="150" t="s">
        <v>497</v>
      </c>
      <c r="D371" s="150" t="s">
        <v>201</v>
      </c>
      <c r="E371" s="151" t="s">
        <v>905</v>
      </c>
      <c r="F371" s="152" t="s">
        <v>906</v>
      </c>
      <c r="G371" s="153" t="s">
        <v>345</v>
      </c>
      <c r="H371" s="154">
        <v>91</v>
      </c>
      <c r="I371" s="155"/>
      <c r="J371" s="156">
        <f>ROUND(I371*H371,2)</f>
        <v>0</v>
      </c>
      <c r="K371" s="152" t="s">
        <v>246</v>
      </c>
      <c r="L371" s="34"/>
      <c r="M371" s="157" t="s">
        <v>1</v>
      </c>
      <c r="N371" s="158" t="s">
        <v>46</v>
      </c>
      <c r="O371" s="59"/>
      <c r="P371" s="159">
        <f>O371*H371</f>
        <v>0</v>
      </c>
      <c r="Q371" s="159">
        <v>0</v>
      </c>
      <c r="R371" s="159">
        <f>Q371*H371</f>
        <v>0</v>
      </c>
      <c r="S371" s="159">
        <v>0</v>
      </c>
      <c r="T371" s="160">
        <f>S371*H371</f>
        <v>0</v>
      </c>
      <c r="U371" s="33"/>
      <c r="V371" s="33"/>
      <c r="W371" s="33"/>
      <c r="X371" s="33"/>
      <c r="Y371" s="33"/>
      <c r="Z371" s="33"/>
      <c r="AA371" s="33"/>
      <c r="AB371" s="33"/>
      <c r="AC371" s="33"/>
      <c r="AD371" s="33"/>
      <c r="AE371" s="33"/>
      <c r="AR371" s="161" t="s">
        <v>206</v>
      </c>
      <c r="AT371" s="161" t="s">
        <v>201</v>
      </c>
      <c r="AU371" s="161" t="s">
        <v>91</v>
      </c>
      <c r="AY371" s="18" t="s">
        <v>199</v>
      </c>
      <c r="BE371" s="162">
        <f>IF(N371="základní",J371,0)</f>
        <v>0</v>
      </c>
      <c r="BF371" s="162">
        <f>IF(N371="snížená",J371,0)</f>
        <v>0</v>
      </c>
      <c r="BG371" s="162">
        <f>IF(N371="zákl. přenesená",J371,0)</f>
        <v>0</v>
      </c>
      <c r="BH371" s="162">
        <f>IF(N371="sníž. přenesená",J371,0)</f>
        <v>0</v>
      </c>
      <c r="BI371" s="162">
        <f>IF(N371="nulová",J371,0)</f>
        <v>0</v>
      </c>
      <c r="BJ371" s="18" t="s">
        <v>89</v>
      </c>
      <c r="BK371" s="162">
        <f>ROUND(I371*H371,2)</f>
        <v>0</v>
      </c>
      <c r="BL371" s="18" t="s">
        <v>206</v>
      </c>
      <c r="BM371" s="161" t="s">
        <v>907</v>
      </c>
    </row>
    <row r="372" spans="2:51" s="13" customFormat="1" ht="11.25">
      <c r="B372" s="169"/>
      <c r="D372" s="163" t="s">
        <v>212</v>
      </c>
      <c r="E372" s="170" t="s">
        <v>1</v>
      </c>
      <c r="F372" s="171" t="s">
        <v>908</v>
      </c>
      <c r="H372" s="172">
        <v>58</v>
      </c>
      <c r="I372" s="173"/>
      <c r="L372" s="169"/>
      <c r="M372" s="174"/>
      <c r="N372" s="175"/>
      <c r="O372" s="175"/>
      <c r="P372" s="175"/>
      <c r="Q372" s="175"/>
      <c r="R372" s="175"/>
      <c r="S372" s="175"/>
      <c r="T372" s="176"/>
      <c r="AT372" s="170" t="s">
        <v>212</v>
      </c>
      <c r="AU372" s="170" t="s">
        <v>91</v>
      </c>
      <c r="AV372" s="13" t="s">
        <v>91</v>
      </c>
      <c r="AW372" s="13" t="s">
        <v>36</v>
      </c>
      <c r="AX372" s="13" t="s">
        <v>81</v>
      </c>
      <c r="AY372" s="170" t="s">
        <v>199</v>
      </c>
    </row>
    <row r="373" spans="2:51" s="13" customFormat="1" ht="11.25">
      <c r="B373" s="169"/>
      <c r="D373" s="163" t="s">
        <v>212</v>
      </c>
      <c r="E373" s="170" t="s">
        <v>1</v>
      </c>
      <c r="F373" s="171" t="s">
        <v>909</v>
      </c>
      <c r="H373" s="172">
        <v>33</v>
      </c>
      <c r="I373" s="173"/>
      <c r="L373" s="169"/>
      <c r="M373" s="174"/>
      <c r="N373" s="175"/>
      <c r="O373" s="175"/>
      <c r="P373" s="175"/>
      <c r="Q373" s="175"/>
      <c r="R373" s="175"/>
      <c r="S373" s="175"/>
      <c r="T373" s="176"/>
      <c r="AT373" s="170" t="s">
        <v>212</v>
      </c>
      <c r="AU373" s="170" t="s">
        <v>91</v>
      </c>
      <c r="AV373" s="13" t="s">
        <v>91</v>
      </c>
      <c r="AW373" s="13" t="s">
        <v>36</v>
      </c>
      <c r="AX373" s="13" t="s">
        <v>81</v>
      </c>
      <c r="AY373" s="170" t="s">
        <v>199</v>
      </c>
    </row>
    <row r="374" spans="2:51" s="15" customFormat="1" ht="11.25">
      <c r="B374" s="184"/>
      <c r="D374" s="163" t="s">
        <v>212</v>
      </c>
      <c r="E374" s="185" t="s">
        <v>1</v>
      </c>
      <c r="F374" s="186" t="s">
        <v>234</v>
      </c>
      <c r="H374" s="187">
        <v>91</v>
      </c>
      <c r="I374" s="188"/>
      <c r="L374" s="184"/>
      <c r="M374" s="189"/>
      <c r="N374" s="190"/>
      <c r="O374" s="190"/>
      <c r="P374" s="190"/>
      <c r="Q374" s="190"/>
      <c r="R374" s="190"/>
      <c r="S374" s="190"/>
      <c r="T374" s="191"/>
      <c r="AT374" s="185" t="s">
        <v>212</v>
      </c>
      <c r="AU374" s="185" t="s">
        <v>91</v>
      </c>
      <c r="AV374" s="15" t="s">
        <v>206</v>
      </c>
      <c r="AW374" s="15" t="s">
        <v>36</v>
      </c>
      <c r="AX374" s="15" t="s">
        <v>89</v>
      </c>
      <c r="AY374" s="185" t="s">
        <v>199</v>
      </c>
    </row>
    <row r="375" spans="1:65" s="2" customFormat="1" ht="14.45" customHeight="1">
      <c r="A375" s="33"/>
      <c r="B375" s="149"/>
      <c r="C375" s="150" t="s">
        <v>504</v>
      </c>
      <c r="D375" s="150" t="s">
        <v>201</v>
      </c>
      <c r="E375" s="151" t="s">
        <v>910</v>
      </c>
      <c r="F375" s="152" t="s">
        <v>911</v>
      </c>
      <c r="G375" s="153" t="s">
        <v>345</v>
      </c>
      <c r="H375" s="154">
        <v>5.22</v>
      </c>
      <c r="I375" s="155"/>
      <c r="J375" s="156">
        <f>ROUND(I375*H375,2)</f>
        <v>0</v>
      </c>
      <c r="K375" s="152" t="s">
        <v>246</v>
      </c>
      <c r="L375" s="34"/>
      <c r="M375" s="157" t="s">
        <v>1</v>
      </c>
      <c r="N375" s="158" t="s">
        <v>46</v>
      </c>
      <c r="O375" s="59"/>
      <c r="P375" s="159">
        <f>O375*H375</f>
        <v>0</v>
      </c>
      <c r="Q375" s="159">
        <v>0.002</v>
      </c>
      <c r="R375" s="159">
        <f>Q375*H375</f>
        <v>0.01044</v>
      </c>
      <c r="S375" s="159">
        <v>0</v>
      </c>
      <c r="T375" s="160">
        <f>S375*H375</f>
        <v>0</v>
      </c>
      <c r="U375" s="33"/>
      <c r="V375" s="33"/>
      <c r="W375" s="33"/>
      <c r="X375" s="33"/>
      <c r="Y375" s="33"/>
      <c r="Z375" s="33"/>
      <c r="AA375" s="33"/>
      <c r="AB375" s="33"/>
      <c r="AC375" s="33"/>
      <c r="AD375" s="33"/>
      <c r="AE375" s="33"/>
      <c r="AR375" s="161" t="s">
        <v>206</v>
      </c>
      <c r="AT375" s="161" t="s">
        <v>201</v>
      </c>
      <c r="AU375" s="161" t="s">
        <v>91</v>
      </c>
      <c r="AY375" s="18" t="s">
        <v>199</v>
      </c>
      <c r="BE375" s="162">
        <f>IF(N375="základní",J375,0)</f>
        <v>0</v>
      </c>
      <c r="BF375" s="162">
        <f>IF(N375="snížená",J375,0)</f>
        <v>0</v>
      </c>
      <c r="BG375" s="162">
        <f>IF(N375="zákl. přenesená",J375,0)</f>
        <v>0</v>
      </c>
      <c r="BH375" s="162">
        <f>IF(N375="sníž. přenesená",J375,0)</f>
        <v>0</v>
      </c>
      <c r="BI375" s="162">
        <f>IF(N375="nulová",J375,0)</f>
        <v>0</v>
      </c>
      <c r="BJ375" s="18" t="s">
        <v>89</v>
      </c>
      <c r="BK375" s="162">
        <f>ROUND(I375*H375,2)</f>
        <v>0</v>
      </c>
      <c r="BL375" s="18" t="s">
        <v>206</v>
      </c>
      <c r="BM375" s="161" t="s">
        <v>912</v>
      </c>
    </row>
    <row r="376" spans="2:51" s="13" customFormat="1" ht="11.25">
      <c r="B376" s="169"/>
      <c r="D376" s="163" t="s">
        <v>212</v>
      </c>
      <c r="E376" s="170" t="s">
        <v>1</v>
      </c>
      <c r="F376" s="171" t="s">
        <v>913</v>
      </c>
      <c r="H376" s="172">
        <v>5.22</v>
      </c>
      <c r="I376" s="173"/>
      <c r="L376" s="169"/>
      <c r="M376" s="174"/>
      <c r="N376" s="175"/>
      <c r="O376" s="175"/>
      <c r="P376" s="175"/>
      <c r="Q376" s="175"/>
      <c r="R376" s="175"/>
      <c r="S376" s="175"/>
      <c r="T376" s="176"/>
      <c r="AT376" s="170" t="s">
        <v>212</v>
      </c>
      <c r="AU376" s="170" t="s">
        <v>91</v>
      </c>
      <c r="AV376" s="13" t="s">
        <v>91</v>
      </c>
      <c r="AW376" s="13" t="s">
        <v>36</v>
      </c>
      <c r="AX376" s="13" t="s">
        <v>89</v>
      </c>
      <c r="AY376" s="170" t="s">
        <v>199</v>
      </c>
    </row>
    <row r="377" spans="1:65" s="2" customFormat="1" ht="14.45" customHeight="1">
      <c r="A377" s="33"/>
      <c r="B377" s="149"/>
      <c r="C377" s="150" t="s">
        <v>509</v>
      </c>
      <c r="D377" s="150" t="s">
        <v>201</v>
      </c>
      <c r="E377" s="151" t="s">
        <v>914</v>
      </c>
      <c r="F377" s="152" t="s">
        <v>915</v>
      </c>
      <c r="G377" s="153" t="s">
        <v>345</v>
      </c>
      <c r="H377" s="154">
        <v>38.47</v>
      </c>
      <c r="I377" s="155"/>
      <c r="J377" s="156">
        <f>ROUND(I377*H377,2)</f>
        <v>0</v>
      </c>
      <c r="K377" s="152" t="s">
        <v>246</v>
      </c>
      <c r="L377" s="34"/>
      <c r="M377" s="157" t="s">
        <v>1</v>
      </c>
      <c r="N377" s="158" t="s">
        <v>46</v>
      </c>
      <c r="O377" s="59"/>
      <c r="P377" s="159">
        <f>O377*H377</f>
        <v>0</v>
      </c>
      <c r="Q377" s="159">
        <v>0.004</v>
      </c>
      <c r="R377" s="159">
        <f>Q377*H377</f>
        <v>0.15388</v>
      </c>
      <c r="S377" s="159">
        <v>0</v>
      </c>
      <c r="T377" s="160">
        <f>S377*H377</f>
        <v>0</v>
      </c>
      <c r="U377" s="33"/>
      <c r="V377" s="33"/>
      <c r="W377" s="33"/>
      <c r="X377" s="33"/>
      <c r="Y377" s="33"/>
      <c r="Z377" s="33"/>
      <c r="AA377" s="33"/>
      <c r="AB377" s="33"/>
      <c r="AC377" s="33"/>
      <c r="AD377" s="33"/>
      <c r="AE377" s="33"/>
      <c r="AR377" s="161" t="s">
        <v>206</v>
      </c>
      <c r="AT377" s="161" t="s">
        <v>201</v>
      </c>
      <c r="AU377" s="161" t="s">
        <v>91</v>
      </c>
      <c r="AY377" s="18" t="s">
        <v>199</v>
      </c>
      <c r="BE377" s="162">
        <f>IF(N377="základní",J377,0)</f>
        <v>0</v>
      </c>
      <c r="BF377" s="162">
        <f>IF(N377="snížená",J377,0)</f>
        <v>0</v>
      </c>
      <c r="BG377" s="162">
        <f>IF(N377="zákl. přenesená",J377,0)</f>
        <v>0</v>
      </c>
      <c r="BH377" s="162">
        <f>IF(N377="sníž. přenesená",J377,0)</f>
        <v>0</v>
      </c>
      <c r="BI377" s="162">
        <f>IF(N377="nulová",J377,0)</f>
        <v>0</v>
      </c>
      <c r="BJ377" s="18" t="s">
        <v>89</v>
      </c>
      <c r="BK377" s="162">
        <f>ROUND(I377*H377,2)</f>
        <v>0</v>
      </c>
      <c r="BL377" s="18" t="s">
        <v>206</v>
      </c>
      <c r="BM377" s="161" t="s">
        <v>916</v>
      </c>
    </row>
    <row r="378" spans="2:51" s="13" customFormat="1" ht="11.25">
      <c r="B378" s="169"/>
      <c r="D378" s="163" t="s">
        <v>212</v>
      </c>
      <c r="E378" s="170" t="s">
        <v>1</v>
      </c>
      <c r="F378" s="171" t="s">
        <v>917</v>
      </c>
      <c r="H378" s="172">
        <v>38.47</v>
      </c>
      <c r="I378" s="173"/>
      <c r="L378" s="169"/>
      <c r="M378" s="174"/>
      <c r="N378" s="175"/>
      <c r="O378" s="175"/>
      <c r="P378" s="175"/>
      <c r="Q378" s="175"/>
      <c r="R378" s="175"/>
      <c r="S378" s="175"/>
      <c r="T378" s="176"/>
      <c r="AT378" s="170" t="s">
        <v>212</v>
      </c>
      <c r="AU378" s="170" t="s">
        <v>91</v>
      </c>
      <c r="AV378" s="13" t="s">
        <v>91</v>
      </c>
      <c r="AW378" s="13" t="s">
        <v>36</v>
      </c>
      <c r="AX378" s="13" t="s">
        <v>89</v>
      </c>
      <c r="AY378" s="170" t="s">
        <v>199</v>
      </c>
    </row>
    <row r="379" spans="1:65" s="2" customFormat="1" ht="14.45" customHeight="1">
      <c r="A379" s="33"/>
      <c r="B379" s="149"/>
      <c r="C379" s="150" t="s">
        <v>514</v>
      </c>
      <c r="D379" s="150" t="s">
        <v>201</v>
      </c>
      <c r="E379" s="151" t="s">
        <v>918</v>
      </c>
      <c r="F379" s="152" t="s">
        <v>919</v>
      </c>
      <c r="G379" s="153" t="s">
        <v>400</v>
      </c>
      <c r="H379" s="154">
        <v>1</v>
      </c>
      <c r="I379" s="155"/>
      <c r="J379" s="156">
        <f>ROUND(I379*H379,2)</f>
        <v>0</v>
      </c>
      <c r="K379" s="152" t="s">
        <v>205</v>
      </c>
      <c r="L379" s="34"/>
      <c r="M379" s="157" t="s">
        <v>1</v>
      </c>
      <c r="N379" s="158" t="s">
        <v>46</v>
      </c>
      <c r="O379" s="59"/>
      <c r="P379" s="159">
        <f>O379*H379</f>
        <v>0</v>
      </c>
      <c r="Q379" s="159">
        <v>0.0049</v>
      </c>
      <c r="R379" s="159">
        <f>Q379*H379</f>
        <v>0.0049</v>
      </c>
      <c r="S379" s="159">
        <v>0</v>
      </c>
      <c r="T379" s="160">
        <f>S379*H379</f>
        <v>0</v>
      </c>
      <c r="U379" s="33"/>
      <c r="V379" s="33"/>
      <c r="W379" s="33"/>
      <c r="X379" s="33"/>
      <c r="Y379" s="33"/>
      <c r="Z379" s="33"/>
      <c r="AA379" s="33"/>
      <c r="AB379" s="33"/>
      <c r="AC379" s="33"/>
      <c r="AD379" s="33"/>
      <c r="AE379" s="33"/>
      <c r="AR379" s="161" t="s">
        <v>206</v>
      </c>
      <c r="AT379" s="161" t="s">
        <v>201</v>
      </c>
      <c r="AU379" s="161" t="s">
        <v>91</v>
      </c>
      <c r="AY379" s="18" t="s">
        <v>199</v>
      </c>
      <c r="BE379" s="162">
        <f>IF(N379="základní",J379,0)</f>
        <v>0</v>
      </c>
      <c r="BF379" s="162">
        <f>IF(N379="snížená",J379,0)</f>
        <v>0</v>
      </c>
      <c r="BG379" s="162">
        <f>IF(N379="zákl. přenesená",J379,0)</f>
        <v>0</v>
      </c>
      <c r="BH379" s="162">
        <f>IF(N379="sníž. přenesená",J379,0)</f>
        <v>0</v>
      </c>
      <c r="BI379" s="162">
        <f>IF(N379="nulová",J379,0)</f>
        <v>0</v>
      </c>
      <c r="BJ379" s="18" t="s">
        <v>89</v>
      </c>
      <c r="BK379" s="162">
        <f>ROUND(I379*H379,2)</f>
        <v>0</v>
      </c>
      <c r="BL379" s="18" t="s">
        <v>206</v>
      </c>
      <c r="BM379" s="161" t="s">
        <v>920</v>
      </c>
    </row>
    <row r="380" spans="1:47" s="2" customFormat="1" ht="11.25">
      <c r="A380" s="33"/>
      <c r="B380" s="34"/>
      <c r="C380" s="33"/>
      <c r="D380" s="163" t="s">
        <v>208</v>
      </c>
      <c r="E380" s="33"/>
      <c r="F380" s="164" t="s">
        <v>921</v>
      </c>
      <c r="G380" s="33"/>
      <c r="H380" s="33"/>
      <c r="I380" s="165"/>
      <c r="J380" s="33"/>
      <c r="K380" s="33"/>
      <c r="L380" s="34"/>
      <c r="M380" s="166"/>
      <c r="N380" s="167"/>
      <c r="O380" s="59"/>
      <c r="P380" s="59"/>
      <c r="Q380" s="59"/>
      <c r="R380" s="59"/>
      <c r="S380" s="59"/>
      <c r="T380" s="60"/>
      <c r="U380" s="33"/>
      <c r="V380" s="33"/>
      <c r="W380" s="33"/>
      <c r="X380" s="33"/>
      <c r="Y380" s="33"/>
      <c r="Z380" s="33"/>
      <c r="AA380" s="33"/>
      <c r="AB380" s="33"/>
      <c r="AC380" s="33"/>
      <c r="AD380" s="33"/>
      <c r="AE380" s="33"/>
      <c r="AT380" s="18" t="s">
        <v>208</v>
      </c>
      <c r="AU380" s="18" t="s">
        <v>91</v>
      </c>
    </row>
    <row r="381" spans="1:47" s="2" customFormat="1" ht="253.5">
      <c r="A381" s="33"/>
      <c r="B381" s="34"/>
      <c r="C381" s="33"/>
      <c r="D381" s="163" t="s">
        <v>210</v>
      </c>
      <c r="E381" s="33"/>
      <c r="F381" s="168" t="s">
        <v>922</v>
      </c>
      <c r="G381" s="33"/>
      <c r="H381" s="33"/>
      <c r="I381" s="165"/>
      <c r="J381" s="33"/>
      <c r="K381" s="33"/>
      <c r="L381" s="34"/>
      <c r="M381" s="166"/>
      <c r="N381" s="167"/>
      <c r="O381" s="59"/>
      <c r="P381" s="59"/>
      <c r="Q381" s="59"/>
      <c r="R381" s="59"/>
      <c r="S381" s="59"/>
      <c r="T381" s="60"/>
      <c r="U381" s="33"/>
      <c r="V381" s="33"/>
      <c r="W381" s="33"/>
      <c r="X381" s="33"/>
      <c r="Y381" s="33"/>
      <c r="Z381" s="33"/>
      <c r="AA381" s="33"/>
      <c r="AB381" s="33"/>
      <c r="AC381" s="33"/>
      <c r="AD381" s="33"/>
      <c r="AE381" s="33"/>
      <c r="AT381" s="18" t="s">
        <v>210</v>
      </c>
      <c r="AU381" s="18" t="s">
        <v>91</v>
      </c>
    </row>
    <row r="382" spans="1:65" s="2" customFormat="1" ht="14.45" customHeight="1">
      <c r="A382" s="33"/>
      <c r="B382" s="149"/>
      <c r="C382" s="192" t="s">
        <v>520</v>
      </c>
      <c r="D382" s="192" t="s">
        <v>272</v>
      </c>
      <c r="E382" s="193" t="s">
        <v>923</v>
      </c>
      <c r="F382" s="194" t="s">
        <v>924</v>
      </c>
      <c r="G382" s="195" t="s">
        <v>400</v>
      </c>
      <c r="H382" s="196">
        <v>1</v>
      </c>
      <c r="I382" s="197"/>
      <c r="J382" s="198">
        <f>ROUND(I382*H382,2)</f>
        <v>0</v>
      </c>
      <c r="K382" s="194" t="s">
        <v>246</v>
      </c>
      <c r="L382" s="199"/>
      <c r="M382" s="200" t="s">
        <v>1</v>
      </c>
      <c r="N382" s="201" t="s">
        <v>46</v>
      </c>
      <c r="O382" s="59"/>
      <c r="P382" s="159">
        <f>O382*H382</f>
        <v>0</v>
      </c>
      <c r="Q382" s="159">
        <v>0.164</v>
      </c>
      <c r="R382" s="159">
        <f>Q382*H382</f>
        <v>0.164</v>
      </c>
      <c r="S382" s="159">
        <v>0</v>
      </c>
      <c r="T382" s="160">
        <f>S382*H382</f>
        <v>0</v>
      </c>
      <c r="U382" s="33"/>
      <c r="V382" s="33"/>
      <c r="W382" s="33"/>
      <c r="X382" s="33"/>
      <c r="Y382" s="33"/>
      <c r="Z382" s="33"/>
      <c r="AA382" s="33"/>
      <c r="AB382" s="33"/>
      <c r="AC382" s="33"/>
      <c r="AD382" s="33"/>
      <c r="AE382" s="33"/>
      <c r="AR382" s="161" t="s">
        <v>259</v>
      </c>
      <c r="AT382" s="161" t="s">
        <v>272</v>
      </c>
      <c r="AU382" s="161" t="s">
        <v>91</v>
      </c>
      <c r="AY382" s="18" t="s">
        <v>199</v>
      </c>
      <c r="BE382" s="162">
        <f>IF(N382="základní",J382,0)</f>
        <v>0</v>
      </c>
      <c r="BF382" s="162">
        <f>IF(N382="snížená",J382,0)</f>
        <v>0</v>
      </c>
      <c r="BG382" s="162">
        <f>IF(N382="zákl. přenesená",J382,0)</f>
        <v>0</v>
      </c>
      <c r="BH382" s="162">
        <f>IF(N382="sníž. přenesená",J382,0)</f>
        <v>0</v>
      </c>
      <c r="BI382" s="162">
        <f>IF(N382="nulová",J382,0)</f>
        <v>0</v>
      </c>
      <c r="BJ382" s="18" t="s">
        <v>89</v>
      </c>
      <c r="BK382" s="162">
        <f>ROUND(I382*H382,2)</f>
        <v>0</v>
      </c>
      <c r="BL382" s="18" t="s">
        <v>206</v>
      </c>
      <c r="BM382" s="161" t="s">
        <v>925</v>
      </c>
    </row>
    <row r="383" spans="1:65" s="2" customFormat="1" ht="24.2" customHeight="1">
      <c r="A383" s="33"/>
      <c r="B383" s="149"/>
      <c r="C383" s="150" t="s">
        <v>527</v>
      </c>
      <c r="D383" s="150" t="s">
        <v>201</v>
      </c>
      <c r="E383" s="151" t="s">
        <v>926</v>
      </c>
      <c r="F383" s="152" t="s">
        <v>927</v>
      </c>
      <c r="G383" s="153" t="s">
        <v>400</v>
      </c>
      <c r="H383" s="154">
        <v>1</v>
      </c>
      <c r="I383" s="155"/>
      <c r="J383" s="156">
        <f>ROUND(I383*H383,2)</f>
        <v>0</v>
      </c>
      <c r="K383" s="152" t="s">
        <v>246</v>
      </c>
      <c r="L383" s="34"/>
      <c r="M383" s="157" t="s">
        <v>1</v>
      </c>
      <c r="N383" s="158" t="s">
        <v>46</v>
      </c>
      <c r="O383" s="59"/>
      <c r="P383" s="159">
        <f>O383*H383</f>
        <v>0</v>
      </c>
      <c r="Q383" s="159">
        <v>3.241</v>
      </c>
      <c r="R383" s="159">
        <f>Q383*H383</f>
        <v>3.241</v>
      </c>
      <c r="S383" s="159">
        <v>0</v>
      </c>
      <c r="T383" s="160">
        <f>S383*H383</f>
        <v>0</v>
      </c>
      <c r="U383" s="33"/>
      <c r="V383" s="33"/>
      <c r="W383" s="33"/>
      <c r="X383" s="33"/>
      <c r="Y383" s="33"/>
      <c r="Z383" s="33"/>
      <c r="AA383" s="33"/>
      <c r="AB383" s="33"/>
      <c r="AC383" s="33"/>
      <c r="AD383" s="33"/>
      <c r="AE383" s="33"/>
      <c r="AR383" s="161" t="s">
        <v>206</v>
      </c>
      <c r="AT383" s="161" t="s">
        <v>201</v>
      </c>
      <c r="AU383" s="161" t="s">
        <v>91</v>
      </c>
      <c r="AY383" s="18" t="s">
        <v>199</v>
      </c>
      <c r="BE383" s="162">
        <f>IF(N383="základní",J383,0)</f>
        <v>0</v>
      </c>
      <c r="BF383" s="162">
        <f>IF(N383="snížená",J383,0)</f>
        <v>0</v>
      </c>
      <c r="BG383" s="162">
        <f>IF(N383="zákl. přenesená",J383,0)</f>
        <v>0</v>
      </c>
      <c r="BH383" s="162">
        <f>IF(N383="sníž. přenesená",J383,0)</f>
        <v>0</v>
      </c>
      <c r="BI383" s="162">
        <f>IF(N383="nulová",J383,0)</f>
        <v>0</v>
      </c>
      <c r="BJ383" s="18" t="s">
        <v>89</v>
      </c>
      <c r="BK383" s="162">
        <f>ROUND(I383*H383,2)</f>
        <v>0</v>
      </c>
      <c r="BL383" s="18" t="s">
        <v>206</v>
      </c>
      <c r="BM383" s="161" t="s">
        <v>928</v>
      </c>
    </row>
    <row r="384" spans="1:47" s="2" customFormat="1" ht="117">
      <c r="A384" s="33"/>
      <c r="B384" s="34"/>
      <c r="C384" s="33"/>
      <c r="D384" s="163" t="s">
        <v>248</v>
      </c>
      <c r="E384" s="33"/>
      <c r="F384" s="168" t="s">
        <v>929</v>
      </c>
      <c r="G384" s="33"/>
      <c r="H384" s="33"/>
      <c r="I384" s="165"/>
      <c r="J384" s="33"/>
      <c r="K384" s="33"/>
      <c r="L384" s="34"/>
      <c r="M384" s="166"/>
      <c r="N384" s="167"/>
      <c r="O384" s="59"/>
      <c r="P384" s="59"/>
      <c r="Q384" s="59"/>
      <c r="R384" s="59"/>
      <c r="S384" s="59"/>
      <c r="T384" s="60"/>
      <c r="U384" s="33"/>
      <c r="V384" s="33"/>
      <c r="W384" s="33"/>
      <c r="X384" s="33"/>
      <c r="Y384" s="33"/>
      <c r="Z384" s="33"/>
      <c r="AA384" s="33"/>
      <c r="AB384" s="33"/>
      <c r="AC384" s="33"/>
      <c r="AD384" s="33"/>
      <c r="AE384" s="33"/>
      <c r="AT384" s="18" t="s">
        <v>248</v>
      </c>
      <c r="AU384" s="18" t="s">
        <v>91</v>
      </c>
    </row>
    <row r="385" spans="1:65" s="2" customFormat="1" ht="14.45" customHeight="1">
      <c r="A385" s="33"/>
      <c r="B385" s="149"/>
      <c r="C385" s="150" t="s">
        <v>533</v>
      </c>
      <c r="D385" s="150" t="s">
        <v>201</v>
      </c>
      <c r="E385" s="151" t="s">
        <v>930</v>
      </c>
      <c r="F385" s="152" t="s">
        <v>931</v>
      </c>
      <c r="G385" s="153" t="s">
        <v>400</v>
      </c>
      <c r="H385" s="154">
        <v>3</v>
      </c>
      <c r="I385" s="155"/>
      <c r="J385" s="156">
        <f>ROUND(I385*H385,2)</f>
        <v>0</v>
      </c>
      <c r="K385" s="152" t="s">
        <v>246</v>
      </c>
      <c r="L385" s="34"/>
      <c r="M385" s="157" t="s">
        <v>1</v>
      </c>
      <c r="N385" s="158" t="s">
        <v>46</v>
      </c>
      <c r="O385" s="59"/>
      <c r="P385" s="159">
        <f>O385*H385</f>
        <v>0</v>
      </c>
      <c r="Q385" s="159">
        <v>0.14494</v>
      </c>
      <c r="R385" s="159">
        <f>Q385*H385</f>
        <v>0.43482000000000004</v>
      </c>
      <c r="S385" s="159">
        <v>0</v>
      </c>
      <c r="T385" s="160">
        <f>S385*H385</f>
        <v>0</v>
      </c>
      <c r="U385" s="33"/>
      <c r="V385" s="33"/>
      <c r="W385" s="33"/>
      <c r="X385" s="33"/>
      <c r="Y385" s="33"/>
      <c r="Z385" s="33"/>
      <c r="AA385" s="33"/>
      <c r="AB385" s="33"/>
      <c r="AC385" s="33"/>
      <c r="AD385" s="33"/>
      <c r="AE385" s="33"/>
      <c r="AR385" s="161" t="s">
        <v>206</v>
      </c>
      <c r="AT385" s="161" t="s">
        <v>201</v>
      </c>
      <c r="AU385" s="161" t="s">
        <v>91</v>
      </c>
      <c r="AY385" s="18" t="s">
        <v>199</v>
      </c>
      <c r="BE385" s="162">
        <f>IF(N385="základní",J385,0)</f>
        <v>0</v>
      </c>
      <c r="BF385" s="162">
        <f>IF(N385="snížená",J385,0)</f>
        <v>0</v>
      </c>
      <c r="BG385" s="162">
        <f>IF(N385="zákl. přenesená",J385,0)</f>
        <v>0</v>
      </c>
      <c r="BH385" s="162">
        <f>IF(N385="sníž. přenesená",J385,0)</f>
        <v>0</v>
      </c>
      <c r="BI385" s="162">
        <f>IF(N385="nulová",J385,0)</f>
        <v>0</v>
      </c>
      <c r="BJ385" s="18" t="s">
        <v>89</v>
      </c>
      <c r="BK385" s="162">
        <f>ROUND(I385*H385,2)</f>
        <v>0</v>
      </c>
      <c r="BL385" s="18" t="s">
        <v>206</v>
      </c>
      <c r="BM385" s="161" t="s">
        <v>932</v>
      </c>
    </row>
    <row r="386" spans="1:47" s="2" customFormat="1" ht="11.25">
      <c r="A386" s="33"/>
      <c r="B386" s="34"/>
      <c r="C386" s="33"/>
      <c r="D386" s="163" t="s">
        <v>208</v>
      </c>
      <c r="E386" s="33"/>
      <c r="F386" s="164" t="s">
        <v>933</v>
      </c>
      <c r="G386" s="33"/>
      <c r="H386" s="33"/>
      <c r="I386" s="165"/>
      <c r="J386" s="33"/>
      <c r="K386" s="33"/>
      <c r="L386" s="34"/>
      <c r="M386" s="166"/>
      <c r="N386" s="167"/>
      <c r="O386" s="59"/>
      <c r="P386" s="59"/>
      <c r="Q386" s="59"/>
      <c r="R386" s="59"/>
      <c r="S386" s="59"/>
      <c r="T386" s="60"/>
      <c r="U386" s="33"/>
      <c r="V386" s="33"/>
      <c r="W386" s="33"/>
      <c r="X386" s="33"/>
      <c r="Y386" s="33"/>
      <c r="Z386" s="33"/>
      <c r="AA386" s="33"/>
      <c r="AB386" s="33"/>
      <c r="AC386" s="33"/>
      <c r="AD386" s="33"/>
      <c r="AE386" s="33"/>
      <c r="AT386" s="18" t="s">
        <v>208</v>
      </c>
      <c r="AU386" s="18" t="s">
        <v>91</v>
      </c>
    </row>
    <row r="387" spans="1:47" s="2" customFormat="1" ht="97.5">
      <c r="A387" s="33"/>
      <c r="B387" s="34"/>
      <c r="C387" s="33"/>
      <c r="D387" s="163" t="s">
        <v>210</v>
      </c>
      <c r="E387" s="33"/>
      <c r="F387" s="168" t="s">
        <v>934</v>
      </c>
      <c r="G387" s="33"/>
      <c r="H387" s="33"/>
      <c r="I387" s="165"/>
      <c r="J387" s="33"/>
      <c r="K387" s="33"/>
      <c r="L387" s="34"/>
      <c r="M387" s="166"/>
      <c r="N387" s="167"/>
      <c r="O387" s="59"/>
      <c r="P387" s="59"/>
      <c r="Q387" s="59"/>
      <c r="R387" s="59"/>
      <c r="S387" s="59"/>
      <c r="T387" s="60"/>
      <c r="U387" s="33"/>
      <c r="V387" s="33"/>
      <c r="W387" s="33"/>
      <c r="X387" s="33"/>
      <c r="Y387" s="33"/>
      <c r="Z387" s="33"/>
      <c r="AA387" s="33"/>
      <c r="AB387" s="33"/>
      <c r="AC387" s="33"/>
      <c r="AD387" s="33"/>
      <c r="AE387" s="33"/>
      <c r="AT387" s="18" t="s">
        <v>210</v>
      </c>
      <c r="AU387" s="18" t="s">
        <v>91</v>
      </c>
    </row>
    <row r="388" spans="2:51" s="14" customFormat="1" ht="11.25">
      <c r="B388" s="177"/>
      <c r="D388" s="163" t="s">
        <v>212</v>
      </c>
      <c r="E388" s="178" t="s">
        <v>1</v>
      </c>
      <c r="F388" s="179" t="s">
        <v>935</v>
      </c>
      <c r="H388" s="178" t="s">
        <v>1</v>
      </c>
      <c r="I388" s="180"/>
      <c r="L388" s="177"/>
      <c r="M388" s="181"/>
      <c r="N388" s="182"/>
      <c r="O388" s="182"/>
      <c r="P388" s="182"/>
      <c r="Q388" s="182"/>
      <c r="R388" s="182"/>
      <c r="S388" s="182"/>
      <c r="T388" s="183"/>
      <c r="AT388" s="178" t="s">
        <v>212</v>
      </c>
      <c r="AU388" s="178" t="s">
        <v>91</v>
      </c>
      <c r="AV388" s="14" t="s">
        <v>89</v>
      </c>
      <c r="AW388" s="14" t="s">
        <v>36</v>
      </c>
      <c r="AX388" s="14" t="s">
        <v>81</v>
      </c>
      <c r="AY388" s="178" t="s">
        <v>199</v>
      </c>
    </row>
    <row r="389" spans="2:51" s="14" customFormat="1" ht="11.25">
      <c r="B389" s="177"/>
      <c r="D389" s="163" t="s">
        <v>212</v>
      </c>
      <c r="E389" s="178" t="s">
        <v>1</v>
      </c>
      <c r="F389" s="179" t="s">
        <v>936</v>
      </c>
      <c r="H389" s="178" t="s">
        <v>1</v>
      </c>
      <c r="I389" s="180"/>
      <c r="L389" s="177"/>
      <c r="M389" s="181"/>
      <c r="N389" s="182"/>
      <c r="O389" s="182"/>
      <c r="P389" s="182"/>
      <c r="Q389" s="182"/>
      <c r="R389" s="182"/>
      <c r="S389" s="182"/>
      <c r="T389" s="183"/>
      <c r="AT389" s="178" t="s">
        <v>212</v>
      </c>
      <c r="AU389" s="178" t="s">
        <v>91</v>
      </c>
      <c r="AV389" s="14" t="s">
        <v>89</v>
      </c>
      <c r="AW389" s="14" t="s">
        <v>36</v>
      </c>
      <c r="AX389" s="14" t="s">
        <v>81</v>
      </c>
      <c r="AY389" s="178" t="s">
        <v>199</v>
      </c>
    </row>
    <row r="390" spans="2:51" s="13" customFormat="1" ht="11.25">
      <c r="B390" s="169"/>
      <c r="D390" s="163" t="s">
        <v>212</v>
      </c>
      <c r="E390" s="170" t="s">
        <v>1</v>
      </c>
      <c r="F390" s="171" t="s">
        <v>221</v>
      </c>
      <c r="H390" s="172">
        <v>3</v>
      </c>
      <c r="I390" s="173"/>
      <c r="L390" s="169"/>
      <c r="M390" s="174"/>
      <c r="N390" s="175"/>
      <c r="O390" s="175"/>
      <c r="P390" s="175"/>
      <c r="Q390" s="175"/>
      <c r="R390" s="175"/>
      <c r="S390" s="175"/>
      <c r="T390" s="176"/>
      <c r="AT390" s="170" t="s">
        <v>212</v>
      </c>
      <c r="AU390" s="170" t="s">
        <v>91</v>
      </c>
      <c r="AV390" s="13" t="s">
        <v>91</v>
      </c>
      <c r="AW390" s="13" t="s">
        <v>36</v>
      </c>
      <c r="AX390" s="13" t="s">
        <v>89</v>
      </c>
      <c r="AY390" s="170" t="s">
        <v>199</v>
      </c>
    </row>
    <row r="391" spans="1:65" s="2" customFormat="1" ht="24.2" customHeight="1">
      <c r="A391" s="33"/>
      <c r="B391" s="149"/>
      <c r="C391" s="192" t="s">
        <v>541</v>
      </c>
      <c r="D391" s="192" t="s">
        <v>272</v>
      </c>
      <c r="E391" s="193" t="s">
        <v>937</v>
      </c>
      <c r="F391" s="194" t="s">
        <v>938</v>
      </c>
      <c r="G391" s="195" t="s">
        <v>400</v>
      </c>
      <c r="H391" s="196">
        <v>3</v>
      </c>
      <c r="I391" s="197"/>
      <c r="J391" s="198">
        <f>ROUND(I391*H391,2)</f>
        <v>0</v>
      </c>
      <c r="K391" s="194" t="s">
        <v>246</v>
      </c>
      <c r="L391" s="199"/>
      <c r="M391" s="200" t="s">
        <v>1</v>
      </c>
      <c r="N391" s="201" t="s">
        <v>46</v>
      </c>
      <c r="O391" s="59"/>
      <c r="P391" s="159">
        <f>O391*H391</f>
        <v>0</v>
      </c>
      <c r="Q391" s="159">
        <v>0.072</v>
      </c>
      <c r="R391" s="159">
        <f>Q391*H391</f>
        <v>0.21599999999999997</v>
      </c>
      <c r="S391" s="159">
        <v>0</v>
      </c>
      <c r="T391" s="160">
        <f>S391*H391</f>
        <v>0</v>
      </c>
      <c r="U391" s="33"/>
      <c r="V391" s="33"/>
      <c r="W391" s="33"/>
      <c r="X391" s="33"/>
      <c r="Y391" s="33"/>
      <c r="Z391" s="33"/>
      <c r="AA391" s="33"/>
      <c r="AB391" s="33"/>
      <c r="AC391" s="33"/>
      <c r="AD391" s="33"/>
      <c r="AE391" s="33"/>
      <c r="AR391" s="161" t="s">
        <v>259</v>
      </c>
      <c r="AT391" s="161" t="s">
        <v>272</v>
      </c>
      <c r="AU391" s="161" t="s">
        <v>91</v>
      </c>
      <c r="AY391" s="18" t="s">
        <v>199</v>
      </c>
      <c r="BE391" s="162">
        <f>IF(N391="základní",J391,0)</f>
        <v>0</v>
      </c>
      <c r="BF391" s="162">
        <f>IF(N391="snížená",J391,0)</f>
        <v>0</v>
      </c>
      <c r="BG391" s="162">
        <f>IF(N391="zákl. přenesená",J391,0)</f>
        <v>0</v>
      </c>
      <c r="BH391" s="162">
        <f>IF(N391="sníž. přenesená",J391,0)</f>
        <v>0</v>
      </c>
      <c r="BI391" s="162">
        <f>IF(N391="nulová",J391,0)</f>
        <v>0</v>
      </c>
      <c r="BJ391" s="18" t="s">
        <v>89</v>
      </c>
      <c r="BK391" s="162">
        <f>ROUND(I391*H391,2)</f>
        <v>0</v>
      </c>
      <c r="BL391" s="18" t="s">
        <v>206</v>
      </c>
      <c r="BM391" s="161" t="s">
        <v>939</v>
      </c>
    </row>
    <row r="392" spans="1:65" s="2" customFormat="1" ht="24.2" customHeight="1">
      <c r="A392" s="33"/>
      <c r="B392" s="149"/>
      <c r="C392" s="192" t="s">
        <v>550</v>
      </c>
      <c r="D392" s="192" t="s">
        <v>272</v>
      </c>
      <c r="E392" s="193" t="s">
        <v>940</v>
      </c>
      <c r="F392" s="194" t="s">
        <v>941</v>
      </c>
      <c r="G392" s="195" t="s">
        <v>400</v>
      </c>
      <c r="H392" s="196">
        <v>3</v>
      </c>
      <c r="I392" s="197"/>
      <c r="J392" s="198">
        <f>ROUND(I392*H392,2)</f>
        <v>0</v>
      </c>
      <c r="K392" s="194" t="s">
        <v>205</v>
      </c>
      <c r="L392" s="199"/>
      <c r="M392" s="200" t="s">
        <v>1</v>
      </c>
      <c r="N392" s="201" t="s">
        <v>46</v>
      </c>
      <c r="O392" s="59"/>
      <c r="P392" s="159">
        <f>O392*H392</f>
        <v>0</v>
      </c>
      <c r="Q392" s="159">
        <v>0.027</v>
      </c>
      <c r="R392" s="159">
        <f>Q392*H392</f>
        <v>0.081</v>
      </c>
      <c r="S392" s="159">
        <v>0</v>
      </c>
      <c r="T392" s="160">
        <f>S392*H392</f>
        <v>0</v>
      </c>
      <c r="U392" s="33"/>
      <c r="V392" s="33"/>
      <c r="W392" s="33"/>
      <c r="X392" s="33"/>
      <c r="Y392" s="33"/>
      <c r="Z392" s="33"/>
      <c r="AA392" s="33"/>
      <c r="AB392" s="33"/>
      <c r="AC392" s="33"/>
      <c r="AD392" s="33"/>
      <c r="AE392" s="33"/>
      <c r="AR392" s="161" t="s">
        <v>259</v>
      </c>
      <c r="AT392" s="161" t="s">
        <v>272</v>
      </c>
      <c r="AU392" s="161" t="s">
        <v>91</v>
      </c>
      <c r="AY392" s="18" t="s">
        <v>199</v>
      </c>
      <c r="BE392" s="162">
        <f>IF(N392="základní",J392,0)</f>
        <v>0</v>
      </c>
      <c r="BF392" s="162">
        <f>IF(N392="snížená",J392,0)</f>
        <v>0</v>
      </c>
      <c r="BG392" s="162">
        <f>IF(N392="zákl. přenesená",J392,0)</f>
        <v>0</v>
      </c>
      <c r="BH392" s="162">
        <f>IF(N392="sníž. přenesená",J392,0)</f>
        <v>0</v>
      </c>
      <c r="BI392" s="162">
        <f>IF(N392="nulová",J392,0)</f>
        <v>0</v>
      </c>
      <c r="BJ392" s="18" t="s">
        <v>89</v>
      </c>
      <c r="BK392" s="162">
        <f>ROUND(I392*H392,2)</f>
        <v>0</v>
      </c>
      <c r="BL392" s="18" t="s">
        <v>206</v>
      </c>
      <c r="BM392" s="161" t="s">
        <v>942</v>
      </c>
    </row>
    <row r="393" spans="1:47" s="2" customFormat="1" ht="11.25">
      <c r="A393" s="33"/>
      <c r="B393" s="34"/>
      <c r="C393" s="33"/>
      <c r="D393" s="163" t="s">
        <v>208</v>
      </c>
      <c r="E393" s="33"/>
      <c r="F393" s="164" t="s">
        <v>941</v>
      </c>
      <c r="G393" s="33"/>
      <c r="H393" s="33"/>
      <c r="I393" s="165"/>
      <c r="J393" s="33"/>
      <c r="K393" s="33"/>
      <c r="L393" s="34"/>
      <c r="M393" s="166"/>
      <c r="N393" s="167"/>
      <c r="O393" s="59"/>
      <c r="P393" s="59"/>
      <c r="Q393" s="59"/>
      <c r="R393" s="59"/>
      <c r="S393" s="59"/>
      <c r="T393" s="60"/>
      <c r="U393" s="33"/>
      <c r="V393" s="33"/>
      <c r="W393" s="33"/>
      <c r="X393" s="33"/>
      <c r="Y393" s="33"/>
      <c r="Z393" s="33"/>
      <c r="AA393" s="33"/>
      <c r="AB393" s="33"/>
      <c r="AC393" s="33"/>
      <c r="AD393" s="33"/>
      <c r="AE393" s="33"/>
      <c r="AT393" s="18" t="s">
        <v>208</v>
      </c>
      <c r="AU393" s="18" t="s">
        <v>91</v>
      </c>
    </row>
    <row r="394" spans="1:65" s="2" customFormat="1" ht="14.45" customHeight="1">
      <c r="A394" s="33"/>
      <c r="B394" s="149"/>
      <c r="C394" s="192" t="s">
        <v>558</v>
      </c>
      <c r="D394" s="192" t="s">
        <v>272</v>
      </c>
      <c r="E394" s="193" t="s">
        <v>943</v>
      </c>
      <c r="F394" s="194" t="s">
        <v>944</v>
      </c>
      <c r="G394" s="195" t="s">
        <v>400</v>
      </c>
      <c r="H394" s="196">
        <v>3</v>
      </c>
      <c r="I394" s="197"/>
      <c r="J394" s="198">
        <f>ROUND(I394*H394,2)</f>
        <v>0</v>
      </c>
      <c r="K394" s="194" t="s">
        <v>246</v>
      </c>
      <c r="L394" s="199"/>
      <c r="M394" s="200" t="s">
        <v>1</v>
      </c>
      <c r="N394" s="201" t="s">
        <v>46</v>
      </c>
      <c r="O394" s="59"/>
      <c r="P394" s="159">
        <f>O394*H394</f>
        <v>0</v>
      </c>
      <c r="Q394" s="159">
        <v>0.058</v>
      </c>
      <c r="R394" s="159">
        <f>Q394*H394</f>
        <v>0.17400000000000002</v>
      </c>
      <c r="S394" s="159">
        <v>0</v>
      </c>
      <c r="T394" s="160">
        <f>S394*H394</f>
        <v>0</v>
      </c>
      <c r="U394" s="33"/>
      <c r="V394" s="33"/>
      <c r="W394" s="33"/>
      <c r="X394" s="33"/>
      <c r="Y394" s="33"/>
      <c r="Z394" s="33"/>
      <c r="AA394" s="33"/>
      <c r="AB394" s="33"/>
      <c r="AC394" s="33"/>
      <c r="AD394" s="33"/>
      <c r="AE394" s="33"/>
      <c r="AR394" s="161" t="s">
        <v>259</v>
      </c>
      <c r="AT394" s="161" t="s">
        <v>272</v>
      </c>
      <c r="AU394" s="161" t="s">
        <v>91</v>
      </c>
      <c r="AY394" s="18" t="s">
        <v>199</v>
      </c>
      <c r="BE394" s="162">
        <f>IF(N394="základní",J394,0)</f>
        <v>0</v>
      </c>
      <c r="BF394" s="162">
        <f>IF(N394="snížená",J394,0)</f>
        <v>0</v>
      </c>
      <c r="BG394" s="162">
        <f>IF(N394="zákl. přenesená",J394,0)</f>
        <v>0</v>
      </c>
      <c r="BH394" s="162">
        <f>IF(N394="sníž. přenesená",J394,0)</f>
        <v>0</v>
      </c>
      <c r="BI394" s="162">
        <f>IF(N394="nulová",J394,0)</f>
        <v>0</v>
      </c>
      <c r="BJ394" s="18" t="s">
        <v>89</v>
      </c>
      <c r="BK394" s="162">
        <f>ROUND(I394*H394,2)</f>
        <v>0</v>
      </c>
      <c r="BL394" s="18" t="s">
        <v>206</v>
      </c>
      <c r="BM394" s="161" t="s">
        <v>945</v>
      </c>
    </row>
    <row r="395" spans="1:65" s="2" customFormat="1" ht="14.45" customHeight="1">
      <c r="A395" s="33"/>
      <c r="B395" s="149"/>
      <c r="C395" s="192" t="s">
        <v>565</v>
      </c>
      <c r="D395" s="192" t="s">
        <v>272</v>
      </c>
      <c r="E395" s="193" t="s">
        <v>946</v>
      </c>
      <c r="F395" s="194" t="s">
        <v>947</v>
      </c>
      <c r="G395" s="195" t="s">
        <v>400</v>
      </c>
      <c r="H395" s="196">
        <v>3</v>
      </c>
      <c r="I395" s="197"/>
      <c r="J395" s="198">
        <f>ROUND(I395*H395,2)</f>
        <v>0</v>
      </c>
      <c r="K395" s="194" t="s">
        <v>246</v>
      </c>
      <c r="L395" s="199"/>
      <c r="M395" s="200" t="s">
        <v>1</v>
      </c>
      <c r="N395" s="201" t="s">
        <v>46</v>
      </c>
      <c r="O395" s="59"/>
      <c r="P395" s="159">
        <f>O395*H395</f>
        <v>0</v>
      </c>
      <c r="Q395" s="159">
        <v>0.111</v>
      </c>
      <c r="R395" s="159">
        <f>Q395*H395</f>
        <v>0.333</v>
      </c>
      <c r="S395" s="159">
        <v>0</v>
      </c>
      <c r="T395" s="160">
        <f>S395*H395</f>
        <v>0</v>
      </c>
      <c r="U395" s="33"/>
      <c r="V395" s="33"/>
      <c r="W395" s="33"/>
      <c r="X395" s="33"/>
      <c r="Y395" s="33"/>
      <c r="Z395" s="33"/>
      <c r="AA395" s="33"/>
      <c r="AB395" s="33"/>
      <c r="AC395" s="33"/>
      <c r="AD395" s="33"/>
      <c r="AE395" s="33"/>
      <c r="AR395" s="161" t="s">
        <v>259</v>
      </c>
      <c r="AT395" s="161" t="s">
        <v>272</v>
      </c>
      <c r="AU395" s="161" t="s">
        <v>91</v>
      </c>
      <c r="AY395" s="18" t="s">
        <v>199</v>
      </c>
      <c r="BE395" s="162">
        <f>IF(N395="základní",J395,0)</f>
        <v>0</v>
      </c>
      <c r="BF395" s="162">
        <f>IF(N395="snížená",J395,0)</f>
        <v>0</v>
      </c>
      <c r="BG395" s="162">
        <f>IF(N395="zákl. přenesená",J395,0)</f>
        <v>0</v>
      </c>
      <c r="BH395" s="162">
        <f>IF(N395="sníž. přenesená",J395,0)</f>
        <v>0</v>
      </c>
      <c r="BI395" s="162">
        <f>IF(N395="nulová",J395,0)</f>
        <v>0</v>
      </c>
      <c r="BJ395" s="18" t="s">
        <v>89</v>
      </c>
      <c r="BK395" s="162">
        <f>ROUND(I395*H395,2)</f>
        <v>0</v>
      </c>
      <c r="BL395" s="18" t="s">
        <v>206</v>
      </c>
      <c r="BM395" s="161" t="s">
        <v>948</v>
      </c>
    </row>
    <row r="396" spans="1:65" s="2" customFormat="1" ht="14.45" customHeight="1">
      <c r="A396" s="33"/>
      <c r="B396" s="149"/>
      <c r="C396" s="150" t="s">
        <v>572</v>
      </c>
      <c r="D396" s="150" t="s">
        <v>201</v>
      </c>
      <c r="E396" s="151" t="s">
        <v>949</v>
      </c>
      <c r="F396" s="152" t="s">
        <v>950</v>
      </c>
      <c r="G396" s="153" t="s">
        <v>400</v>
      </c>
      <c r="H396" s="154">
        <v>3</v>
      </c>
      <c r="I396" s="155"/>
      <c r="J396" s="156">
        <f>ROUND(I396*H396,2)</f>
        <v>0</v>
      </c>
      <c r="K396" s="152" t="s">
        <v>246</v>
      </c>
      <c r="L396" s="34"/>
      <c r="M396" s="157" t="s">
        <v>1</v>
      </c>
      <c r="N396" s="158" t="s">
        <v>46</v>
      </c>
      <c r="O396" s="59"/>
      <c r="P396" s="159">
        <f>O396*H396</f>
        <v>0</v>
      </c>
      <c r="Q396" s="159">
        <v>0.21734</v>
      </c>
      <c r="R396" s="159">
        <f>Q396*H396</f>
        <v>0.65202</v>
      </c>
      <c r="S396" s="159">
        <v>0</v>
      </c>
      <c r="T396" s="160">
        <f>S396*H396</f>
        <v>0</v>
      </c>
      <c r="U396" s="33"/>
      <c r="V396" s="33"/>
      <c r="W396" s="33"/>
      <c r="X396" s="33"/>
      <c r="Y396" s="33"/>
      <c r="Z396" s="33"/>
      <c r="AA396" s="33"/>
      <c r="AB396" s="33"/>
      <c r="AC396" s="33"/>
      <c r="AD396" s="33"/>
      <c r="AE396" s="33"/>
      <c r="AR396" s="161" t="s">
        <v>206</v>
      </c>
      <c r="AT396" s="161" t="s">
        <v>201</v>
      </c>
      <c r="AU396" s="161" t="s">
        <v>91</v>
      </c>
      <c r="AY396" s="18" t="s">
        <v>199</v>
      </c>
      <c r="BE396" s="162">
        <f>IF(N396="základní",J396,0)</f>
        <v>0</v>
      </c>
      <c r="BF396" s="162">
        <f>IF(N396="snížená",J396,0)</f>
        <v>0</v>
      </c>
      <c r="BG396" s="162">
        <f>IF(N396="zákl. přenesená",J396,0)</f>
        <v>0</v>
      </c>
      <c r="BH396" s="162">
        <f>IF(N396="sníž. přenesená",J396,0)</f>
        <v>0</v>
      </c>
      <c r="BI396" s="162">
        <f>IF(N396="nulová",J396,0)</f>
        <v>0</v>
      </c>
      <c r="BJ396" s="18" t="s">
        <v>89</v>
      </c>
      <c r="BK396" s="162">
        <f>ROUND(I396*H396,2)</f>
        <v>0</v>
      </c>
      <c r="BL396" s="18" t="s">
        <v>206</v>
      </c>
      <c r="BM396" s="161" t="s">
        <v>951</v>
      </c>
    </row>
    <row r="397" spans="1:47" s="2" customFormat="1" ht="11.25">
      <c r="A397" s="33"/>
      <c r="B397" s="34"/>
      <c r="C397" s="33"/>
      <c r="D397" s="163" t="s">
        <v>208</v>
      </c>
      <c r="E397" s="33"/>
      <c r="F397" s="164" t="s">
        <v>950</v>
      </c>
      <c r="G397" s="33"/>
      <c r="H397" s="33"/>
      <c r="I397" s="165"/>
      <c r="J397" s="33"/>
      <c r="K397" s="33"/>
      <c r="L397" s="34"/>
      <c r="M397" s="166"/>
      <c r="N397" s="167"/>
      <c r="O397" s="59"/>
      <c r="P397" s="59"/>
      <c r="Q397" s="59"/>
      <c r="R397" s="59"/>
      <c r="S397" s="59"/>
      <c r="T397" s="60"/>
      <c r="U397" s="33"/>
      <c r="V397" s="33"/>
      <c r="W397" s="33"/>
      <c r="X397" s="33"/>
      <c r="Y397" s="33"/>
      <c r="Z397" s="33"/>
      <c r="AA397" s="33"/>
      <c r="AB397" s="33"/>
      <c r="AC397" s="33"/>
      <c r="AD397" s="33"/>
      <c r="AE397" s="33"/>
      <c r="AT397" s="18" t="s">
        <v>208</v>
      </c>
      <c r="AU397" s="18" t="s">
        <v>91</v>
      </c>
    </row>
    <row r="398" spans="1:47" s="2" customFormat="1" ht="29.25">
      <c r="A398" s="33"/>
      <c r="B398" s="34"/>
      <c r="C398" s="33"/>
      <c r="D398" s="163" t="s">
        <v>210</v>
      </c>
      <c r="E398" s="33"/>
      <c r="F398" s="168" t="s">
        <v>952</v>
      </c>
      <c r="G398" s="33"/>
      <c r="H398" s="33"/>
      <c r="I398" s="165"/>
      <c r="J398" s="33"/>
      <c r="K398" s="33"/>
      <c r="L398" s="34"/>
      <c r="M398" s="166"/>
      <c r="N398" s="167"/>
      <c r="O398" s="59"/>
      <c r="P398" s="59"/>
      <c r="Q398" s="59"/>
      <c r="R398" s="59"/>
      <c r="S398" s="59"/>
      <c r="T398" s="60"/>
      <c r="U398" s="33"/>
      <c r="V398" s="33"/>
      <c r="W398" s="33"/>
      <c r="X398" s="33"/>
      <c r="Y398" s="33"/>
      <c r="Z398" s="33"/>
      <c r="AA398" s="33"/>
      <c r="AB398" s="33"/>
      <c r="AC398" s="33"/>
      <c r="AD398" s="33"/>
      <c r="AE398" s="33"/>
      <c r="AT398" s="18" t="s">
        <v>210</v>
      </c>
      <c r="AU398" s="18" t="s">
        <v>91</v>
      </c>
    </row>
    <row r="399" spans="1:65" s="2" customFormat="1" ht="14.45" customHeight="1">
      <c r="A399" s="33"/>
      <c r="B399" s="149"/>
      <c r="C399" s="192" t="s">
        <v>577</v>
      </c>
      <c r="D399" s="192" t="s">
        <v>272</v>
      </c>
      <c r="E399" s="193" t="s">
        <v>953</v>
      </c>
      <c r="F399" s="194" t="s">
        <v>954</v>
      </c>
      <c r="G399" s="195" t="s">
        <v>400</v>
      </c>
      <c r="H399" s="196">
        <v>3</v>
      </c>
      <c r="I399" s="197"/>
      <c r="J399" s="198">
        <f>ROUND(I399*H399,2)</f>
        <v>0</v>
      </c>
      <c r="K399" s="194" t="s">
        <v>246</v>
      </c>
      <c r="L399" s="199"/>
      <c r="M399" s="200" t="s">
        <v>1</v>
      </c>
      <c r="N399" s="201" t="s">
        <v>46</v>
      </c>
      <c r="O399" s="59"/>
      <c r="P399" s="159">
        <f>O399*H399</f>
        <v>0</v>
      </c>
      <c r="Q399" s="159">
        <v>0.0506</v>
      </c>
      <c r="R399" s="159">
        <f>Q399*H399</f>
        <v>0.1518</v>
      </c>
      <c r="S399" s="159">
        <v>0</v>
      </c>
      <c r="T399" s="160">
        <f>S399*H399</f>
        <v>0</v>
      </c>
      <c r="U399" s="33"/>
      <c r="V399" s="33"/>
      <c r="W399" s="33"/>
      <c r="X399" s="33"/>
      <c r="Y399" s="33"/>
      <c r="Z399" s="33"/>
      <c r="AA399" s="33"/>
      <c r="AB399" s="33"/>
      <c r="AC399" s="33"/>
      <c r="AD399" s="33"/>
      <c r="AE399" s="33"/>
      <c r="AR399" s="161" t="s">
        <v>259</v>
      </c>
      <c r="AT399" s="161" t="s">
        <v>272</v>
      </c>
      <c r="AU399" s="161" t="s">
        <v>91</v>
      </c>
      <c r="AY399" s="18" t="s">
        <v>199</v>
      </c>
      <c r="BE399" s="162">
        <f>IF(N399="základní",J399,0)</f>
        <v>0</v>
      </c>
      <c r="BF399" s="162">
        <f>IF(N399="snížená",J399,0)</f>
        <v>0</v>
      </c>
      <c r="BG399" s="162">
        <f>IF(N399="zákl. přenesená",J399,0)</f>
        <v>0</v>
      </c>
      <c r="BH399" s="162">
        <f>IF(N399="sníž. přenesená",J399,0)</f>
        <v>0</v>
      </c>
      <c r="BI399" s="162">
        <f>IF(N399="nulová",J399,0)</f>
        <v>0</v>
      </c>
      <c r="BJ399" s="18" t="s">
        <v>89</v>
      </c>
      <c r="BK399" s="162">
        <f>ROUND(I399*H399,2)</f>
        <v>0</v>
      </c>
      <c r="BL399" s="18" t="s">
        <v>206</v>
      </c>
      <c r="BM399" s="161" t="s">
        <v>955</v>
      </c>
    </row>
    <row r="400" spans="2:63" s="12" customFormat="1" ht="22.9" customHeight="1">
      <c r="B400" s="136"/>
      <c r="D400" s="137" t="s">
        <v>80</v>
      </c>
      <c r="E400" s="147" t="s">
        <v>271</v>
      </c>
      <c r="F400" s="147" t="s">
        <v>547</v>
      </c>
      <c r="I400" s="139"/>
      <c r="J400" s="148">
        <f>BK400</f>
        <v>0</v>
      </c>
      <c r="L400" s="136"/>
      <c r="M400" s="141"/>
      <c r="N400" s="142"/>
      <c r="O400" s="142"/>
      <c r="P400" s="143">
        <f>P401+P422+P455+P469+P494+P500</f>
        <v>0</v>
      </c>
      <c r="Q400" s="142"/>
      <c r="R400" s="143">
        <f>R401+R422+R455+R469+R494+R500</f>
        <v>15.065344999999999</v>
      </c>
      <c r="S400" s="142"/>
      <c r="T400" s="144">
        <f>T401+T422+T455+T469+T494+T500</f>
        <v>1678.272</v>
      </c>
      <c r="AR400" s="137" t="s">
        <v>89</v>
      </c>
      <c r="AT400" s="145" t="s">
        <v>80</v>
      </c>
      <c r="AU400" s="145" t="s">
        <v>89</v>
      </c>
      <c r="AY400" s="137" t="s">
        <v>199</v>
      </c>
      <c r="BK400" s="146">
        <f>BK401+BK422+BK455+BK469+BK494+BK500</f>
        <v>0</v>
      </c>
    </row>
    <row r="401" spans="2:63" s="12" customFormat="1" ht="20.85" customHeight="1">
      <c r="B401" s="136"/>
      <c r="D401" s="137" t="s">
        <v>80</v>
      </c>
      <c r="E401" s="147" t="s">
        <v>548</v>
      </c>
      <c r="F401" s="147" t="s">
        <v>549</v>
      </c>
      <c r="I401" s="139"/>
      <c r="J401" s="148">
        <f>BK401</f>
        <v>0</v>
      </c>
      <c r="L401" s="136"/>
      <c r="M401" s="141"/>
      <c r="N401" s="142"/>
      <c r="O401" s="142"/>
      <c r="P401" s="143">
        <f>SUM(P402:P421)</f>
        <v>0</v>
      </c>
      <c r="Q401" s="142"/>
      <c r="R401" s="143">
        <f>SUM(R402:R421)</f>
        <v>4.6163300000000005</v>
      </c>
      <c r="S401" s="142"/>
      <c r="T401" s="144">
        <f>SUM(T402:T421)</f>
        <v>0</v>
      </c>
      <c r="AR401" s="137" t="s">
        <v>89</v>
      </c>
      <c r="AT401" s="145" t="s">
        <v>80</v>
      </c>
      <c r="AU401" s="145" t="s">
        <v>91</v>
      </c>
      <c r="AY401" s="137" t="s">
        <v>199</v>
      </c>
      <c r="BK401" s="146">
        <f>SUM(BK402:BK421)</f>
        <v>0</v>
      </c>
    </row>
    <row r="402" spans="1:65" s="2" customFormat="1" ht="24.2" customHeight="1">
      <c r="A402" s="33"/>
      <c r="B402" s="149"/>
      <c r="C402" s="150" t="s">
        <v>585</v>
      </c>
      <c r="D402" s="150" t="s">
        <v>201</v>
      </c>
      <c r="E402" s="151" t="s">
        <v>956</v>
      </c>
      <c r="F402" s="152" t="s">
        <v>957</v>
      </c>
      <c r="G402" s="153" t="s">
        <v>345</v>
      </c>
      <c r="H402" s="154">
        <v>36</v>
      </c>
      <c r="I402" s="155"/>
      <c r="J402" s="156">
        <f>ROUND(I402*H402,2)</f>
        <v>0</v>
      </c>
      <c r="K402" s="152" t="s">
        <v>205</v>
      </c>
      <c r="L402" s="34"/>
      <c r="M402" s="157" t="s">
        <v>1</v>
      </c>
      <c r="N402" s="158" t="s">
        <v>46</v>
      </c>
      <c r="O402" s="59"/>
      <c r="P402" s="159">
        <f>O402*H402</f>
        <v>0</v>
      </c>
      <c r="Q402" s="159">
        <v>0.07057</v>
      </c>
      <c r="R402" s="159">
        <f>Q402*H402</f>
        <v>2.54052</v>
      </c>
      <c r="S402" s="159">
        <v>0</v>
      </c>
      <c r="T402" s="160">
        <f>S402*H402</f>
        <v>0</v>
      </c>
      <c r="U402" s="33"/>
      <c r="V402" s="33"/>
      <c r="W402" s="33"/>
      <c r="X402" s="33"/>
      <c r="Y402" s="33"/>
      <c r="Z402" s="33"/>
      <c r="AA402" s="33"/>
      <c r="AB402" s="33"/>
      <c r="AC402" s="33"/>
      <c r="AD402" s="33"/>
      <c r="AE402" s="33"/>
      <c r="AR402" s="161" t="s">
        <v>206</v>
      </c>
      <c r="AT402" s="161" t="s">
        <v>201</v>
      </c>
      <c r="AU402" s="161" t="s">
        <v>221</v>
      </c>
      <c r="AY402" s="18" t="s">
        <v>199</v>
      </c>
      <c r="BE402" s="162">
        <f>IF(N402="základní",J402,0)</f>
        <v>0</v>
      </c>
      <c r="BF402" s="162">
        <f>IF(N402="snížená",J402,0)</f>
        <v>0</v>
      </c>
      <c r="BG402" s="162">
        <f>IF(N402="zákl. přenesená",J402,0)</f>
        <v>0</v>
      </c>
      <c r="BH402" s="162">
        <f>IF(N402="sníž. přenesená",J402,0)</f>
        <v>0</v>
      </c>
      <c r="BI402" s="162">
        <f>IF(N402="nulová",J402,0)</f>
        <v>0</v>
      </c>
      <c r="BJ402" s="18" t="s">
        <v>89</v>
      </c>
      <c r="BK402" s="162">
        <f>ROUND(I402*H402,2)</f>
        <v>0</v>
      </c>
      <c r="BL402" s="18" t="s">
        <v>206</v>
      </c>
      <c r="BM402" s="161" t="s">
        <v>958</v>
      </c>
    </row>
    <row r="403" spans="1:47" s="2" customFormat="1" ht="19.5">
      <c r="A403" s="33"/>
      <c r="B403" s="34"/>
      <c r="C403" s="33"/>
      <c r="D403" s="163" t="s">
        <v>208</v>
      </c>
      <c r="E403" s="33"/>
      <c r="F403" s="164" t="s">
        <v>959</v>
      </c>
      <c r="G403" s="33"/>
      <c r="H403" s="33"/>
      <c r="I403" s="165"/>
      <c r="J403" s="33"/>
      <c r="K403" s="33"/>
      <c r="L403" s="34"/>
      <c r="M403" s="166"/>
      <c r="N403" s="167"/>
      <c r="O403" s="59"/>
      <c r="P403" s="59"/>
      <c r="Q403" s="59"/>
      <c r="R403" s="59"/>
      <c r="S403" s="59"/>
      <c r="T403" s="60"/>
      <c r="U403" s="33"/>
      <c r="V403" s="33"/>
      <c r="W403" s="33"/>
      <c r="X403" s="33"/>
      <c r="Y403" s="33"/>
      <c r="Z403" s="33"/>
      <c r="AA403" s="33"/>
      <c r="AB403" s="33"/>
      <c r="AC403" s="33"/>
      <c r="AD403" s="33"/>
      <c r="AE403" s="33"/>
      <c r="AT403" s="18" t="s">
        <v>208</v>
      </c>
      <c r="AU403" s="18" t="s">
        <v>221</v>
      </c>
    </row>
    <row r="404" spans="1:47" s="2" customFormat="1" ht="117">
      <c r="A404" s="33"/>
      <c r="B404" s="34"/>
      <c r="C404" s="33"/>
      <c r="D404" s="163" t="s">
        <v>210</v>
      </c>
      <c r="E404" s="33"/>
      <c r="F404" s="168" t="s">
        <v>960</v>
      </c>
      <c r="G404" s="33"/>
      <c r="H404" s="33"/>
      <c r="I404" s="165"/>
      <c r="J404" s="33"/>
      <c r="K404" s="33"/>
      <c r="L404" s="34"/>
      <c r="M404" s="166"/>
      <c r="N404" s="167"/>
      <c r="O404" s="59"/>
      <c r="P404" s="59"/>
      <c r="Q404" s="59"/>
      <c r="R404" s="59"/>
      <c r="S404" s="59"/>
      <c r="T404" s="60"/>
      <c r="U404" s="33"/>
      <c r="V404" s="33"/>
      <c r="W404" s="33"/>
      <c r="X404" s="33"/>
      <c r="Y404" s="33"/>
      <c r="Z404" s="33"/>
      <c r="AA404" s="33"/>
      <c r="AB404" s="33"/>
      <c r="AC404" s="33"/>
      <c r="AD404" s="33"/>
      <c r="AE404" s="33"/>
      <c r="AT404" s="18" t="s">
        <v>210</v>
      </c>
      <c r="AU404" s="18" t="s">
        <v>221</v>
      </c>
    </row>
    <row r="405" spans="2:51" s="14" customFormat="1" ht="11.25">
      <c r="B405" s="177"/>
      <c r="D405" s="163" t="s">
        <v>212</v>
      </c>
      <c r="E405" s="178" t="s">
        <v>1</v>
      </c>
      <c r="F405" s="179" t="s">
        <v>961</v>
      </c>
      <c r="H405" s="178" t="s">
        <v>1</v>
      </c>
      <c r="I405" s="180"/>
      <c r="L405" s="177"/>
      <c r="M405" s="181"/>
      <c r="N405" s="182"/>
      <c r="O405" s="182"/>
      <c r="P405" s="182"/>
      <c r="Q405" s="182"/>
      <c r="R405" s="182"/>
      <c r="S405" s="182"/>
      <c r="T405" s="183"/>
      <c r="AT405" s="178" t="s">
        <v>212</v>
      </c>
      <c r="AU405" s="178" t="s">
        <v>221</v>
      </c>
      <c r="AV405" s="14" t="s">
        <v>89</v>
      </c>
      <c r="AW405" s="14" t="s">
        <v>36</v>
      </c>
      <c r="AX405" s="14" t="s">
        <v>81</v>
      </c>
      <c r="AY405" s="178" t="s">
        <v>199</v>
      </c>
    </row>
    <row r="406" spans="2:51" s="13" customFormat="1" ht="11.25">
      <c r="B406" s="169"/>
      <c r="D406" s="163" t="s">
        <v>212</v>
      </c>
      <c r="E406" s="170" t="s">
        <v>1</v>
      </c>
      <c r="F406" s="171" t="s">
        <v>962</v>
      </c>
      <c r="H406" s="172">
        <v>36</v>
      </c>
      <c r="I406" s="173"/>
      <c r="L406" s="169"/>
      <c r="M406" s="174"/>
      <c r="N406" s="175"/>
      <c r="O406" s="175"/>
      <c r="P406" s="175"/>
      <c r="Q406" s="175"/>
      <c r="R406" s="175"/>
      <c r="S406" s="175"/>
      <c r="T406" s="176"/>
      <c r="AT406" s="170" t="s">
        <v>212</v>
      </c>
      <c r="AU406" s="170" t="s">
        <v>221</v>
      </c>
      <c r="AV406" s="13" t="s">
        <v>91</v>
      </c>
      <c r="AW406" s="13" t="s">
        <v>36</v>
      </c>
      <c r="AX406" s="13" t="s">
        <v>81</v>
      </c>
      <c r="AY406" s="170" t="s">
        <v>199</v>
      </c>
    </row>
    <row r="407" spans="2:51" s="15" customFormat="1" ht="11.25">
      <c r="B407" s="184"/>
      <c r="D407" s="163" t="s">
        <v>212</v>
      </c>
      <c r="E407" s="185" t="s">
        <v>1</v>
      </c>
      <c r="F407" s="186" t="s">
        <v>234</v>
      </c>
      <c r="H407" s="187">
        <v>36</v>
      </c>
      <c r="I407" s="188"/>
      <c r="L407" s="184"/>
      <c r="M407" s="189"/>
      <c r="N407" s="190"/>
      <c r="O407" s="190"/>
      <c r="P407" s="190"/>
      <c r="Q407" s="190"/>
      <c r="R407" s="190"/>
      <c r="S407" s="190"/>
      <c r="T407" s="191"/>
      <c r="AT407" s="185" t="s">
        <v>212</v>
      </c>
      <c r="AU407" s="185" t="s">
        <v>221</v>
      </c>
      <c r="AV407" s="15" t="s">
        <v>206</v>
      </c>
      <c r="AW407" s="15" t="s">
        <v>36</v>
      </c>
      <c r="AX407" s="15" t="s">
        <v>89</v>
      </c>
      <c r="AY407" s="185" t="s">
        <v>199</v>
      </c>
    </row>
    <row r="408" spans="1:65" s="2" customFormat="1" ht="14.45" customHeight="1">
      <c r="A408" s="33"/>
      <c r="B408" s="149"/>
      <c r="C408" s="150" t="s">
        <v>593</v>
      </c>
      <c r="D408" s="150" t="s">
        <v>201</v>
      </c>
      <c r="E408" s="151" t="s">
        <v>963</v>
      </c>
      <c r="F408" s="152" t="s">
        <v>964</v>
      </c>
      <c r="G408" s="153" t="s">
        <v>400</v>
      </c>
      <c r="H408" s="154">
        <v>3</v>
      </c>
      <c r="I408" s="155"/>
      <c r="J408" s="156">
        <f>ROUND(I408*H408,2)</f>
        <v>0</v>
      </c>
      <c r="K408" s="152" t="s">
        <v>205</v>
      </c>
      <c r="L408" s="34"/>
      <c r="M408" s="157" t="s">
        <v>1</v>
      </c>
      <c r="N408" s="158" t="s">
        <v>46</v>
      </c>
      <c r="O408" s="59"/>
      <c r="P408" s="159">
        <f>O408*H408</f>
        <v>0</v>
      </c>
      <c r="Q408" s="159">
        <v>0.04407</v>
      </c>
      <c r="R408" s="159">
        <f>Q408*H408</f>
        <v>0.13221</v>
      </c>
      <c r="S408" s="159">
        <v>0</v>
      </c>
      <c r="T408" s="160">
        <f>S408*H408</f>
        <v>0</v>
      </c>
      <c r="U408" s="33"/>
      <c r="V408" s="33"/>
      <c r="W408" s="33"/>
      <c r="X408" s="33"/>
      <c r="Y408" s="33"/>
      <c r="Z408" s="33"/>
      <c r="AA408" s="33"/>
      <c r="AB408" s="33"/>
      <c r="AC408" s="33"/>
      <c r="AD408" s="33"/>
      <c r="AE408" s="33"/>
      <c r="AR408" s="161" t="s">
        <v>206</v>
      </c>
      <c r="AT408" s="161" t="s">
        <v>201</v>
      </c>
      <c r="AU408" s="161" t="s">
        <v>221</v>
      </c>
      <c r="AY408" s="18" t="s">
        <v>199</v>
      </c>
      <c r="BE408" s="162">
        <f>IF(N408="základní",J408,0)</f>
        <v>0</v>
      </c>
      <c r="BF408" s="162">
        <f>IF(N408="snížená",J408,0)</f>
        <v>0</v>
      </c>
      <c r="BG408" s="162">
        <f>IF(N408="zákl. přenesená",J408,0)</f>
        <v>0</v>
      </c>
      <c r="BH408" s="162">
        <f>IF(N408="sníž. přenesená",J408,0)</f>
        <v>0</v>
      </c>
      <c r="BI408" s="162">
        <f>IF(N408="nulová",J408,0)</f>
        <v>0</v>
      </c>
      <c r="BJ408" s="18" t="s">
        <v>89</v>
      </c>
      <c r="BK408" s="162">
        <f>ROUND(I408*H408,2)</f>
        <v>0</v>
      </c>
      <c r="BL408" s="18" t="s">
        <v>206</v>
      </c>
      <c r="BM408" s="161" t="s">
        <v>965</v>
      </c>
    </row>
    <row r="409" spans="1:47" s="2" customFormat="1" ht="11.25">
      <c r="A409" s="33"/>
      <c r="B409" s="34"/>
      <c r="C409" s="33"/>
      <c r="D409" s="163" t="s">
        <v>208</v>
      </c>
      <c r="E409" s="33"/>
      <c r="F409" s="164" t="s">
        <v>966</v>
      </c>
      <c r="G409" s="33"/>
      <c r="H409" s="33"/>
      <c r="I409" s="165"/>
      <c r="J409" s="33"/>
      <c r="K409" s="33"/>
      <c r="L409" s="34"/>
      <c r="M409" s="166"/>
      <c r="N409" s="167"/>
      <c r="O409" s="59"/>
      <c r="P409" s="59"/>
      <c r="Q409" s="59"/>
      <c r="R409" s="59"/>
      <c r="S409" s="59"/>
      <c r="T409" s="60"/>
      <c r="U409" s="33"/>
      <c r="V409" s="33"/>
      <c r="W409" s="33"/>
      <c r="X409" s="33"/>
      <c r="Y409" s="33"/>
      <c r="Z409" s="33"/>
      <c r="AA409" s="33"/>
      <c r="AB409" s="33"/>
      <c r="AC409" s="33"/>
      <c r="AD409" s="33"/>
      <c r="AE409" s="33"/>
      <c r="AT409" s="18" t="s">
        <v>208</v>
      </c>
      <c r="AU409" s="18" t="s">
        <v>221</v>
      </c>
    </row>
    <row r="410" spans="1:47" s="2" customFormat="1" ht="117">
      <c r="A410" s="33"/>
      <c r="B410" s="34"/>
      <c r="C410" s="33"/>
      <c r="D410" s="163" t="s">
        <v>210</v>
      </c>
      <c r="E410" s="33"/>
      <c r="F410" s="168" t="s">
        <v>960</v>
      </c>
      <c r="G410" s="33"/>
      <c r="H410" s="33"/>
      <c r="I410" s="165"/>
      <c r="J410" s="33"/>
      <c r="K410" s="33"/>
      <c r="L410" s="34"/>
      <c r="M410" s="166"/>
      <c r="N410" s="167"/>
      <c r="O410" s="59"/>
      <c r="P410" s="59"/>
      <c r="Q410" s="59"/>
      <c r="R410" s="59"/>
      <c r="S410" s="59"/>
      <c r="T410" s="60"/>
      <c r="U410" s="33"/>
      <c r="V410" s="33"/>
      <c r="W410" s="33"/>
      <c r="X410" s="33"/>
      <c r="Y410" s="33"/>
      <c r="Z410" s="33"/>
      <c r="AA410" s="33"/>
      <c r="AB410" s="33"/>
      <c r="AC410" s="33"/>
      <c r="AD410" s="33"/>
      <c r="AE410" s="33"/>
      <c r="AT410" s="18" t="s">
        <v>210</v>
      </c>
      <c r="AU410" s="18" t="s">
        <v>221</v>
      </c>
    </row>
    <row r="411" spans="2:51" s="14" customFormat="1" ht="11.25">
      <c r="B411" s="177"/>
      <c r="D411" s="163" t="s">
        <v>212</v>
      </c>
      <c r="E411" s="178" t="s">
        <v>1</v>
      </c>
      <c r="F411" s="179" t="s">
        <v>967</v>
      </c>
      <c r="H411" s="178" t="s">
        <v>1</v>
      </c>
      <c r="I411" s="180"/>
      <c r="L411" s="177"/>
      <c r="M411" s="181"/>
      <c r="N411" s="182"/>
      <c r="O411" s="182"/>
      <c r="P411" s="182"/>
      <c r="Q411" s="182"/>
      <c r="R411" s="182"/>
      <c r="S411" s="182"/>
      <c r="T411" s="183"/>
      <c r="AT411" s="178" t="s">
        <v>212</v>
      </c>
      <c r="AU411" s="178" t="s">
        <v>221</v>
      </c>
      <c r="AV411" s="14" t="s">
        <v>89</v>
      </c>
      <c r="AW411" s="14" t="s">
        <v>36</v>
      </c>
      <c r="AX411" s="14" t="s">
        <v>81</v>
      </c>
      <c r="AY411" s="178" t="s">
        <v>199</v>
      </c>
    </row>
    <row r="412" spans="2:51" s="13" customFormat="1" ht="11.25">
      <c r="B412" s="169"/>
      <c r="D412" s="163" t="s">
        <v>212</v>
      </c>
      <c r="E412" s="170" t="s">
        <v>1</v>
      </c>
      <c r="F412" s="171" t="s">
        <v>968</v>
      </c>
      <c r="H412" s="172">
        <v>3</v>
      </c>
      <c r="I412" s="173"/>
      <c r="L412" s="169"/>
      <c r="M412" s="174"/>
      <c r="N412" s="175"/>
      <c r="O412" s="175"/>
      <c r="P412" s="175"/>
      <c r="Q412" s="175"/>
      <c r="R412" s="175"/>
      <c r="S412" s="175"/>
      <c r="T412" s="176"/>
      <c r="AT412" s="170" t="s">
        <v>212</v>
      </c>
      <c r="AU412" s="170" t="s">
        <v>221</v>
      </c>
      <c r="AV412" s="13" t="s">
        <v>91</v>
      </c>
      <c r="AW412" s="13" t="s">
        <v>36</v>
      </c>
      <c r="AX412" s="13" t="s">
        <v>81</v>
      </c>
      <c r="AY412" s="170" t="s">
        <v>199</v>
      </c>
    </row>
    <row r="413" spans="2:51" s="15" customFormat="1" ht="11.25">
      <c r="B413" s="184"/>
      <c r="D413" s="163" t="s">
        <v>212</v>
      </c>
      <c r="E413" s="185" t="s">
        <v>1</v>
      </c>
      <c r="F413" s="186" t="s">
        <v>234</v>
      </c>
      <c r="H413" s="187">
        <v>3</v>
      </c>
      <c r="I413" s="188"/>
      <c r="L413" s="184"/>
      <c r="M413" s="189"/>
      <c r="N413" s="190"/>
      <c r="O413" s="190"/>
      <c r="P413" s="190"/>
      <c r="Q413" s="190"/>
      <c r="R413" s="190"/>
      <c r="S413" s="190"/>
      <c r="T413" s="191"/>
      <c r="AT413" s="185" t="s">
        <v>212</v>
      </c>
      <c r="AU413" s="185" t="s">
        <v>221</v>
      </c>
      <c r="AV413" s="15" t="s">
        <v>206</v>
      </c>
      <c r="AW413" s="15" t="s">
        <v>36</v>
      </c>
      <c r="AX413" s="15" t="s">
        <v>89</v>
      </c>
      <c r="AY413" s="185" t="s">
        <v>199</v>
      </c>
    </row>
    <row r="414" spans="1:65" s="2" customFormat="1" ht="24.2" customHeight="1">
      <c r="A414" s="33"/>
      <c r="B414" s="149"/>
      <c r="C414" s="150" t="s">
        <v>601</v>
      </c>
      <c r="D414" s="150" t="s">
        <v>201</v>
      </c>
      <c r="E414" s="151" t="s">
        <v>969</v>
      </c>
      <c r="F414" s="152" t="s">
        <v>552</v>
      </c>
      <c r="G414" s="153" t="s">
        <v>345</v>
      </c>
      <c r="H414" s="154">
        <v>8</v>
      </c>
      <c r="I414" s="155"/>
      <c r="J414" s="156">
        <f>ROUND(I414*H414,2)</f>
        <v>0</v>
      </c>
      <c r="K414" s="152" t="s">
        <v>246</v>
      </c>
      <c r="L414" s="34"/>
      <c r="M414" s="157" t="s">
        <v>1</v>
      </c>
      <c r="N414" s="158" t="s">
        <v>46</v>
      </c>
      <c r="O414" s="59"/>
      <c r="P414" s="159">
        <f>O414*H414</f>
        <v>0</v>
      </c>
      <c r="Q414" s="159">
        <v>0.1554</v>
      </c>
      <c r="R414" s="159">
        <f>Q414*H414</f>
        <v>1.2432</v>
      </c>
      <c r="S414" s="159">
        <v>0</v>
      </c>
      <c r="T414" s="160">
        <f>S414*H414</f>
        <v>0</v>
      </c>
      <c r="U414" s="33"/>
      <c r="V414" s="33"/>
      <c r="W414" s="33"/>
      <c r="X414" s="33"/>
      <c r="Y414" s="33"/>
      <c r="Z414" s="33"/>
      <c r="AA414" s="33"/>
      <c r="AB414" s="33"/>
      <c r="AC414" s="33"/>
      <c r="AD414" s="33"/>
      <c r="AE414" s="33"/>
      <c r="AR414" s="161" t="s">
        <v>206</v>
      </c>
      <c r="AT414" s="161" t="s">
        <v>201</v>
      </c>
      <c r="AU414" s="161" t="s">
        <v>221</v>
      </c>
      <c r="AY414" s="18" t="s">
        <v>199</v>
      </c>
      <c r="BE414" s="162">
        <f>IF(N414="základní",J414,0)</f>
        <v>0</v>
      </c>
      <c r="BF414" s="162">
        <f>IF(N414="snížená",J414,0)</f>
        <v>0</v>
      </c>
      <c r="BG414" s="162">
        <f>IF(N414="zákl. přenesená",J414,0)</f>
        <v>0</v>
      </c>
      <c r="BH414" s="162">
        <f>IF(N414="sníž. přenesená",J414,0)</f>
        <v>0</v>
      </c>
      <c r="BI414" s="162">
        <f>IF(N414="nulová",J414,0)</f>
        <v>0</v>
      </c>
      <c r="BJ414" s="18" t="s">
        <v>89</v>
      </c>
      <c r="BK414" s="162">
        <f>ROUND(I414*H414,2)</f>
        <v>0</v>
      </c>
      <c r="BL414" s="18" t="s">
        <v>206</v>
      </c>
      <c r="BM414" s="161" t="s">
        <v>970</v>
      </c>
    </row>
    <row r="415" spans="1:47" s="2" customFormat="1" ht="29.25">
      <c r="A415" s="33"/>
      <c r="B415" s="34"/>
      <c r="C415" s="33"/>
      <c r="D415" s="163" t="s">
        <v>208</v>
      </c>
      <c r="E415" s="33"/>
      <c r="F415" s="164" t="s">
        <v>554</v>
      </c>
      <c r="G415" s="33"/>
      <c r="H415" s="33"/>
      <c r="I415" s="165"/>
      <c r="J415" s="33"/>
      <c r="K415" s="33"/>
      <c r="L415" s="34"/>
      <c r="M415" s="166"/>
      <c r="N415" s="167"/>
      <c r="O415" s="59"/>
      <c r="P415" s="59"/>
      <c r="Q415" s="59"/>
      <c r="R415" s="59"/>
      <c r="S415" s="59"/>
      <c r="T415" s="60"/>
      <c r="U415" s="33"/>
      <c r="V415" s="33"/>
      <c r="W415" s="33"/>
      <c r="X415" s="33"/>
      <c r="Y415" s="33"/>
      <c r="Z415" s="33"/>
      <c r="AA415" s="33"/>
      <c r="AB415" s="33"/>
      <c r="AC415" s="33"/>
      <c r="AD415" s="33"/>
      <c r="AE415" s="33"/>
      <c r="AT415" s="18" t="s">
        <v>208</v>
      </c>
      <c r="AU415" s="18" t="s">
        <v>221</v>
      </c>
    </row>
    <row r="416" spans="1:47" s="2" customFormat="1" ht="97.5">
      <c r="A416" s="33"/>
      <c r="B416" s="34"/>
      <c r="C416" s="33"/>
      <c r="D416" s="163" t="s">
        <v>210</v>
      </c>
      <c r="E416" s="33"/>
      <c r="F416" s="168" t="s">
        <v>555</v>
      </c>
      <c r="G416" s="33"/>
      <c r="H416" s="33"/>
      <c r="I416" s="165"/>
      <c r="J416" s="33"/>
      <c r="K416" s="33"/>
      <c r="L416" s="34"/>
      <c r="M416" s="166"/>
      <c r="N416" s="167"/>
      <c r="O416" s="59"/>
      <c r="P416" s="59"/>
      <c r="Q416" s="59"/>
      <c r="R416" s="59"/>
      <c r="S416" s="59"/>
      <c r="T416" s="60"/>
      <c r="U416" s="33"/>
      <c r="V416" s="33"/>
      <c r="W416" s="33"/>
      <c r="X416" s="33"/>
      <c r="Y416" s="33"/>
      <c r="Z416" s="33"/>
      <c r="AA416" s="33"/>
      <c r="AB416" s="33"/>
      <c r="AC416" s="33"/>
      <c r="AD416" s="33"/>
      <c r="AE416" s="33"/>
      <c r="AT416" s="18" t="s">
        <v>210</v>
      </c>
      <c r="AU416" s="18" t="s">
        <v>221</v>
      </c>
    </row>
    <row r="417" spans="2:51" s="14" customFormat="1" ht="11.25">
      <c r="B417" s="177"/>
      <c r="D417" s="163" t="s">
        <v>212</v>
      </c>
      <c r="E417" s="178" t="s">
        <v>1</v>
      </c>
      <c r="F417" s="179" t="s">
        <v>971</v>
      </c>
      <c r="H417" s="178" t="s">
        <v>1</v>
      </c>
      <c r="I417" s="180"/>
      <c r="L417" s="177"/>
      <c r="M417" s="181"/>
      <c r="N417" s="182"/>
      <c r="O417" s="182"/>
      <c r="P417" s="182"/>
      <c r="Q417" s="182"/>
      <c r="R417" s="182"/>
      <c r="S417" s="182"/>
      <c r="T417" s="183"/>
      <c r="AT417" s="178" t="s">
        <v>212</v>
      </c>
      <c r="AU417" s="178" t="s">
        <v>221</v>
      </c>
      <c r="AV417" s="14" t="s">
        <v>89</v>
      </c>
      <c r="AW417" s="14" t="s">
        <v>36</v>
      </c>
      <c r="AX417" s="14" t="s">
        <v>81</v>
      </c>
      <c r="AY417" s="178" t="s">
        <v>199</v>
      </c>
    </row>
    <row r="418" spans="2:51" s="13" customFormat="1" ht="11.25">
      <c r="B418" s="169"/>
      <c r="D418" s="163" t="s">
        <v>212</v>
      </c>
      <c r="E418" s="170" t="s">
        <v>1</v>
      </c>
      <c r="F418" s="171" t="s">
        <v>972</v>
      </c>
      <c r="H418" s="172">
        <v>8</v>
      </c>
      <c r="I418" s="173"/>
      <c r="L418" s="169"/>
      <c r="M418" s="174"/>
      <c r="N418" s="175"/>
      <c r="O418" s="175"/>
      <c r="P418" s="175"/>
      <c r="Q418" s="175"/>
      <c r="R418" s="175"/>
      <c r="S418" s="175"/>
      <c r="T418" s="176"/>
      <c r="AT418" s="170" t="s">
        <v>212</v>
      </c>
      <c r="AU418" s="170" t="s">
        <v>221</v>
      </c>
      <c r="AV418" s="13" t="s">
        <v>91</v>
      </c>
      <c r="AW418" s="13" t="s">
        <v>36</v>
      </c>
      <c r="AX418" s="13" t="s">
        <v>89</v>
      </c>
      <c r="AY418" s="170" t="s">
        <v>199</v>
      </c>
    </row>
    <row r="419" spans="1:65" s="2" customFormat="1" ht="14.45" customHeight="1">
      <c r="A419" s="33"/>
      <c r="B419" s="149"/>
      <c r="C419" s="192" t="s">
        <v>611</v>
      </c>
      <c r="D419" s="192" t="s">
        <v>272</v>
      </c>
      <c r="E419" s="193" t="s">
        <v>559</v>
      </c>
      <c r="F419" s="194" t="s">
        <v>560</v>
      </c>
      <c r="G419" s="195" t="s">
        <v>345</v>
      </c>
      <c r="H419" s="196">
        <v>8.24</v>
      </c>
      <c r="I419" s="197"/>
      <c r="J419" s="198">
        <f>ROUND(I419*H419,2)</f>
        <v>0</v>
      </c>
      <c r="K419" s="194" t="s">
        <v>205</v>
      </c>
      <c r="L419" s="199"/>
      <c r="M419" s="200" t="s">
        <v>1</v>
      </c>
      <c r="N419" s="201" t="s">
        <v>46</v>
      </c>
      <c r="O419" s="59"/>
      <c r="P419" s="159">
        <f>O419*H419</f>
        <v>0</v>
      </c>
      <c r="Q419" s="159">
        <v>0.085</v>
      </c>
      <c r="R419" s="159">
        <f>Q419*H419</f>
        <v>0.7004</v>
      </c>
      <c r="S419" s="159">
        <v>0</v>
      </c>
      <c r="T419" s="160">
        <f>S419*H419</f>
        <v>0</v>
      </c>
      <c r="U419" s="33"/>
      <c r="V419" s="33"/>
      <c r="W419" s="33"/>
      <c r="X419" s="33"/>
      <c r="Y419" s="33"/>
      <c r="Z419" s="33"/>
      <c r="AA419" s="33"/>
      <c r="AB419" s="33"/>
      <c r="AC419" s="33"/>
      <c r="AD419" s="33"/>
      <c r="AE419" s="33"/>
      <c r="AR419" s="161" t="s">
        <v>259</v>
      </c>
      <c r="AT419" s="161" t="s">
        <v>272</v>
      </c>
      <c r="AU419" s="161" t="s">
        <v>221</v>
      </c>
      <c r="AY419" s="18" t="s">
        <v>199</v>
      </c>
      <c r="BE419" s="162">
        <f>IF(N419="základní",J419,0)</f>
        <v>0</v>
      </c>
      <c r="BF419" s="162">
        <f>IF(N419="snížená",J419,0)</f>
        <v>0</v>
      </c>
      <c r="BG419" s="162">
        <f>IF(N419="zákl. přenesená",J419,0)</f>
        <v>0</v>
      </c>
      <c r="BH419" s="162">
        <f>IF(N419="sníž. přenesená",J419,0)</f>
        <v>0</v>
      </c>
      <c r="BI419" s="162">
        <f>IF(N419="nulová",J419,0)</f>
        <v>0</v>
      </c>
      <c r="BJ419" s="18" t="s">
        <v>89</v>
      </c>
      <c r="BK419" s="162">
        <f>ROUND(I419*H419,2)</f>
        <v>0</v>
      </c>
      <c r="BL419" s="18" t="s">
        <v>206</v>
      </c>
      <c r="BM419" s="161" t="s">
        <v>973</v>
      </c>
    </row>
    <row r="420" spans="1:47" s="2" customFormat="1" ht="11.25">
      <c r="A420" s="33"/>
      <c r="B420" s="34"/>
      <c r="C420" s="33"/>
      <c r="D420" s="163" t="s">
        <v>208</v>
      </c>
      <c r="E420" s="33"/>
      <c r="F420" s="164" t="s">
        <v>560</v>
      </c>
      <c r="G420" s="33"/>
      <c r="H420" s="33"/>
      <c r="I420" s="165"/>
      <c r="J420" s="33"/>
      <c r="K420" s="33"/>
      <c r="L420" s="34"/>
      <c r="M420" s="166"/>
      <c r="N420" s="167"/>
      <c r="O420" s="59"/>
      <c r="P420" s="59"/>
      <c r="Q420" s="59"/>
      <c r="R420" s="59"/>
      <c r="S420" s="59"/>
      <c r="T420" s="60"/>
      <c r="U420" s="33"/>
      <c r="V420" s="33"/>
      <c r="W420" s="33"/>
      <c r="X420" s="33"/>
      <c r="Y420" s="33"/>
      <c r="Z420" s="33"/>
      <c r="AA420" s="33"/>
      <c r="AB420" s="33"/>
      <c r="AC420" s="33"/>
      <c r="AD420" s="33"/>
      <c r="AE420" s="33"/>
      <c r="AT420" s="18" t="s">
        <v>208</v>
      </c>
      <c r="AU420" s="18" t="s">
        <v>221</v>
      </c>
    </row>
    <row r="421" spans="2:51" s="13" customFormat="1" ht="11.25">
      <c r="B421" s="169"/>
      <c r="D421" s="163" t="s">
        <v>212</v>
      </c>
      <c r="F421" s="171" t="s">
        <v>974</v>
      </c>
      <c r="H421" s="172">
        <v>8.24</v>
      </c>
      <c r="I421" s="173"/>
      <c r="L421" s="169"/>
      <c r="M421" s="174"/>
      <c r="N421" s="175"/>
      <c r="O421" s="175"/>
      <c r="P421" s="175"/>
      <c r="Q421" s="175"/>
      <c r="R421" s="175"/>
      <c r="S421" s="175"/>
      <c r="T421" s="176"/>
      <c r="AT421" s="170" t="s">
        <v>212</v>
      </c>
      <c r="AU421" s="170" t="s">
        <v>221</v>
      </c>
      <c r="AV421" s="13" t="s">
        <v>91</v>
      </c>
      <c r="AW421" s="13" t="s">
        <v>3</v>
      </c>
      <c r="AX421" s="13" t="s">
        <v>89</v>
      </c>
      <c r="AY421" s="170" t="s">
        <v>199</v>
      </c>
    </row>
    <row r="422" spans="2:63" s="12" customFormat="1" ht="20.85" customHeight="1">
      <c r="B422" s="136"/>
      <c r="D422" s="137" t="s">
        <v>80</v>
      </c>
      <c r="E422" s="147" t="s">
        <v>563</v>
      </c>
      <c r="F422" s="147" t="s">
        <v>564</v>
      </c>
      <c r="I422" s="139"/>
      <c r="J422" s="148">
        <f>BK422</f>
        <v>0</v>
      </c>
      <c r="L422" s="136"/>
      <c r="M422" s="141"/>
      <c r="N422" s="142"/>
      <c r="O422" s="142"/>
      <c r="P422" s="143">
        <f>SUM(P423:P454)</f>
        <v>0</v>
      </c>
      <c r="Q422" s="142"/>
      <c r="R422" s="143">
        <f>SUM(R423:R454)</f>
        <v>10.273375</v>
      </c>
      <c r="S422" s="142"/>
      <c r="T422" s="144">
        <f>SUM(T423:T454)</f>
        <v>0</v>
      </c>
      <c r="AR422" s="137" t="s">
        <v>89</v>
      </c>
      <c r="AT422" s="145" t="s">
        <v>80</v>
      </c>
      <c r="AU422" s="145" t="s">
        <v>91</v>
      </c>
      <c r="AY422" s="137" t="s">
        <v>199</v>
      </c>
      <c r="BK422" s="146">
        <f>SUM(BK423:BK454)</f>
        <v>0</v>
      </c>
    </row>
    <row r="423" spans="1:65" s="2" customFormat="1" ht="24.2" customHeight="1">
      <c r="A423" s="33"/>
      <c r="B423" s="149"/>
      <c r="C423" s="150" t="s">
        <v>617</v>
      </c>
      <c r="D423" s="150" t="s">
        <v>201</v>
      </c>
      <c r="E423" s="151" t="s">
        <v>566</v>
      </c>
      <c r="F423" s="152" t="s">
        <v>567</v>
      </c>
      <c r="G423" s="153" t="s">
        <v>204</v>
      </c>
      <c r="H423" s="154">
        <v>98.7</v>
      </c>
      <c r="I423" s="155"/>
      <c r="J423" s="156">
        <f>ROUND(I423*H423,2)</f>
        <v>0</v>
      </c>
      <c r="K423" s="152" t="s">
        <v>205</v>
      </c>
      <c r="L423" s="34"/>
      <c r="M423" s="157" t="s">
        <v>1</v>
      </c>
      <c r="N423" s="158" t="s">
        <v>46</v>
      </c>
      <c r="O423" s="59"/>
      <c r="P423" s="159">
        <f>O423*H423</f>
        <v>0</v>
      </c>
      <c r="Q423" s="159">
        <v>0.00063</v>
      </c>
      <c r="R423" s="159">
        <f>Q423*H423</f>
        <v>0.06218100000000001</v>
      </c>
      <c r="S423" s="159">
        <v>0</v>
      </c>
      <c r="T423" s="160">
        <f>S423*H423</f>
        <v>0</v>
      </c>
      <c r="U423" s="33"/>
      <c r="V423" s="33"/>
      <c r="W423" s="33"/>
      <c r="X423" s="33"/>
      <c r="Y423" s="33"/>
      <c r="Z423" s="33"/>
      <c r="AA423" s="33"/>
      <c r="AB423" s="33"/>
      <c r="AC423" s="33"/>
      <c r="AD423" s="33"/>
      <c r="AE423" s="33"/>
      <c r="AR423" s="161" t="s">
        <v>206</v>
      </c>
      <c r="AT423" s="161" t="s">
        <v>201</v>
      </c>
      <c r="AU423" s="161" t="s">
        <v>221</v>
      </c>
      <c r="AY423" s="18" t="s">
        <v>199</v>
      </c>
      <c r="BE423" s="162">
        <f>IF(N423="základní",J423,0)</f>
        <v>0</v>
      </c>
      <c r="BF423" s="162">
        <f>IF(N423="snížená",J423,0)</f>
        <v>0</v>
      </c>
      <c r="BG423" s="162">
        <f>IF(N423="zákl. přenesená",J423,0)</f>
        <v>0</v>
      </c>
      <c r="BH423" s="162">
        <f>IF(N423="sníž. přenesená",J423,0)</f>
        <v>0</v>
      </c>
      <c r="BI423" s="162">
        <f>IF(N423="nulová",J423,0)</f>
        <v>0</v>
      </c>
      <c r="BJ423" s="18" t="s">
        <v>89</v>
      </c>
      <c r="BK423" s="162">
        <f>ROUND(I423*H423,2)</f>
        <v>0</v>
      </c>
      <c r="BL423" s="18" t="s">
        <v>206</v>
      </c>
      <c r="BM423" s="161" t="s">
        <v>975</v>
      </c>
    </row>
    <row r="424" spans="1:47" s="2" customFormat="1" ht="19.5">
      <c r="A424" s="33"/>
      <c r="B424" s="34"/>
      <c r="C424" s="33"/>
      <c r="D424" s="163" t="s">
        <v>208</v>
      </c>
      <c r="E424" s="33"/>
      <c r="F424" s="164" t="s">
        <v>569</v>
      </c>
      <c r="G424" s="33"/>
      <c r="H424" s="33"/>
      <c r="I424" s="165"/>
      <c r="J424" s="33"/>
      <c r="K424" s="33"/>
      <c r="L424" s="34"/>
      <c r="M424" s="166"/>
      <c r="N424" s="167"/>
      <c r="O424" s="59"/>
      <c r="P424" s="59"/>
      <c r="Q424" s="59"/>
      <c r="R424" s="59"/>
      <c r="S424" s="59"/>
      <c r="T424" s="60"/>
      <c r="U424" s="33"/>
      <c r="V424" s="33"/>
      <c r="W424" s="33"/>
      <c r="X424" s="33"/>
      <c r="Y424" s="33"/>
      <c r="Z424" s="33"/>
      <c r="AA424" s="33"/>
      <c r="AB424" s="33"/>
      <c r="AC424" s="33"/>
      <c r="AD424" s="33"/>
      <c r="AE424" s="33"/>
      <c r="AT424" s="18" t="s">
        <v>208</v>
      </c>
      <c r="AU424" s="18" t="s">
        <v>221</v>
      </c>
    </row>
    <row r="425" spans="1:47" s="2" customFormat="1" ht="68.25">
      <c r="A425" s="33"/>
      <c r="B425" s="34"/>
      <c r="C425" s="33"/>
      <c r="D425" s="163" t="s">
        <v>210</v>
      </c>
      <c r="E425" s="33"/>
      <c r="F425" s="168" t="s">
        <v>570</v>
      </c>
      <c r="G425" s="33"/>
      <c r="H425" s="33"/>
      <c r="I425" s="165"/>
      <c r="J425" s="33"/>
      <c r="K425" s="33"/>
      <c r="L425" s="34"/>
      <c r="M425" s="166"/>
      <c r="N425" s="167"/>
      <c r="O425" s="59"/>
      <c r="P425" s="59"/>
      <c r="Q425" s="59"/>
      <c r="R425" s="59"/>
      <c r="S425" s="59"/>
      <c r="T425" s="60"/>
      <c r="U425" s="33"/>
      <c r="V425" s="33"/>
      <c r="W425" s="33"/>
      <c r="X425" s="33"/>
      <c r="Y425" s="33"/>
      <c r="Z425" s="33"/>
      <c r="AA425" s="33"/>
      <c r="AB425" s="33"/>
      <c r="AC425" s="33"/>
      <c r="AD425" s="33"/>
      <c r="AE425" s="33"/>
      <c r="AT425" s="18" t="s">
        <v>210</v>
      </c>
      <c r="AU425" s="18" t="s">
        <v>221</v>
      </c>
    </row>
    <row r="426" spans="2:51" s="14" customFormat="1" ht="11.25">
      <c r="B426" s="177"/>
      <c r="D426" s="163" t="s">
        <v>212</v>
      </c>
      <c r="E426" s="178" t="s">
        <v>1</v>
      </c>
      <c r="F426" s="179" t="s">
        <v>900</v>
      </c>
      <c r="H426" s="178" t="s">
        <v>1</v>
      </c>
      <c r="I426" s="180"/>
      <c r="L426" s="177"/>
      <c r="M426" s="181"/>
      <c r="N426" s="182"/>
      <c r="O426" s="182"/>
      <c r="P426" s="182"/>
      <c r="Q426" s="182"/>
      <c r="R426" s="182"/>
      <c r="S426" s="182"/>
      <c r="T426" s="183"/>
      <c r="AT426" s="178" t="s">
        <v>212</v>
      </c>
      <c r="AU426" s="178" t="s">
        <v>221</v>
      </c>
      <c r="AV426" s="14" t="s">
        <v>89</v>
      </c>
      <c r="AW426" s="14" t="s">
        <v>36</v>
      </c>
      <c r="AX426" s="14" t="s">
        <v>81</v>
      </c>
      <c r="AY426" s="178" t="s">
        <v>199</v>
      </c>
    </row>
    <row r="427" spans="2:51" s="13" customFormat="1" ht="11.25">
      <c r="B427" s="169"/>
      <c r="D427" s="163" t="s">
        <v>212</v>
      </c>
      <c r="E427" s="170" t="s">
        <v>1</v>
      </c>
      <c r="F427" s="171" t="s">
        <v>976</v>
      </c>
      <c r="H427" s="172">
        <v>4.1</v>
      </c>
      <c r="I427" s="173"/>
      <c r="L427" s="169"/>
      <c r="M427" s="174"/>
      <c r="N427" s="175"/>
      <c r="O427" s="175"/>
      <c r="P427" s="175"/>
      <c r="Q427" s="175"/>
      <c r="R427" s="175"/>
      <c r="S427" s="175"/>
      <c r="T427" s="176"/>
      <c r="AT427" s="170" t="s">
        <v>212</v>
      </c>
      <c r="AU427" s="170" t="s">
        <v>221</v>
      </c>
      <c r="AV427" s="13" t="s">
        <v>91</v>
      </c>
      <c r="AW427" s="13" t="s">
        <v>36</v>
      </c>
      <c r="AX427" s="13" t="s">
        <v>81</v>
      </c>
      <c r="AY427" s="170" t="s">
        <v>199</v>
      </c>
    </row>
    <row r="428" spans="2:51" s="13" customFormat="1" ht="11.25">
      <c r="B428" s="169"/>
      <c r="D428" s="163" t="s">
        <v>212</v>
      </c>
      <c r="E428" s="170" t="s">
        <v>1</v>
      </c>
      <c r="F428" s="171" t="s">
        <v>977</v>
      </c>
      <c r="H428" s="172">
        <v>23.8</v>
      </c>
      <c r="I428" s="173"/>
      <c r="L428" s="169"/>
      <c r="M428" s="174"/>
      <c r="N428" s="175"/>
      <c r="O428" s="175"/>
      <c r="P428" s="175"/>
      <c r="Q428" s="175"/>
      <c r="R428" s="175"/>
      <c r="S428" s="175"/>
      <c r="T428" s="176"/>
      <c r="AT428" s="170" t="s">
        <v>212</v>
      </c>
      <c r="AU428" s="170" t="s">
        <v>221</v>
      </c>
      <c r="AV428" s="13" t="s">
        <v>91</v>
      </c>
      <c r="AW428" s="13" t="s">
        <v>36</v>
      </c>
      <c r="AX428" s="13" t="s">
        <v>81</v>
      </c>
      <c r="AY428" s="170" t="s">
        <v>199</v>
      </c>
    </row>
    <row r="429" spans="2:51" s="13" customFormat="1" ht="11.25">
      <c r="B429" s="169"/>
      <c r="D429" s="163" t="s">
        <v>212</v>
      </c>
      <c r="E429" s="170" t="s">
        <v>1</v>
      </c>
      <c r="F429" s="171" t="s">
        <v>978</v>
      </c>
      <c r="H429" s="172">
        <v>26.4</v>
      </c>
      <c r="I429" s="173"/>
      <c r="L429" s="169"/>
      <c r="M429" s="174"/>
      <c r="N429" s="175"/>
      <c r="O429" s="175"/>
      <c r="P429" s="175"/>
      <c r="Q429" s="175"/>
      <c r="R429" s="175"/>
      <c r="S429" s="175"/>
      <c r="T429" s="176"/>
      <c r="AT429" s="170" t="s">
        <v>212</v>
      </c>
      <c r="AU429" s="170" t="s">
        <v>221</v>
      </c>
      <c r="AV429" s="13" t="s">
        <v>91</v>
      </c>
      <c r="AW429" s="13" t="s">
        <v>36</v>
      </c>
      <c r="AX429" s="13" t="s">
        <v>81</v>
      </c>
      <c r="AY429" s="170" t="s">
        <v>199</v>
      </c>
    </row>
    <row r="430" spans="2:51" s="13" customFormat="1" ht="11.25">
      <c r="B430" s="169"/>
      <c r="D430" s="163" t="s">
        <v>212</v>
      </c>
      <c r="E430" s="170" t="s">
        <v>1</v>
      </c>
      <c r="F430" s="171" t="s">
        <v>979</v>
      </c>
      <c r="H430" s="172">
        <v>44.4</v>
      </c>
      <c r="I430" s="173"/>
      <c r="L430" s="169"/>
      <c r="M430" s="174"/>
      <c r="N430" s="175"/>
      <c r="O430" s="175"/>
      <c r="P430" s="175"/>
      <c r="Q430" s="175"/>
      <c r="R430" s="175"/>
      <c r="S430" s="175"/>
      <c r="T430" s="176"/>
      <c r="AT430" s="170" t="s">
        <v>212</v>
      </c>
      <c r="AU430" s="170" t="s">
        <v>221</v>
      </c>
      <c r="AV430" s="13" t="s">
        <v>91</v>
      </c>
      <c r="AW430" s="13" t="s">
        <v>36</v>
      </c>
      <c r="AX430" s="13" t="s">
        <v>81</v>
      </c>
      <c r="AY430" s="170" t="s">
        <v>199</v>
      </c>
    </row>
    <row r="431" spans="2:51" s="15" customFormat="1" ht="11.25">
      <c r="B431" s="184"/>
      <c r="D431" s="163" t="s">
        <v>212</v>
      </c>
      <c r="E431" s="185" t="s">
        <v>1</v>
      </c>
      <c r="F431" s="186" t="s">
        <v>234</v>
      </c>
      <c r="H431" s="187">
        <v>98.7</v>
      </c>
      <c r="I431" s="188"/>
      <c r="L431" s="184"/>
      <c r="M431" s="189"/>
      <c r="N431" s="190"/>
      <c r="O431" s="190"/>
      <c r="P431" s="190"/>
      <c r="Q431" s="190"/>
      <c r="R431" s="190"/>
      <c r="S431" s="190"/>
      <c r="T431" s="191"/>
      <c r="AT431" s="185" t="s">
        <v>212</v>
      </c>
      <c r="AU431" s="185" t="s">
        <v>221</v>
      </c>
      <c r="AV431" s="15" t="s">
        <v>206</v>
      </c>
      <c r="AW431" s="15" t="s">
        <v>36</v>
      </c>
      <c r="AX431" s="15" t="s">
        <v>89</v>
      </c>
      <c r="AY431" s="185" t="s">
        <v>199</v>
      </c>
    </row>
    <row r="432" spans="1:65" s="2" customFormat="1" ht="24.2" customHeight="1">
      <c r="A432" s="33"/>
      <c r="B432" s="149"/>
      <c r="C432" s="150" t="s">
        <v>625</v>
      </c>
      <c r="D432" s="150" t="s">
        <v>201</v>
      </c>
      <c r="E432" s="151" t="s">
        <v>980</v>
      </c>
      <c r="F432" s="152" t="s">
        <v>981</v>
      </c>
      <c r="G432" s="153" t="s">
        <v>345</v>
      </c>
      <c r="H432" s="154">
        <v>67.7</v>
      </c>
      <c r="I432" s="155"/>
      <c r="J432" s="156">
        <f>ROUND(I432*H432,2)</f>
        <v>0</v>
      </c>
      <c r="K432" s="152" t="s">
        <v>246</v>
      </c>
      <c r="L432" s="34"/>
      <c r="M432" s="157" t="s">
        <v>1</v>
      </c>
      <c r="N432" s="158" t="s">
        <v>46</v>
      </c>
      <c r="O432" s="59"/>
      <c r="P432" s="159">
        <f>O432*H432</f>
        <v>0</v>
      </c>
      <c r="Q432" s="159">
        <v>0.0035</v>
      </c>
      <c r="R432" s="159">
        <f>Q432*H432</f>
        <v>0.23695000000000002</v>
      </c>
      <c r="S432" s="159">
        <v>0</v>
      </c>
      <c r="T432" s="160">
        <f>S432*H432</f>
        <v>0</v>
      </c>
      <c r="U432" s="33"/>
      <c r="V432" s="33"/>
      <c r="W432" s="33"/>
      <c r="X432" s="33"/>
      <c r="Y432" s="33"/>
      <c r="Z432" s="33"/>
      <c r="AA432" s="33"/>
      <c r="AB432" s="33"/>
      <c r="AC432" s="33"/>
      <c r="AD432" s="33"/>
      <c r="AE432" s="33"/>
      <c r="AR432" s="161" t="s">
        <v>206</v>
      </c>
      <c r="AT432" s="161" t="s">
        <v>201</v>
      </c>
      <c r="AU432" s="161" t="s">
        <v>221</v>
      </c>
      <c r="AY432" s="18" t="s">
        <v>199</v>
      </c>
      <c r="BE432" s="162">
        <f>IF(N432="základní",J432,0)</f>
        <v>0</v>
      </c>
      <c r="BF432" s="162">
        <f>IF(N432="snížená",J432,0)</f>
        <v>0</v>
      </c>
      <c r="BG432" s="162">
        <f>IF(N432="zákl. přenesená",J432,0)</f>
        <v>0</v>
      </c>
      <c r="BH432" s="162">
        <f>IF(N432="sníž. přenesená",J432,0)</f>
        <v>0</v>
      </c>
      <c r="BI432" s="162">
        <f>IF(N432="nulová",J432,0)</f>
        <v>0</v>
      </c>
      <c r="BJ432" s="18" t="s">
        <v>89</v>
      </c>
      <c r="BK432" s="162">
        <f>ROUND(I432*H432,2)</f>
        <v>0</v>
      </c>
      <c r="BL432" s="18" t="s">
        <v>206</v>
      </c>
      <c r="BM432" s="161" t="s">
        <v>982</v>
      </c>
    </row>
    <row r="433" spans="1:47" s="2" customFormat="1" ht="19.5">
      <c r="A433" s="33"/>
      <c r="B433" s="34"/>
      <c r="C433" s="33"/>
      <c r="D433" s="163" t="s">
        <v>208</v>
      </c>
      <c r="E433" s="33"/>
      <c r="F433" s="164" t="s">
        <v>983</v>
      </c>
      <c r="G433" s="33"/>
      <c r="H433" s="33"/>
      <c r="I433" s="165"/>
      <c r="J433" s="33"/>
      <c r="K433" s="33"/>
      <c r="L433" s="34"/>
      <c r="M433" s="166"/>
      <c r="N433" s="167"/>
      <c r="O433" s="59"/>
      <c r="P433" s="59"/>
      <c r="Q433" s="59"/>
      <c r="R433" s="59"/>
      <c r="S433" s="59"/>
      <c r="T433" s="60"/>
      <c r="U433" s="33"/>
      <c r="V433" s="33"/>
      <c r="W433" s="33"/>
      <c r="X433" s="33"/>
      <c r="Y433" s="33"/>
      <c r="Z433" s="33"/>
      <c r="AA433" s="33"/>
      <c r="AB433" s="33"/>
      <c r="AC433" s="33"/>
      <c r="AD433" s="33"/>
      <c r="AE433" s="33"/>
      <c r="AT433" s="18" t="s">
        <v>208</v>
      </c>
      <c r="AU433" s="18" t="s">
        <v>221</v>
      </c>
    </row>
    <row r="434" spans="2:51" s="14" customFormat="1" ht="11.25">
      <c r="B434" s="177"/>
      <c r="D434" s="163" t="s">
        <v>212</v>
      </c>
      <c r="E434" s="178" t="s">
        <v>1</v>
      </c>
      <c r="F434" s="179" t="s">
        <v>984</v>
      </c>
      <c r="H434" s="178" t="s">
        <v>1</v>
      </c>
      <c r="I434" s="180"/>
      <c r="L434" s="177"/>
      <c r="M434" s="181"/>
      <c r="N434" s="182"/>
      <c r="O434" s="182"/>
      <c r="P434" s="182"/>
      <c r="Q434" s="182"/>
      <c r="R434" s="182"/>
      <c r="S434" s="182"/>
      <c r="T434" s="183"/>
      <c r="AT434" s="178" t="s">
        <v>212</v>
      </c>
      <c r="AU434" s="178" t="s">
        <v>221</v>
      </c>
      <c r="AV434" s="14" t="s">
        <v>89</v>
      </c>
      <c r="AW434" s="14" t="s">
        <v>36</v>
      </c>
      <c r="AX434" s="14" t="s">
        <v>81</v>
      </c>
      <c r="AY434" s="178" t="s">
        <v>199</v>
      </c>
    </row>
    <row r="435" spans="2:51" s="13" customFormat="1" ht="11.25">
      <c r="B435" s="169"/>
      <c r="D435" s="163" t="s">
        <v>212</v>
      </c>
      <c r="E435" s="170" t="s">
        <v>1</v>
      </c>
      <c r="F435" s="171" t="s">
        <v>985</v>
      </c>
      <c r="H435" s="172">
        <v>3.1</v>
      </c>
      <c r="I435" s="173"/>
      <c r="L435" s="169"/>
      <c r="M435" s="174"/>
      <c r="N435" s="175"/>
      <c r="O435" s="175"/>
      <c r="P435" s="175"/>
      <c r="Q435" s="175"/>
      <c r="R435" s="175"/>
      <c r="S435" s="175"/>
      <c r="T435" s="176"/>
      <c r="AT435" s="170" t="s">
        <v>212</v>
      </c>
      <c r="AU435" s="170" t="s">
        <v>221</v>
      </c>
      <c r="AV435" s="13" t="s">
        <v>91</v>
      </c>
      <c r="AW435" s="13" t="s">
        <v>36</v>
      </c>
      <c r="AX435" s="13" t="s">
        <v>81</v>
      </c>
      <c r="AY435" s="170" t="s">
        <v>199</v>
      </c>
    </row>
    <row r="436" spans="2:51" s="13" customFormat="1" ht="11.25">
      <c r="B436" s="169"/>
      <c r="D436" s="163" t="s">
        <v>212</v>
      </c>
      <c r="E436" s="170" t="s">
        <v>1</v>
      </c>
      <c r="F436" s="171" t="s">
        <v>986</v>
      </c>
      <c r="H436" s="172">
        <v>19.4</v>
      </c>
      <c r="I436" s="173"/>
      <c r="L436" s="169"/>
      <c r="M436" s="174"/>
      <c r="N436" s="175"/>
      <c r="O436" s="175"/>
      <c r="P436" s="175"/>
      <c r="Q436" s="175"/>
      <c r="R436" s="175"/>
      <c r="S436" s="175"/>
      <c r="T436" s="176"/>
      <c r="AT436" s="170" t="s">
        <v>212</v>
      </c>
      <c r="AU436" s="170" t="s">
        <v>221</v>
      </c>
      <c r="AV436" s="13" t="s">
        <v>91</v>
      </c>
      <c r="AW436" s="13" t="s">
        <v>36</v>
      </c>
      <c r="AX436" s="13" t="s">
        <v>81</v>
      </c>
      <c r="AY436" s="170" t="s">
        <v>199</v>
      </c>
    </row>
    <row r="437" spans="2:51" s="13" customFormat="1" ht="11.25">
      <c r="B437" s="169"/>
      <c r="D437" s="163" t="s">
        <v>212</v>
      </c>
      <c r="E437" s="170" t="s">
        <v>1</v>
      </c>
      <c r="F437" s="171" t="s">
        <v>987</v>
      </c>
      <c r="H437" s="172">
        <v>20.9</v>
      </c>
      <c r="I437" s="173"/>
      <c r="L437" s="169"/>
      <c r="M437" s="174"/>
      <c r="N437" s="175"/>
      <c r="O437" s="175"/>
      <c r="P437" s="175"/>
      <c r="Q437" s="175"/>
      <c r="R437" s="175"/>
      <c r="S437" s="175"/>
      <c r="T437" s="176"/>
      <c r="AT437" s="170" t="s">
        <v>212</v>
      </c>
      <c r="AU437" s="170" t="s">
        <v>221</v>
      </c>
      <c r="AV437" s="13" t="s">
        <v>91</v>
      </c>
      <c r="AW437" s="13" t="s">
        <v>36</v>
      </c>
      <c r="AX437" s="13" t="s">
        <v>81</v>
      </c>
      <c r="AY437" s="170" t="s">
        <v>199</v>
      </c>
    </row>
    <row r="438" spans="2:51" s="13" customFormat="1" ht="11.25">
      <c r="B438" s="169"/>
      <c r="D438" s="163" t="s">
        <v>212</v>
      </c>
      <c r="E438" s="170" t="s">
        <v>1</v>
      </c>
      <c r="F438" s="171" t="s">
        <v>988</v>
      </c>
      <c r="H438" s="172">
        <v>24.3</v>
      </c>
      <c r="I438" s="173"/>
      <c r="L438" s="169"/>
      <c r="M438" s="174"/>
      <c r="N438" s="175"/>
      <c r="O438" s="175"/>
      <c r="P438" s="175"/>
      <c r="Q438" s="175"/>
      <c r="R438" s="175"/>
      <c r="S438" s="175"/>
      <c r="T438" s="176"/>
      <c r="AT438" s="170" t="s">
        <v>212</v>
      </c>
      <c r="AU438" s="170" t="s">
        <v>221</v>
      </c>
      <c r="AV438" s="13" t="s">
        <v>91</v>
      </c>
      <c r="AW438" s="13" t="s">
        <v>36</v>
      </c>
      <c r="AX438" s="13" t="s">
        <v>81</v>
      </c>
      <c r="AY438" s="170" t="s">
        <v>199</v>
      </c>
    </row>
    <row r="439" spans="2:51" s="15" customFormat="1" ht="11.25">
      <c r="B439" s="184"/>
      <c r="D439" s="163" t="s">
        <v>212</v>
      </c>
      <c r="E439" s="185" t="s">
        <v>1</v>
      </c>
      <c r="F439" s="186" t="s">
        <v>234</v>
      </c>
      <c r="H439" s="187">
        <v>67.7</v>
      </c>
      <c r="I439" s="188"/>
      <c r="L439" s="184"/>
      <c r="M439" s="189"/>
      <c r="N439" s="190"/>
      <c r="O439" s="190"/>
      <c r="P439" s="190"/>
      <c r="Q439" s="190"/>
      <c r="R439" s="190"/>
      <c r="S439" s="190"/>
      <c r="T439" s="191"/>
      <c r="AT439" s="185" t="s">
        <v>212</v>
      </c>
      <c r="AU439" s="185" t="s">
        <v>221</v>
      </c>
      <c r="AV439" s="15" t="s">
        <v>206</v>
      </c>
      <c r="AW439" s="15" t="s">
        <v>36</v>
      </c>
      <c r="AX439" s="15" t="s">
        <v>89</v>
      </c>
      <c r="AY439" s="185" t="s">
        <v>199</v>
      </c>
    </row>
    <row r="440" spans="1:65" s="2" customFormat="1" ht="24.2" customHeight="1">
      <c r="A440" s="33"/>
      <c r="B440" s="149"/>
      <c r="C440" s="150" t="s">
        <v>630</v>
      </c>
      <c r="D440" s="150" t="s">
        <v>201</v>
      </c>
      <c r="E440" s="151" t="s">
        <v>573</v>
      </c>
      <c r="F440" s="152" t="s">
        <v>574</v>
      </c>
      <c r="G440" s="153" t="s">
        <v>345</v>
      </c>
      <c r="H440" s="154">
        <v>95.3</v>
      </c>
      <c r="I440" s="155"/>
      <c r="J440" s="156">
        <f>ROUND(I440*H440,2)</f>
        <v>0</v>
      </c>
      <c r="K440" s="152" t="s">
        <v>205</v>
      </c>
      <c r="L440" s="34"/>
      <c r="M440" s="157" t="s">
        <v>1</v>
      </c>
      <c r="N440" s="158" t="s">
        <v>46</v>
      </c>
      <c r="O440" s="59"/>
      <c r="P440" s="159">
        <f>O440*H440</f>
        <v>0</v>
      </c>
      <c r="Q440" s="159">
        <v>0.00018</v>
      </c>
      <c r="R440" s="159">
        <f>Q440*H440</f>
        <v>0.017154</v>
      </c>
      <c r="S440" s="159">
        <v>0</v>
      </c>
      <c r="T440" s="160">
        <f>S440*H440</f>
        <v>0</v>
      </c>
      <c r="U440" s="33"/>
      <c r="V440" s="33"/>
      <c r="W440" s="33"/>
      <c r="X440" s="33"/>
      <c r="Y440" s="33"/>
      <c r="Z440" s="33"/>
      <c r="AA440" s="33"/>
      <c r="AB440" s="33"/>
      <c r="AC440" s="33"/>
      <c r="AD440" s="33"/>
      <c r="AE440" s="33"/>
      <c r="AR440" s="161" t="s">
        <v>206</v>
      </c>
      <c r="AT440" s="161" t="s">
        <v>201</v>
      </c>
      <c r="AU440" s="161" t="s">
        <v>221</v>
      </c>
      <c r="AY440" s="18" t="s">
        <v>199</v>
      </c>
      <c r="BE440" s="162">
        <f>IF(N440="základní",J440,0)</f>
        <v>0</v>
      </c>
      <c r="BF440" s="162">
        <f>IF(N440="snížená",J440,0)</f>
        <v>0</v>
      </c>
      <c r="BG440" s="162">
        <f>IF(N440="zákl. přenesená",J440,0)</f>
        <v>0</v>
      </c>
      <c r="BH440" s="162">
        <f>IF(N440="sníž. přenesená",J440,0)</f>
        <v>0</v>
      </c>
      <c r="BI440" s="162">
        <f>IF(N440="nulová",J440,0)</f>
        <v>0</v>
      </c>
      <c r="BJ440" s="18" t="s">
        <v>89</v>
      </c>
      <c r="BK440" s="162">
        <f>ROUND(I440*H440,2)</f>
        <v>0</v>
      </c>
      <c r="BL440" s="18" t="s">
        <v>206</v>
      </c>
      <c r="BM440" s="161" t="s">
        <v>989</v>
      </c>
    </row>
    <row r="441" spans="1:47" s="2" customFormat="1" ht="19.5">
      <c r="A441" s="33"/>
      <c r="B441" s="34"/>
      <c r="C441" s="33"/>
      <c r="D441" s="163" t="s">
        <v>208</v>
      </c>
      <c r="E441" s="33"/>
      <c r="F441" s="164" t="s">
        <v>574</v>
      </c>
      <c r="G441" s="33"/>
      <c r="H441" s="33"/>
      <c r="I441" s="165"/>
      <c r="J441" s="33"/>
      <c r="K441" s="33"/>
      <c r="L441" s="34"/>
      <c r="M441" s="166"/>
      <c r="N441" s="167"/>
      <c r="O441" s="59"/>
      <c r="P441" s="59"/>
      <c r="Q441" s="59"/>
      <c r="R441" s="59"/>
      <c r="S441" s="59"/>
      <c r="T441" s="60"/>
      <c r="U441" s="33"/>
      <c r="V441" s="33"/>
      <c r="W441" s="33"/>
      <c r="X441" s="33"/>
      <c r="Y441" s="33"/>
      <c r="Z441" s="33"/>
      <c r="AA441" s="33"/>
      <c r="AB441" s="33"/>
      <c r="AC441" s="33"/>
      <c r="AD441" s="33"/>
      <c r="AE441" s="33"/>
      <c r="AT441" s="18" t="s">
        <v>208</v>
      </c>
      <c r="AU441" s="18" t="s">
        <v>221</v>
      </c>
    </row>
    <row r="442" spans="2:51" s="14" customFormat="1" ht="11.25">
      <c r="B442" s="177"/>
      <c r="D442" s="163" t="s">
        <v>212</v>
      </c>
      <c r="E442" s="178" t="s">
        <v>1</v>
      </c>
      <c r="F442" s="179" t="s">
        <v>900</v>
      </c>
      <c r="H442" s="178" t="s">
        <v>1</v>
      </c>
      <c r="I442" s="180"/>
      <c r="L442" s="177"/>
      <c r="M442" s="181"/>
      <c r="N442" s="182"/>
      <c r="O442" s="182"/>
      <c r="P442" s="182"/>
      <c r="Q442" s="182"/>
      <c r="R442" s="182"/>
      <c r="S442" s="182"/>
      <c r="T442" s="183"/>
      <c r="AT442" s="178" t="s">
        <v>212</v>
      </c>
      <c r="AU442" s="178" t="s">
        <v>221</v>
      </c>
      <c r="AV442" s="14" t="s">
        <v>89</v>
      </c>
      <c r="AW442" s="14" t="s">
        <v>36</v>
      </c>
      <c r="AX442" s="14" t="s">
        <v>81</v>
      </c>
      <c r="AY442" s="178" t="s">
        <v>199</v>
      </c>
    </row>
    <row r="443" spans="2:51" s="13" customFormat="1" ht="11.25">
      <c r="B443" s="169"/>
      <c r="D443" s="163" t="s">
        <v>212</v>
      </c>
      <c r="E443" s="170" t="s">
        <v>1</v>
      </c>
      <c r="F443" s="171" t="s">
        <v>901</v>
      </c>
      <c r="H443" s="172">
        <v>7.3</v>
      </c>
      <c r="I443" s="173"/>
      <c r="L443" s="169"/>
      <c r="M443" s="174"/>
      <c r="N443" s="175"/>
      <c r="O443" s="175"/>
      <c r="P443" s="175"/>
      <c r="Q443" s="175"/>
      <c r="R443" s="175"/>
      <c r="S443" s="175"/>
      <c r="T443" s="176"/>
      <c r="AT443" s="170" t="s">
        <v>212</v>
      </c>
      <c r="AU443" s="170" t="s">
        <v>221</v>
      </c>
      <c r="AV443" s="13" t="s">
        <v>91</v>
      </c>
      <c r="AW443" s="13" t="s">
        <v>36</v>
      </c>
      <c r="AX443" s="13" t="s">
        <v>81</v>
      </c>
      <c r="AY443" s="170" t="s">
        <v>199</v>
      </c>
    </row>
    <row r="444" spans="2:51" s="13" customFormat="1" ht="11.25">
      <c r="B444" s="169"/>
      <c r="D444" s="163" t="s">
        <v>212</v>
      </c>
      <c r="E444" s="170" t="s">
        <v>1</v>
      </c>
      <c r="F444" s="171" t="s">
        <v>902</v>
      </c>
      <c r="H444" s="172">
        <v>25.8</v>
      </c>
      <c r="I444" s="173"/>
      <c r="L444" s="169"/>
      <c r="M444" s="174"/>
      <c r="N444" s="175"/>
      <c r="O444" s="175"/>
      <c r="P444" s="175"/>
      <c r="Q444" s="175"/>
      <c r="R444" s="175"/>
      <c r="S444" s="175"/>
      <c r="T444" s="176"/>
      <c r="AT444" s="170" t="s">
        <v>212</v>
      </c>
      <c r="AU444" s="170" t="s">
        <v>221</v>
      </c>
      <c r="AV444" s="13" t="s">
        <v>91</v>
      </c>
      <c r="AW444" s="13" t="s">
        <v>36</v>
      </c>
      <c r="AX444" s="13" t="s">
        <v>81</v>
      </c>
      <c r="AY444" s="170" t="s">
        <v>199</v>
      </c>
    </row>
    <row r="445" spans="2:51" s="13" customFormat="1" ht="11.25">
      <c r="B445" s="169"/>
      <c r="D445" s="163" t="s">
        <v>212</v>
      </c>
      <c r="E445" s="170" t="s">
        <v>1</v>
      </c>
      <c r="F445" s="171" t="s">
        <v>903</v>
      </c>
      <c r="H445" s="172">
        <v>28.3</v>
      </c>
      <c r="I445" s="173"/>
      <c r="L445" s="169"/>
      <c r="M445" s="174"/>
      <c r="N445" s="175"/>
      <c r="O445" s="175"/>
      <c r="P445" s="175"/>
      <c r="Q445" s="175"/>
      <c r="R445" s="175"/>
      <c r="S445" s="175"/>
      <c r="T445" s="176"/>
      <c r="AT445" s="170" t="s">
        <v>212</v>
      </c>
      <c r="AU445" s="170" t="s">
        <v>221</v>
      </c>
      <c r="AV445" s="13" t="s">
        <v>91</v>
      </c>
      <c r="AW445" s="13" t="s">
        <v>36</v>
      </c>
      <c r="AX445" s="13" t="s">
        <v>81</v>
      </c>
      <c r="AY445" s="170" t="s">
        <v>199</v>
      </c>
    </row>
    <row r="446" spans="2:51" s="13" customFormat="1" ht="11.25">
      <c r="B446" s="169"/>
      <c r="D446" s="163" t="s">
        <v>212</v>
      </c>
      <c r="E446" s="170" t="s">
        <v>1</v>
      </c>
      <c r="F446" s="171" t="s">
        <v>904</v>
      </c>
      <c r="H446" s="172">
        <v>33.9</v>
      </c>
      <c r="I446" s="173"/>
      <c r="L446" s="169"/>
      <c r="M446" s="174"/>
      <c r="N446" s="175"/>
      <c r="O446" s="175"/>
      <c r="P446" s="175"/>
      <c r="Q446" s="175"/>
      <c r="R446" s="175"/>
      <c r="S446" s="175"/>
      <c r="T446" s="176"/>
      <c r="AT446" s="170" t="s">
        <v>212</v>
      </c>
      <c r="AU446" s="170" t="s">
        <v>221</v>
      </c>
      <c r="AV446" s="13" t="s">
        <v>91</v>
      </c>
      <c r="AW446" s="13" t="s">
        <v>36</v>
      </c>
      <c r="AX446" s="13" t="s">
        <v>81</v>
      </c>
      <c r="AY446" s="170" t="s">
        <v>199</v>
      </c>
    </row>
    <row r="447" spans="2:51" s="15" customFormat="1" ht="11.25">
      <c r="B447" s="184"/>
      <c r="D447" s="163" t="s">
        <v>212</v>
      </c>
      <c r="E447" s="185" t="s">
        <v>1</v>
      </c>
      <c r="F447" s="186" t="s">
        <v>234</v>
      </c>
      <c r="H447" s="187">
        <v>95.3</v>
      </c>
      <c r="I447" s="188"/>
      <c r="L447" s="184"/>
      <c r="M447" s="189"/>
      <c r="N447" s="190"/>
      <c r="O447" s="190"/>
      <c r="P447" s="190"/>
      <c r="Q447" s="190"/>
      <c r="R447" s="190"/>
      <c r="S447" s="190"/>
      <c r="T447" s="191"/>
      <c r="AT447" s="185" t="s">
        <v>212</v>
      </c>
      <c r="AU447" s="185" t="s">
        <v>221</v>
      </c>
      <c r="AV447" s="15" t="s">
        <v>206</v>
      </c>
      <c r="AW447" s="15" t="s">
        <v>36</v>
      </c>
      <c r="AX447" s="15" t="s">
        <v>89</v>
      </c>
      <c r="AY447" s="185" t="s">
        <v>199</v>
      </c>
    </row>
    <row r="448" spans="1:65" s="2" customFormat="1" ht="24.2" customHeight="1">
      <c r="A448" s="33"/>
      <c r="B448" s="149"/>
      <c r="C448" s="150" t="s">
        <v>639</v>
      </c>
      <c r="D448" s="150" t="s">
        <v>201</v>
      </c>
      <c r="E448" s="151" t="s">
        <v>578</v>
      </c>
      <c r="F448" s="152" t="s">
        <v>579</v>
      </c>
      <c r="G448" s="153" t="s">
        <v>345</v>
      </c>
      <c r="H448" s="154">
        <v>33</v>
      </c>
      <c r="I448" s="155"/>
      <c r="J448" s="156">
        <f>ROUND(I448*H448,2)</f>
        <v>0</v>
      </c>
      <c r="K448" s="152" t="s">
        <v>246</v>
      </c>
      <c r="L448" s="34"/>
      <c r="M448" s="157" t="s">
        <v>1</v>
      </c>
      <c r="N448" s="158" t="s">
        <v>46</v>
      </c>
      <c r="O448" s="59"/>
      <c r="P448" s="159">
        <f>O448*H448</f>
        <v>0</v>
      </c>
      <c r="Q448" s="159">
        <v>0.16371</v>
      </c>
      <c r="R448" s="159">
        <f>Q448*H448</f>
        <v>5.40243</v>
      </c>
      <c r="S448" s="159">
        <v>0</v>
      </c>
      <c r="T448" s="160">
        <f>S448*H448</f>
        <v>0</v>
      </c>
      <c r="U448" s="33"/>
      <c r="V448" s="33"/>
      <c r="W448" s="33"/>
      <c r="X448" s="33"/>
      <c r="Y448" s="33"/>
      <c r="Z448" s="33"/>
      <c r="AA448" s="33"/>
      <c r="AB448" s="33"/>
      <c r="AC448" s="33"/>
      <c r="AD448" s="33"/>
      <c r="AE448" s="33"/>
      <c r="AR448" s="161" t="s">
        <v>206</v>
      </c>
      <c r="AT448" s="161" t="s">
        <v>201</v>
      </c>
      <c r="AU448" s="161" t="s">
        <v>221</v>
      </c>
      <c r="AY448" s="18" t="s">
        <v>199</v>
      </c>
      <c r="BE448" s="162">
        <f>IF(N448="základní",J448,0)</f>
        <v>0</v>
      </c>
      <c r="BF448" s="162">
        <f>IF(N448="snížená",J448,0)</f>
        <v>0</v>
      </c>
      <c r="BG448" s="162">
        <f>IF(N448="zákl. přenesená",J448,0)</f>
        <v>0</v>
      </c>
      <c r="BH448" s="162">
        <f>IF(N448="sníž. přenesená",J448,0)</f>
        <v>0</v>
      </c>
      <c r="BI448" s="162">
        <f>IF(N448="nulová",J448,0)</f>
        <v>0</v>
      </c>
      <c r="BJ448" s="18" t="s">
        <v>89</v>
      </c>
      <c r="BK448" s="162">
        <f>ROUND(I448*H448,2)</f>
        <v>0</v>
      </c>
      <c r="BL448" s="18" t="s">
        <v>206</v>
      </c>
      <c r="BM448" s="161" t="s">
        <v>990</v>
      </c>
    </row>
    <row r="449" spans="1:47" s="2" customFormat="1" ht="29.25">
      <c r="A449" s="33"/>
      <c r="B449" s="34"/>
      <c r="C449" s="33"/>
      <c r="D449" s="163" t="s">
        <v>208</v>
      </c>
      <c r="E449" s="33"/>
      <c r="F449" s="164" t="s">
        <v>581</v>
      </c>
      <c r="G449" s="33"/>
      <c r="H449" s="33"/>
      <c r="I449" s="165"/>
      <c r="J449" s="33"/>
      <c r="K449" s="33"/>
      <c r="L449" s="34"/>
      <c r="M449" s="166"/>
      <c r="N449" s="167"/>
      <c r="O449" s="59"/>
      <c r="P449" s="59"/>
      <c r="Q449" s="59"/>
      <c r="R449" s="59"/>
      <c r="S449" s="59"/>
      <c r="T449" s="60"/>
      <c r="U449" s="33"/>
      <c r="V449" s="33"/>
      <c r="W449" s="33"/>
      <c r="X449" s="33"/>
      <c r="Y449" s="33"/>
      <c r="Z449" s="33"/>
      <c r="AA449" s="33"/>
      <c r="AB449" s="33"/>
      <c r="AC449" s="33"/>
      <c r="AD449" s="33"/>
      <c r="AE449" s="33"/>
      <c r="AT449" s="18" t="s">
        <v>208</v>
      </c>
      <c r="AU449" s="18" t="s">
        <v>221</v>
      </c>
    </row>
    <row r="450" spans="1:47" s="2" customFormat="1" ht="97.5">
      <c r="A450" s="33"/>
      <c r="B450" s="34"/>
      <c r="C450" s="33"/>
      <c r="D450" s="163" t="s">
        <v>210</v>
      </c>
      <c r="E450" s="33"/>
      <c r="F450" s="168" t="s">
        <v>582</v>
      </c>
      <c r="G450" s="33"/>
      <c r="H450" s="33"/>
      <c r="I450" s="165"/>
      <c r="J450" s="33"/>
      <c r="K450" s="33"/>
      <c r="L450" s="34"/>
      <c r="M450" s="166"/>
      <c r="N450" s="167"/>
      <c r="O450" s="59"/>
      <c r="P450" s="59"/>
      <c r="Q450" s="59"/>
      <c r="R450" s="59"/>
      <c r="S450" s="59"/>
      <c r="T450" s="60"/>
      <c r="U450" s="33"/>
      <c r="V450" s="33"/>
      <c r="W450" s="33"/>
      <c r="X450" s="33"/>
      <c r="Y450" s="33"/>
      <c r="Z450" s="33"/>
      <c r="AA450" s="33"/>
      <c r="AB450" s="33"/>
      <c r="AC450" s="33"/>
      <c r="AD450" s="33"/>
      <c r="AE450" s="33"/>
      <c r="AT450" s="18" t="s">
        <v>210</v>
      </c>
      <c r="AU450" s="18" t="s">
        <v>221</v>
      </c>
    </row>
    <row r="451" spans="2:51" s="13" customFormat="1" ht="11.25">
      <c r="B451" s="169"/>
      <c r="D451" s="163" t="s">
        <v>212</v>
      </c>
      <c r="E451" s="170" t="s">
        <v>1</v>
      </c>
      <c r="F451" s="171" t="s">
        <v>991</v>
      </c>
      <c r="H451" s="172">
        <v>33</v>
      </c>
      <c r="I451" s="173"/>
      <c r="L451" s="169"/>
      <c r="M451" s="174"/>
      <c r="N451" s="175"/>
      <c r="O451" s="175"/>
      <c r="P451" s="175"/>
      <c r="Q451" s="175"/>
      <c r="R451" s="175"/>
      <c r="S451" s="175"/>
      <c r="T451" s="176"/>
      <c r="AT451" s="170" t="s">
        <v>212</v>
      </c>
      <c r="AU451" s="170" t="s">
        <v>221</v>
      </c>
      <c r="AV451" s="13" t="s">
        <v>91</v>
      </c>
      <c r="AW451" s="13" t="s">
        <v>36</v>
      </c>
      <c r="AX451" s="13" t="s">
        <v>89</v>
      </c>
      <c r="AY451" s="170" t="s">
        <v>199</v>
      </c>
    </row>
    <row r="452" spans="1:65" s="2" customFormat="1" ht="14.45" customHeight="1">
      <c r="A452" s="33"/>
      <c r="B452" s="149"/>
      <c r="C452" s="192" t="s">
        <v>648</v>
      </c>
      <c r="D452" s="192" t="s">
        <v>272</v>
      </c>
      <c r="E452" s="193" t="s">
        <v>586</v>
      </c>
      <c r="F452" s="194" t="s">
        <v>587</v>
      </c>
      <c r="G452" s="195" t="s">
        <v>345</v>
      </c>
      <c r="H452" s="196">
        <v>33.99</v>
      </c>
      <c r="I452" s="197"/>
      <c r="J452" s="198">
        <f>ROUND(I452*H452,2)</f>
        <v>0</v>
      </c>
      <c r="K452" s="194" t="s">
        <v>205</v>
      </c>
      <c r="L452" s="199"/>
      <c r="M452" s="200" t="s">
        <v>1</v>
      </c>
      <c r="N452" s="201" t="s">
        <v>46</v>
      </c>
      <c r="O452" s="59"/>
      <c r="P452" s="159">
        <f>O452*H452</f>
        <v>0</v>
      </c>
      <c r="Q452" s="159">
        <v>0.134</v>
      </c>
      <c r="R452" s="159">
        <f>Q452*H452</f>
        <v>4.55466</v>
      </c>
      <c r="S452" s="159">
        <v>0</v>
      </c>
      <c r="T452" s="160">
        <f>S452*H452</f>
        <v>0</v>
      </c>
      <c r="U452" s="33"/>
      <c r="V452" s="33"/>
      <c r="W452" s="33"/>
      <c r="X452" s="33"/>
      <c r="Y452" s="33"/>
      <c r="Z452" s="33"/>
      <c r="AA452" s="33"/>
      <c r="AB452" s="33"/>
      <c r="AC452" s="33"/>
      <c r="AD452" s="33"/>
      <c r="AE452" s="33"/>
      <c r="AR452" s="161" t="s">
        <v>259</v>
      </c>
      <c r="AT452" s="161" t="s">
        <v>272</v>
      </c>
      <c r="AU452" s="161" t="s">
        <v>221</v>
      </c>
      <c r="AY452" s="18" t="s">
        <v>199</v>
      </c>
      <c r="BE452" s="162">
        <f>IF(N452="základní",J452,0)</f>
        <v>0</v>
      </c>
      <c r="BF452" s="162">
        <f>IF(N452="snížená",J452,0)</f>
        <v>0</v>
      </c>
      <c r="BG452" s="162">
        <f>IF(N452="zákl. přenesená",J452,0)</f>
        <v>0</v>
      </c>
      <c r="BH452" s="162">
        <f>IF(N452="sníž. přenesená",J452,0)</f>
        <v>0</v>
      </c>
      <c r="BI452" s="162">
        <f>IF(N452="nulová",J452,0)</f>
        <v>0</v>
      </c>
      <c r="BJ452" s="18" t="s">
        <v>89</v>
      </c>
      <c r="BK452" s="162">
        <f>ROUND(I452*H452,2)</f>
        <v>0</v>
      </c>
      <c r="BL452" s="18" t="s">
        <v>206</v>
      </c>
      <c r="BM452" s="161" t="s">
        <v>992</v>
      </c>
    </row>
    <row r="453" spans="1:47" s="2" customFormat="1" ht="11.25">
      <c r="A453" s="33"/>
      <c r="B453" s="34"/>
      <c r="C453" s="33"/>
      <c r="D453" s="163" t="s">
        <v>208</v>
      </c>
      <c r="E453" s="33"/>
      <c r="F453" s="164" t="s">
        <v>589</v>
      </c>
      <c r="G453" s="33"/>
      <c r="H453" s="33"/>
      <c r="I453" s="165"/>
      <c r="J453" s="33"/>
      <c r="K453" s="33"/>
      <c r="L453" s="34"/>
      <c r="M453" s="166"/>
      <c r="N453" s="167"/>
      <c r="O453" s="59"/>
      <c r="P453" s="59"/>
      <c r="Q453" s="59"/>
      <c r="R453" s="59"/>
      <c r="S453" s="59"/>
      <c r="T453" s="60"/>
      <c r="U453" s="33"/>
      <c r="V453" s="33"/>
      <c r="W453" s="33"/>
      <c r="X453" s="33"/>
      <c r="Y453" s="33"/>
      <c r="Z453" s="33"/>
      <c r="AA453" s="33"/>
      <c r="AB453" s="33"/>
      <c r="AC453" s="33"/>
      <c r="AD453" s="33"/>
      <c r="AE453" s="33"/>
      <c r="AT453" s="18" t="s">
        <v>208</v>
      </c>
      <c r="AU453" s="18" t="s">
        <v>221</v>
      </c>
    </row>
    <row r="454" spans="2:51" s="13" customFormat="1" ht="11.25">
      <c r="B454" s="169"/>
      <c r="D454" s="163" t="s">
        <v>212</v>
      </c>
      <c r="F454" s="171" t="s">
        <v>993</v>
      </c>
      <c r="H454" s="172">
        <v>33.99</v>
      </c>
      <c r="I454" s="173"/>
      <c r="L454" s="169"/>
      <c r="M454" s="174"/>
      <c r="N454" s="175"/>
      <c r="O454" s="175"/>
      <c r="P454" s="175"/>
      <c r="Q454" s="175"/>
      <c r="R454" s="175"/>
      <c r="S454" s="175"/>
      <c r="T454" s="176"/>
      <c r="AT454" s="170" t="s">
        <v>212</v>
      </c>
      <c r="AU454" s="170" t="s">
        <v>221</v>
      </c>
      <c r="AV454" s="13" t="s">
        <v>91</v>
      </c>
      <c r="AW454" s="13" t="s">
        <v>3</v>
      </c>
      <c r="AX454" s="13" t="s">
        <v>89</v>
      </c>
      <c r="AY454" s="170" t="s">
        <v>199</v>
      </c>
    </row>
    <row r="455" spans="2:63" s="12" customFormat="1" ht="20.85" customHeight="1">
      <c r="B455" s="136"/>
      <c r="D455" s="137" t="s">
        <v>80</v>
      </c>
      <c r="E455" s="147" t="s">
        <v>994</v>
      </c>
      <c r="F455" s="147" t="s">
        <v>995</v>
      </c>
      <c r="I455" s="139"/>
      <c r="J455" s="148">
        <f>BK455</f>
        <v>0</v>
      </c>
      <c r="L455" s="136"/>
      <c r="M455" s="141"/>
      <c r="N455" s="142"/>
      <c r="O455" s="142"/>
      <c r="P455" s="143">
        <f>SUM(P456:P468)</f>
        <v>0</v>
      </c>
      <c r="Q455" s="142"/>
      <c r="R455" s="143">
        <f>SUM(R456:R468)</f>
        <v>0</v>
      </c>
      <c r="S455" s="142"/>
      <c r="T455" s="144">
        <f>SUM(T456:T468)</f>
        <v>0</v>
      </c>
      <c r="AR455" s="137" t="s">
        <v>89</v>
      </c>
      <c r="AT455" s="145" t="s">
        <v>80</v>
      </c>
      <c r="AU455" s="145" t="s">
        <v>91</v>
      </c>
      <c r="AY455" s="137" t="s">
        <v>199</v>
      </c>
      <c r="BK455" s="146">
        <f>SUM(BK456:BK468)</f>
        <v>0</v>
      </c>
    </row>
    <row r="456" spans="1:65" s="2" customFormat="1" ht="24.2" customHeight="1">
      <c r="A456" s="33"/>
      <c r="B456" s="149"/>
      <c r="C456" s="150" t="s">
        <v>655</v>
      </c>
      <c r="D456" s="150" t="s">
        <v>201</v>
      </c>
      <c r="E456" s="151" t="s">
        <v>996</v>
      </c>
      <c r="F456" s="152" t="s">
        <v>997</v>
      </c>
      <c r="G456" s="153" t="s">
        <v>204</v>
      </c>
      <c r="H456" s="154">
        <v>630</v>
      </c>
      <c r="I456" s="155"/>
      <c r="J456" s="156">
        <f>ROUND(I456*H456,2)</f>
        <v>0</v>
      </c>
      <c r="K456" s="152" t="s">
        <v>205</v>
      </c>
      <c r="L456" s="34"/>
      <c r="M456" s="157" t="s">
        <v>1</v>
      </c>
      <c r="N456" s="158" t="s">
        <v>46</v>
      </c>
      <c r="O456" s="59"/>
      <c r="P456" s="159">
        <f>O456*H456</f>
        <v>0</v>
      </c>
      <c r="Q456" s="159">
        <v>0</v>
      </c>
      <c r="R456" s="159">
        <f>Q456*H456</f>
        <v>0</v>
      </c>
      <c r="S456" s="159">
        <v>0</v>
      </c>
      <c r="T456" s="160">
        <f>S456*H456</f>
        <v>0</v>
      </c>
      <c r="U456" s="33"/>
      <c r="V456" s="33"/>
      <c r="W456" s="33"/>
      <c r="X456" s="33"/>
      <c r="Y456" s="33"/>
      <c r="Z456" s="33"/>
      <c r="AA456" s="33"/>
      <c r="AB456" s="33"/>
      <c r="AC456" s="33"/>
      <c r="AD456" s="33"/>
      <c r="AE456" s="33"/>
      <c r="AR456" s="161" t="s">
        <v>206</v>
      </c>
      <c r="AT456" s="161" t="s">
        <v>201</v>
      </c>
      <c r="AU456" s="161" t="s">
        <v>221</v>
      </c>
      <c r="AY456" s="18" t="s">
        <v>199</v>
      </c>
      <c r="BE456" s="162">
        <f>IF(N456="základní",J456,0)</f>
        <v>0</v>
      </c>
      <c r="BF456" s="162">
        <f>IF(N456="snížená",J456,0)</f>
        <v>0</v>
      </c>
      <c r="BG456" s="162">
        <f>IF(N456="zákl. přenesená",J456,0)</f>
        <v>0</v>
      </c>
      <c r="BH456" s="162">
        <f>IF(N456="sníž. přenesená",J456,0)</f>
        <v>0</v>
      </c>
      <c r="BI456" s="162">
        <f>IF(N456="nulová",J456,0)</f>
        <v>0</v>
      </c>
      <c r="BJ456" s="18" t="s">
        <v>89</v>
      </c>
      <c r="BK456" s="162">
        <f>ROUND(I456*H456,2)</f>
        <v>0</v>
      </c>
      <c r="BL456" s="18" t="s">
        <v>206</v>
      </c>
      <c r="BM456" s="161" t="s">
        <v>998</v>
      </c>
    </row>
    <row r="457" spans="1:47" s="2" customFormat="1" ht="29.25">
      <c r="A457" s="33"/>
      <c r="B457" s="34"/>
      <c r="C457" s="33"/>
      <c r="D457" s="163" t="s">
        <v>208</v>
      </c>
      <c r="E457" s="33"/>
      <c r="F457" s="164" t="s">
        <v>999</v>
      </c>
      <c r="G457" s="33"/>
      <c r="H457" s="33"/>
      <c r="I457" s="165"/>
      <c r="J457" s="33"/>
      <c r="K457" s="33"/>
      <c r="L457" s="34"/>
      <c r="M457" s="166"/>
      <c r="N457" s="167"/>
      <c r="O457" s="59"/>
      <c r="P457" s="59"/>
      <c r="Q457" s="59"/>
      <c r="R457" s="59"/>
      <c r="S457" s="59"/>
      <c r="T457" s="60"/>
      <c r="U457" s="33"/>
      <c r="V457" s="33"/>
      <c r="W457" s="33"/>
      <c r="X457" s="33"/>
      <c r="Y457" s="33"/>
      <c r="Z457" s="33"/>
      <c r="AA457" s="33"/>
      <c r="AB457" s="33"/>
      <c r="AC457" s="33"/>
      <c r="AD457" s="33"/>
      <c r="AE457" s="33"/>
      <c r="AT457" s="18" t="s">
        <v>208</v>
      </c>
      <c r="AU457" s="18" t="s">
        <v>221</v>
      </c>
    </row>
    <row r="458" spans="1:47" s="2" customFormat="1" ht="58.5">
      <c r="A458" s="33"/>
      <c r="B458" s="34"/>
      <c r="C458" s="33"/>
      <c r="D458" s="163" t="s">
        <v>210</v>
      </c>
      <c r="E458" s="33"/>
      <c r="F458" s="168" t="s">
        <v>1000</v>
      </c>
      <c r="G458" s="33"/>
      <c r="H458" s="33"/>
      <c r="I458" s="165"/>
      <c r="J458" s="33"/>
      <c r="K458" s="33"/>
      <c r="L458" s="34"/>
      <c r="M458" s="166"/>
      <c r="N458" s="167"/>
      <c r="O458" s="59"/>
      <c r="P458" s="59"/>
      <c r="Q458" s="59"/>
      <c r="R458" s="59"/>
      <c r="S458" s="59"/>
      <c r="T458" s="60"/>
      <c r="U458" s="33"/>
      <c r="V458" s="33"/>
      <c r="W458" s="33"/>
      <c r="X458" s="33"/>
      <c r="Y458" s="33"/>
      <c r="Z458" s="33"/>
      <c r="AA458" s="33"/>
      <c r="AB458" s="33"/>
      <c r="AC458" s="33"/>
      <c r="AD458" s="33"/>
      <c r="AE458" s="33"/>
      <c r="AT458" s="18" t="s">
        <v>210</v>
      </c>
      <c r="AU458" s="18" t="s">
        <v>221</v>
      </c>
    </row>
    <row r="459" spans="2:51" s="13" customFormat="1" ht="11.25">
      <c r="B459" s="169"/>
      <c r="D459" s="163" t="s">
        <v>212</v>
      </c>
      <c r="E459" s="170" t="s">
        <v>1</v>
      </c>
      <c r="F459" s="171" t="s">
        <v>1001</v>
      </c>
      <c r="H459" s="172">
        <v>630</v>
      </c>
      <c r="I459" s="173"/>
      <c r="L459" s="169"/>
      <c r="M459" s="174"/>
      <c r="N459" s="175"/>
      <c r="O459" s="175"/>
      <c r="P459" s="175"/>
      <c r="Q459" s="175"/>
      <c r="R459" s="175"/>
      <c r="S459" s="175"/>
      <c r="T459" s="176"/>
      <c r="AT459" s="170" t="s">
        <v>212</v>
      </c>
      <c r="AU459" s="170" t="s">
        <v>221</v>
      </c>
      <c r="AV459" s="13" t="s">
        <v>91</v>
      </c>
      <c r="AW459" s="13" t="s">
        <v>36</v>
      </c>
      <c r="AX459" s="13" t="s">
        <v>89</v>
      </c>
      <c r="AY459" s="170" t="s">
        <v>199</v>
      </c>
    </row>
    <row r="460" spans="1:65" s="2" customFormat="1" ht="24.2" customHeight="1">
      <c r="A460" s="33"/>
      <c r="B460" s="149"/>
      <c r="C460" s="150" t="s">
        <v>660</v>
      </c>
      <c r="D460" s="150" t="s">
        <v>201</v>
      </c>
      <c r="E460" s="151" t="s">
        <v>1002</v>
      </c>
      <c r="F460" s="152" t="s">
        <v>1003</v>
      </c>
      <c r="G460" s="153" t="s">
        <v>204</v>
      </c>
      <c r="H460" s="154">
        <v>28350</v>
      </c>
      <c r="I460" s="155"/>
      <c r="J460" s="156">
        <f>ROUND(I460*H460,2)</f>
        <v>0</v>
      </c>
      <c r="K460" s="152" t="s">
        <v>205</v>
      </c>
      <c r="L460" s="34"/>
      <c r="M460" s="157" t="s">
        <v>1</v>
      </c>
      <c r="N460" s="158" t="s">
        <v>46</v>
      </c>
      <c r="O460" s="59"/>
      <c r="P460" s="159">
        <f>O460*H460</f>
        <v>0</v>
      </c>
      <c r="Q460" s="159">
        <v>0</v>
      </c>
      <c r="R460" s="159">
        <f>Q460*H460</f>
        <v>0</v>
      </c>
      <c r="S460" s="159">
        <v>0</v>
      </c>
      <c r="T460" s="160">
        <f>S460*H460</f>
        <v>0</v>
      </c>
      <c r="U460" s="33"/>
      <c r="V460" s="33"/>
      <c r="W460" s="33"/>
      <c r="X460" s="33"/>
      <c r="Y460" s="33"/>
      <c r="Z460" s="33"/>
      <c r="AA460" s="33"/>
      <c r="AB460" s="33"/>
      <c r="AC460" s="33"/>
      <c r="AD460" s="33"/>
      <c r="AE460" s="33"/>
      <c r="AR460" s="161" t="s">
        <v>206</v>
      </c>
      <c r="AT460" s="161" t="s">
        <v>201</v>
      </c>
      <c r="AU460" s="161" t="s">
        <v>221</v>
      </c>
      <c r="AY460" s="18" t="s">
        <v>199</v>
      </c>
      <c r="BE460" s="162">
        <f>IF(N460="základní",J460,0)</f>
        <v>0</v>
      </c>
      <c r="BF460" s="162">
        <f>IF(N460="snížená",J460,0)</f>
        <v>0</v>
      </c>
      <c r="BG460" s="162">
        <f>IF(N460="zákl. přenesená",J460,0)</f>
        <v>0</v>
      </c>
      <c r="BH460" s="162">
        <f>IF(N460="sníž. přenesená",J460,0)</f>
        <v>0</v>
      </c>
      <c r="BI460" s="162">
        <f>IF(N460="nulová",J460,0)</f>
        <v>0</v>
      </c>
      <c r="BJ460" s="18" t="s">
        <v>89</v>
      </c>
      <c r="BK460" s="162">
        <f>ROUND(I460*H460,2)</f>
        <v>0</v>
      </c>
      <c r="BL460" s="18" t="s">
        <v>206</v>
      </c>
      <c r="BM460" s="161" t="s">
        <v>1004</v>
      </c>
    </row>
    <row r="461" spans="1:47" s="2" customFormat="1" ht="29.25">
      <c r="A461" s="33"/>
      <c r="B461" s="34"/>
      <c r="C461" s="33"/>
      <c r="D461" s="163" t="s">
        <v>208</v>
      </c>
      <c r="E461" s="33"/>
      <c r="F461" s="164" t="s">
        <v>1005</v>
      </c>
      <c r="G461" s="33"/>
      <c r="H461" s="33"/>
      <c r="I461" s="165"/>
      <c r="J461" s="33"/>
      <c r="K461" s="33"/>
      <c r="L461" s="34"/>
      <c r="M461" s="166"/>
      <c r="N461" s="167"/>
      <c r="O461" s="59"/>
      <c r="P461" s="59"/>
      <c r="Q461" s="59"/>
      <c r="R461" s="59"/>
      <c r="S461" s="59"/>
      <c r="T461" s="60"/>
      <c r="U461" s="33"/>
      <c r="V461" s="33"/>
      <c r="W461" s="33"/>
      <c r="X461" s="33"/>
      <c r="Y461" s="33"/>
      <c r="Z461" s="33"/>
      <c r="AA461" s="33"/>
      <c r="AB461" s="33"/>
      <c r="AC461" s="33"/>
      <c r="AD461" s="33"/>
      <c r="AE461" s="33"/>
      <c r="AT461" s="18" t="s">
        <v>208</v>
      </c>
      <c r="AU461" s="18" t="s">
        <v>221</v>
      </c>
    </row>
    <row r="462" spans="1:47" s="2" customFormat="1" ht="58.5">
      <c r="A462" s="33"/>
      <c r="B462" s="34"/>
      <c r="C462" s="33"/>
      <c r="D462" s="163" t="s">
        <v>210</v>
      </c>
      <c r="E462" s="33"/>
      <c r="F462" s="168" t="s">
        <v>1000</v>
      </c>
      <c r="G462" s="33"/>
      <c r="H462" s="33"/>
      <c r="I462" s="165"/>
      <c r="J462" s="33"/>
      <c r="K462" s="33"/>
      <c r="L462" s="34"/>
      <c r="M462" s="166"/>
      <c r="N462" s="167"/>
      <c r="O462" s="59"/>
      <c r="P462" s="59"/>
      <c r="Q462" s="59"/>
      <c r="R462" s="59"/>
      <c r="S462" s="59"/>
      <c r="T462" s="60"/>
      <c r="U462" s="33"/>
      <c r="V462" s="33"/>
      <c r="W462" s="33"/>
      <c r="X462" s="33"/>
      <c r="Y462" s="33"/>
      <c r="Z462" s="33"/>
      <c r="AA462" s="33"/>
      <c r="AB462" s="33"/>
      <c r="AC462" s="33"/>
      <c r="AD462" s="33"/>
      <c r="AE462" s="33"/>
      <c r="AT462" s="18" t="s">
        <v>210</v>
      </c>
      <c r="AU462" s="18" t="s">
        <v>221</v>
      </c>
    </row>
    <row r="463" spans="2:51" s="14" customFormat="1" ht="11.25">
      <c r="B463" s="177"/>
      <c r="D463" s="163" t="s">
        <v>212</v>
      </c>
      <c r="E463" s="178" t="s">
        <v>1</v>
      </c>
      <c r="F463" s="179" t="s">
        <v>1006</v>
      </c>
      <c r="H463" s="178" t="s">
        <v>1</v>
      </c>
      <c r="I463" s="180"/>
      <c r="L463" s="177"/>
      <c r="M463" s="181"/>
      <c r="N463" s="182"/>
      <c r="O463" s="182"/>
      <c r="P463" s="182"/>
      <c r="Q463" s="182"/>
      <c r="R463" s="182"/>
      <c r="S463" s="182"/>
      <c r="T463" s="183"/>
      <c r="AT463" s="178" t="s">
        <v>212</v>
      </c>
      <c r="AU463" s="178" t="s">
        <v>221</v>
      </c>
      <c r="AV463" s="14" t="s">
        <v>89</v>
      </c>
      <c r="AW463" s="14" t="s">
        <v>36</v>
      </c>
      <c r="AX463" s="14" t="s">
        <v>81</v>
      </c>
      <c r="AY463" s="178" t="s">
        <v>199</v>
      </c>
    </row>
    <row r="464" spans="2:51" s="13" customFormat="1" ht="11.25">
      <c r="B464" s="169"/>
      <c r="D464" s="163" t="s">
        <v>212</v>
      </c>
      <c r="E464" s="170" t="s">
        <v>1</v>
      </c>
      <c r="F464" s="171" t="s">
        <v>1007</v>
      </c>
      <c r="H464" s="172">
        <v>28350</v>
      </c>
      <c r="I464" s="173"/>
      <c r="L464" s="169"/>
      <c r="M464" s="174"/>
      <c r="N464" s="175"/>
      <c r="O464" s="175"/>
      <c r="P464" s="175"/>
      <c r="Q464" s="175"/>
      <c r="R464" s="175"/>
      <c r="S464" s="175"/>
      <c r="T464" s="176"/>
      <c r="AT464" s="170" t="s">
        <v>212</v>
      </c>
      <c r="AU464" s="170" t="s">
        <v>221</v>
      </c>
      <c r="AV464" s="13" t="s">
        <v>91</v>
      </c>
      <c r="AW464" s="13" t="s">
        <v>36</v>
      </c>
      <c r="AX464" s="13" t="s">
        <v>89</v>
      </c>
      <c r="AY464" s="170" t="s">
        <v>199</v>
      </c>
    </row>
    <row r="465" spans="1:65" s="2" customFormat="1" ht="24.2" customHeight="1">
      <c r="A465" s="33"/>
      <c r="B465" s="149"/>
      <c r="C465" s="150" t="s">
        <v>1008</v>
      </c>
      <c r="D465" s="150" t="s">
        <v>201</v>
      </c>
      <c r="E465" s="151" t="s">
        <v>1009</v>
      </c>
      <c r="F465" s="152" t="s">
        <v>1010</v>
      </c>
      <c r="G465" s="153" t="s">
        <v>204</v>
      </c>
      <c r="H465" s="154">
        <v>630</v>
      </c>
      <c r="I465" s="155"/>
      <c r="J465" s="156">
        <f>ROUND(I465*H465,2)</f>
        <v>0</v>
      </c>
      <c r="K465" s="152" t="s">
        <v>205</v>
      </c>
      <c r="L465" s="34"/>
      <c r="M465" s="157" t="s">
        <v>1</v>
      </c>
      <c r="N465" s="158" t="s">
        <v>46</v>
      </c>
      <c r="O465" s="59"/>
      <c r="P465" s="159">
        <f>O465*H465</f>
        <v>0</v>
      </c>
      <c r="Q465" s="159">
        <v>0</v>
      </c>
      <c r="R465" s="159">
        <f>Q465*H465</f>
        <v>0</v>
      </c>
      <c r="S465" s="159">
        <v>0</v>
      </c>
      <c r="T465" s="160">
        <f>S465*H465</f>
        <v>0</v>
      </c>
      <c r="U465" s="33"/>
      <c r="V465" s="33"/>
      <c r="W465" s="33"/>
      <c r="X465" s="33"/>
      <c r="Y465" s="33"/>
      <c r="Z465" s="33"/>
      <c r="AA465" s="33"/>
      <c r="AB465" s="33"/>
      <c r="AC465" s="33"/>
      <c r="AD465" s="33"/>
      <c r="AE465" s="33"/>
      <c r="AR465" s="161" t="s">
        <v>206</v>
      </c>
      <c r="AT465" s="161" t="s">
        <v>201</v>
      </c>
      <c r="AU465" s="161" t="s">
        <v>221</v>
      </c>
      <c r="AY465" s="18" t="s">
        <v>199</v>
      </c>
      <c r="BE465" s="162">
        <f>IF(N465="základní",J465,0)</f>
        <v>0</v>
      </c>
      <c r="BF465" s="162">
        <f>IF(N465="snížená",J465,0)</f>
        <v>0</v>
      </c>
      <c r="BG465" s="162">
        <f>IF(N465="zákl. přenesená",J465,0)</f>
        <v>0</v>
      </c>
      <c r="BH465" s="162">
        <f>IF(N465="sníž. přenesená",J465,0)</f>
        <v>0</v>
      </c>
      <c r="BI465" s="162">
        <f>IF(N465="nulová",J465,0)</f>
        <v>0</v>
      </c>
      <c r="BJ465" s="18" t="s">
        <v>89</v>
      </c>
      <c r="BK465" s="162">
        <f>ROUND(I465*H465,2)</f>
        <v>0</v>
      </c>
      <c r="BL465" s="18" t="s">
        <v>206</v>
      </c>
      <c r="BM465" s="161" t="s">
        <v>1011</v>
      </c>
    </row>
    <row r="466" spans="1:47" s="2" customFormat="1" ht="29.25">
      <c r="A466" s="33"/>
      <c r="B466" s="34"/>
      <c r="C466" s="33"/>
      <c r="D466" s="163" t="s">
        <v>208</v>
      </c>
      <c r="E466" s="33"/>
      <c r="F466" s="164" t="s">
        <v>1012</v>
      </c>
      <c r="G466" s="33"/>
      <c r="H466" s="33"/>
      <c r="I466" s="165"/>
      <c r="J466" s="33"/>
      <c r="K466" s="33"/>
      <c r="L466" s="34"/>
      <c r="M466" s="166"/>
      <c r="N466" s="167"/>
      <c r="O466" s="59"/>
      <c r="P466" s="59"/>
      <c r="Q466" s="59"/>
      <c r="R466" s="59"/>
      <c r="S466" s="59"/>
      <c r="T466" s="60"/>
      <c r="U466" s="33"/>
      <c r="V466" s="33"/>
      <c r="W466" s="33"/>
      <c r="X466" s="33"/>
      <c r="Y466" s="33"/>
      <c r="Z466" s="33"/>
      <c r="AA466" s="33"/>
      <c r="AB466" s="33"/>
      <c r="AC466" s="33"/>
      <c r="AD466" s="33"/>
      <c r="AE466" s="33"/>
      <c r="AT466" s="18" t="s">
        <v>208</v>
      </c>
      <c r="AU466" s="18" t="s">
        <v>221</v>
      </c>
    </row>
    <row r="467" spans="1:47" s="2" customFormat="1" ht="29.25">
      <c r="A467" s="33"/>
      <c r="B467" s="34"/>
      <c r="C467" s="33"/>
      <c r="D467" s="163" t="s">
        <v>210</v>
      </c>
      <c r="E467" s="33"/>
      <c r="F467" s="168" t="s">
        <v>1013</v>
      </c>
      <c r="G467" s="33"/>
      <c r="H467" s="33"/>
      <c r="I467" s="165"/>
      <c r="J467" s="33"/>
      <c r="K467" s="33"/>
      <c r="L467" s="34"/>
      <c r="M467" s="166"/>
      <c r="N467" s="167"/>
      <c r="O467" s="59"/>
      <c r="P467" s="59"/>
      <c r="Q467" s="59"/>
      <c r="R467" s="59"/>
      <c r="S467" s="59"/>
      <c r="T467" s="60"/>
      <c r="U467" s="33"/>
      <c r="V467" s="33"/>
      <c r="W467" s="33"/>
      <c r="X467" s="33"/>
      <c r="Y467" s="33"/>
      <c r="Z467" s="33"/>
      <c r="AA467" s="33"/>
      <c r="AB467" s="33"/>
      <c r="AC467" s="33"/>
      <c r="AD467" s="33"/>
      <c r="AE467" s="33"/>
      <c r="AT467" s="18" t="s">
        <v>210</v>
      </c>
      <c r="AU467" s="18" t="s">
        <v>221</v>
      </c>
    </row>
    <row r="468" spans="2:51" s="13" customFormat="1" ht="11.25">
      <c r="B468" s="169"/>
      <c r="D468" s="163" t="s">
        <v>212</v>
      </c>
      <c r="E468" s="170" t="s">
        <v>1</v>
      </c>
      <c r="F468" s="171" t="s">
        <v>1001</v>
      </c>
      <c r="H468" s="172">
        <v>630</v>
      </c>
      <c r="I468" s="173"/>
      <c r="L468" s="169"/>
      <c r="M468" s="174"/>
      <c r="N468" s="175"/>
      <c r="O468" s="175"/>
      <c r="P468" s="175"/>
      <c r="Q468" s="175"/>
      <c r="R468" s="175"/>
      <c r="S468" s="175"/>
      <c r="T468" s="176"/>
      <c r="AT468" s="170" t="s">
        <v>212</v>
      </c>
      <c r="AU468" s="170" t="s">
        <v>221</v>
      </c>
      <c r="AV468" s="13" t="s">
        <v>91</v>
      </c>
      <c r="AW468" s="13" t="s">
        <v>36</v>
      </c>
      <c r="AX468" s="13" t="s">
        <v>89</v>
      </c>
      <c r="AY468" s="170" t="s">
        <v>199</v>
      </c>
    </row>
    <row r="469" spans="2:63" s="12" customFormat="1" ht="20.85" customHeight="1">
      <c r="B469" s="136"/>
      <c r="D469" s="137" t="s">
        <v>80</v>
      </c>
      <c r="E469" s="147" t="s">
        <v>591</v>
      </c>
      <c r="F469" s="147" t="s">
        <v>592</v>
      </c>
      <c r="I469" s="139"/>
      <c r="J469" s="148">
        <f>BK469</f>
        <v>0</v>
      </c>
      <c r="L469" s="136"/>
      <c r="M469" s="141"/>
      <c r="N469" s="142"/>
      <c r="O469" s="142"/>
      <c r="P469" s="143">
        <f>SUM(P470:P493)</f>
        <v>0</v>
      </c>
      <c r="Q469" s="142"/>
      <c r="R469" s="143">
        <f>SUM(R470:R493)</f>
        <v>0.16808</v>
      </c>
      <c r="S469" s="142"/>
      <c r="T469" s="144">
        <f>SUM(T470:T493)</f>
        <v>0</v>
      </c>
      <c r="AR469" s="137" t="s">
        <v>89</v>
      </c>
      <c r="AT469" s="145" t="s">
        <v>80</v>
      </c>
      <c r="AU469" s="145" t="s">
        <v>91</v>
      </c>
      <c r="AY469" s="137" t="s">
        <v>199</v>
      </c>
      <c r="BK469" s="146">
        <f>SUM(BK470:BK493)</f>
        <v>0</v>
      </c>
    </row>
    <row r="470" spans="1:65" s="2" customFormat="1" ht="14.45" customHeight="1">
      <c r="A470" s="33"/>
      <c r="B470" s="149"/>
      <c r="C470" s="150" t="s">
        <v>1014</v>
      </c>
      <c r="D470" s="150" t="s">
        <v>201</v>
      </c>
      <c r="E470" s="151" t="s">
        <v>1015</v>
      </c>
      <c r="F470" s="152" t="s">
        <v>1016</v>
      </c>
      <c r="G470" s="153" t="s">
        <v>345</v>
      </c>
      <c r="H470" s="154">
        <v>35</v>
      </c>
      <c r="I470" s="155"/>
      <c r="J470" s="156">
        <f>ROUND(I470*H470,2)</f>
        <v>0</v>
      </c>
      <c r="K470" s="152" t="s">
        <v>246</v>
      </c>
      <c r="L470" s="34"/>
      <c r="M470" s="157" t="s">
        <v>1</v>
      </c>
      <c r="N470" s="158" t="s">
        <v>46</v>
      </c>
      <c r="O470" s="59"/>
      <c r="P470" s="159">
        <f>O470*H470</f>
        <v>0</v>
      </c>
      <c r="Q470" s="159">
        <v>0.0012</v>
      </c>
      <c r="R470" s="159">
        <f>Q470*H470</f>
        <v>0.041999999999999996</v>
      </c>
      <c r="S470" s="159">
        <v>0</v>
      </c>
      <c r="T470" s="160">
        <f>S470*H470</f>
        <v>0</v>
      </c>
      <c r="U470" s="33"/>
      <c r="V470" s="33"/>
      <c r="W470" s="33"/>
      <c r="X470" s="33"/>
      <c r="Y470" s="33"/>
      <c r="Z470" s="33"/>
      <c r="AA470" s="33"/>
      <c r="AB470" s="33"/>
      <c r="AC470" s="33"/>
      <c r="AD470" s="33"/>
      <c r="AE470" s="33"/>
      <c r="AR470" s="161" t="s">
        <v>206</v>
      </c>
      <c r="AT470" s="161" t="s">
        <v>201</v>
      </c>
      <c r="AU470" s="161" t="s">
        <v>221</v>
      </c>
      <c r="AY470" s="18" t="s">
        <v>199</v>
      </c>
      <c r="BE470" s="162">
        <f>IF(N470="základní",J470,0)</f>
        <v>0</v>
      </c>
      <c r="BF470" s="162">
        <f>IF(N470="snížená",J470,0)</f>
        <v>0</v>
      </c>
      <c r="BG470" s="162">
        <f>IF(N470="zákl. přenesená",J470,0)</f>
        <v>0</v>
      </c>
      <c r="BH470" s="162">
        <f>IF(N470="sníž. přenesená",J470,0)</f>
        <v>0</v>
      </c>
      <c r="BI470" s="162">
        <f>IF(N470="nulová",J470,0)</f>
        <v>0</v>
      </c>
      <c r="BJ470" s="18" t="s">
        <v>89</v>
      </c>
      <c r="BK470" s="162">
        <f>ROUND(I470*H470,2)</f>
        <v>0</v>
      </c>
      <c r="BL470" s="18" t="s">
        <v>206</v>
      </c>
      <c r="BM470" s="161" t="s">
        <v>1017</v>
      </c>
    </row>
    <row r="471" spans="1:65" s="2" customFormat="1" ht="24.2" customHeight="1">
      <c r="A471" s="33"/>
      <c r="B471" s="149"/>
      <c r="C471" s="150" t="s">
        <v>1018</v>
      </c>
      <c r="D471" s="150" t="s">
        <v>201</v>
      </c>
      <c r="E471" s="151" t="s">
        <v>1019</v>
      </c>
      <c r="F471" s="152" t="s">
        <v>1020</v>
      </c>
      <c r="G471" s="153" t="s">
        <v>400</v>
      </c>
      <c r="H471" s="154">
        <v>56</v>
      </c>
      <c r="I471" s="155"/>
      <c r="J471" s="156">
        <f>ROUND(I471*H471,2)</f>
        <v>0</v>
      </c>
      <c r="K471" s="152" t="s">
        <v>246</v>
      </c>
      <c r="L471" s="34"/>
      <c r="M471" s="157" t="s">
        <v>1</v>
      </c>
      <c r="N471" s="158" t="s">
        <v>46</v>
      </c>
      <c r="O471" s="59"/>
      <c r="P471" s="159">
        <f>O471*H471</f>
        <v>0</v>
      </c>
      <c r="Q471" s="159">
        <v>2E-05</v>
      </c>
      <c r="R471" s="159">
        <f>Q471*H471</f>
        <v>0.0011200000000000001</v>
      </c>
      <c r="S471" s="159">
        <v>0</v>
      </c>
      <c r="T471" s="160">
        <f>S471*H471</f>
        <v>0</v>
      </c>
      <c r="U471" s="33"/>
      <c r="V471" s="33"/>
      <c r="W471" s="33"/>
      <c r="X471" s="33"/>
      <c r="Y471" s="33"/>
      <c r="Z471" s="33"/>
      <c r="AA471" s="33"/>
      <c r="AB471" s="33"/>
      <c r="AC471" s="33"/>
      <c r="AD471" s="33"/>
      <c r="AE471" s="33"/>
      <c r="AR471" s="161" t="s">
        <v>206</v>
      </c>
      <c r="AT471" s="161" t="s">
        <v>201</v>
      </c>
      <c r="AU471" s="161" t="s">
        <v>221</v>
      </c>
      <c r="AY471" s="18" t="s">
        <v>199</v>
      </c>
      <c r="BE471" s="162">
        <f>IF(N471="základní",J471,0)</f>
        <v>0</v>
      </c>
      <c r="BF471" s="162">
        <f>IF(N471="snížená",J471,0)</f>
        <v>0</v>
      </c>
      <c r="BG471" s="162">
        <f>IF(N471="zákl. přenesená",J471,0)</f>
        <v>0</v>
      </c>
      <c r="BH471" s="162">
        <f>IF(N471="sníž. přenesená",J471,0)</f>
        <v>0</v>
      </c>
      <c r="BI471" s="162">
        <f>IF(N471="nulová",J471,0)</f>
        <v>0</v>
      </c>
      <c r="BJ471" s="18" t="s">
        <v>89</v>
      </c>
      <c r="BK471" s="162">
        <f>ROUND(I471*H471,2)</f>
        <v>0</v>
      </c>
      <c r="BL471" s="18" t="s">
        <v>206</v>
      </c>
      <c r="BM471" s="161" t="s">
        <v>1021</v>
      </c>
    </row>
    <row r="472" spans="2:51" s="14" customFormat="1" ht="11.25">
      <c r="B472" s="177"/>
      <c r="D472" s="163" t="s">
        <v>212</v>
      </c>
      <c r="E472" s="178" t="s">
        <v>1</v>
      </c>
      <c r="F472" s="179" t="s">
        <v>1022</v>
      </c>
      <c r="H472" s="178" t="s">
        <v>1</v>
      </c>
      <c r="I472" s="180"/>
      <c r="L472" s="177"/>
      <c r="M472" s="181"/>
      <c r="N472" s="182"/>
      <c r="O472" s="182"/>
      <c r="P472" s="182"/>
      <c r="Q472" s="182"/>
      <c r="R472" s="182"/>
      <c r="S472" s="182"/>
      <c r="T472" s="183"/>
      <c r="AT472" s="178" t="s">
        <v>212</v>
      </c>
      <c r="AU472" s="178" t="s">
        <v>221</v>
      </c>
      <c r="AV472" s="14" t="s">
        <v>89</v>
      </c>
      <c r="AW472" s="14" t="s">
        <v>36</v>
      </c>
      <c r="AX472" s="14" t="s">
        <v>81</v>
      </c>
      <c r="AY472" s="178" t="s">
        <v>199</v>
      </c>
    </row>
    <row r="473" spans="2:51" s="13" customFormat="1" ht="11.25">
      <c r="B473" s="169"/>
      <c r="D473" s="163" t="s">
        <v>212</v>
      </c>
      <c r="E473" s="170" t="s">
        <v>1</v>
      </c>
      <c r="F473" s="171" t="s">
        <v>1023</v>
      </c>
      <c r="H473" s="172">
        <v>56</v>
      </c>
      <c r="I473" s="173"/>
      <c r="L473" s="169"/>
      <c r="M473" s="174"/>
      <c r="N473" s="175"/>
      <c r="O473" s="175"/>
      <c r="P473" s="175"/>
      <c r="Q473" s="175"/>
      <c r="R473" s="175"/>
      <c r="S473" s="175"/>
      <c r="T473" s="176"/>
      <c r="AT473" s="170" t="s">
        <v>212</v>
      </c>
      <c r="AU473" s="170" t="s">
        <v>221</v>
      </c>
      <c r="AV473" s="13" t="s">
        <v>91</v>
      </c>
      <c r="AW473" s="13" t="s">
        <v>36</v>
      </c>
      <c r="AX473" s="13" t="s">
        <v>89</v>
      </c>
      <c r="AY473" s="170" t="s">
        <v>199</v>
      </c>
    </row>
    <row r="474" spans="1:65" s="2" customFormat="1" ht="24.2" customHeight="1">
      <c r="A474" s="33"/>
      <c r="B474" s="149"/>
      <c r="C474" s="150" t="s">
        <v>1024</v>
      </c>
      <c r="D474" s="150" t="s">
        <v>201</v>
      </c>
      <c r="E474" s="151" t="s">
        <v>1025</v>
      </c>
      <c r="F474" s="152" t="s">
        <v>1026</v>
      </c>
      <c r="G474" s="153" t="s">
        <v>400</v>
      </c>
      <c r="H474" s="154">
        <v>112</v>
      </c>
      <c r="I474" s="155"/>
      <c r="J474" s="156">
        <f>ROUND(I474*H474,2)</f>
        <v>0</v>
      </c>
      <c r="K474" s="152" t="s">
        <v>246</v>
      </c>
      <c r="L474" s="34"/>
      <c r="M474" s="157" t="s">
        <v>1</v>
      </c>
      <c r="N474" s="158" t="s">
        <v>46</v>
      </c>
      <c r="O474" s="59"/>
      <c r="P474" s="159">
        <f>O474*H474</f>
        <v>0</v>
      </c>
      <c r="Q474" s="159">
        <v>8E-05</v>
      </c>
      <c r="R474" s="159">
        <f>Q474*H474</f>
        <v>0.008960000000000001</v>
      </c>
      <c r="S474" s="159">
        <v>0</v>
      </c>
      <c r="T474" s="160">
        <f>S474*H474</f>
        <v>0</v>
      </c>
      <c r="U474" s="33"/>
      <c r="V474" s="33"/>
      <c r="W474" s="33"/>
      <c r="X474" s="33"/>
      <c r="Y474" s="33"/>
      <c r="Z474" s="33"/>
      <c r="AA474" s="33"/>
      <c r="AB474" s="33"/>
      <c r="AC474" s="33"/>
      <c r="AD474" s="33"/>
      <c r="AE474" s="33"/>
      <c r="AR474" s="161" t="s">
        <v>206</v>
      </c>
      <c r="AT474" s="161" t="s">
        <v>201</v>
      </c>
      <c r="AU474" s="161" t="s">
        <v>221</v>
      </c>
      <c r="AY474" s="18" t="s">
        <v>199</v>
      </c>
      <c r="BE474" s="162">
        <f>IF(N474="základní",J474,0)</f>
        <v>0</v>
      </c>
      <c r="BF474" s="162">
        <f>IF(N474="snížená",J474,0)</f>
        <v>0</v>
      </c>
      <c r="BG474" s="162">
        <f>IF(N474="zákl. přenesená",J474,0)</f>
        <v>0</v>
      </c>
      <c r="BH474" s="162">
        <f>IF(N474="sníž. přenesená",J474,0)</f>
        <v>0</v>
      </c>
      <c r="BI474" s="162">
        <f>IF(N474="nulová",J474,0)</f>
        <v>0</v>
      </c>
      <c r="BJ474" s="18" t="s">
        <v>89</v>
      </c>
      <c r="BK474" s="162">
        <f>ROUND(I474*H474,2)</f>
        <v>0</v>
      </c>
      <c r="BL474" s="18" t="s">
        <v>206</v>
      </c>
      <c r="BM474" s="161" t="s">
        <v>1027</v>
      </c>
    </row>
    <row r="475" spans="2:51" s="14" customFormat="1" ht="11.25">
      <c r="B475" s="177"/>
      <c r="D475" s="163" t="s">
        <v>212</v>
      </c>
      <c r="E475" s="178" t="s">
        <v>1</v>
      </c>
      <c r="F475" s="179" t="s">
        <v>1022</v>
      </c>
      <c r="H475" s="178" t="s">
        <v>1</v>
      </c>
      <c r="I475" s="180"/>
      <c r="L475" s="177"/>
      <c r="M475" s="181"/>
      <c r="N475" s="182"/>
      <c r="O475" s="182"/>
      <c r="P475" s="182"/>
      <c r="Q475" s="182"/>
      <c r="R475" s="182"/>
      <c r="S475" s="182"/>
      <c r="T475" s="183"/>
      <c r="AT475" s="178" t="s">
        <v>212</v>
      </c>
      <c r="AU475" s="178" t="s">
        <v>221</v>
      </c>
      <c r="AV475" s="14" t="s">
        <v>89</v>
      </c>
      <c r="AW475" s="14" t="s">
        <v>36</v>
      </c>
      <c r="AX475" s="14" t="s">
        <v>81</v>
      </c>
      <c r="AY475" s="178" t="s">
        <v>199</v>
      </c>
    </row>
    <row r="476" spans="2:51" s="13" customFormat="1" ht="11.25">
      <c r="B476" s="169"/>
      <c r="D476" s="163" t="s">
        <v>212</v>
      </c>
      <c r="E476" s="170" t="s">
        <v>1</v>
      </c>
      <c r="F476" s="171" t="s">
        <v>1028</v>
      </c>
      <c r="H476" s="172">
        <v>112</v>
      </c>
      <c r="I476" s="173"/>
      <c r="L476" s="169"/>
      <c r="M476" s="174"/>
      <c r="N476" s="175"/>
      <c r="O476" s="175"/>
      <c r="P476" s="175"/>
      <c r="Q476" s="175"/>
      <c r="R476" s="175"/>
      <c r="S476" s="175"/>
      <c r="T476" s="176"/>
      <c r="AT476" s="170" t="s">
        <v>212</v>
      </c>
      <c r="AU476" s="170" t="s">
        <v>221</v>
      </c>
      <c r="AV476" s="13" t="s">
        <v>91</v>
      </c>
      <c r="AW476" s="13" t="s">
        <v>36</v>
      </c>
      <c r="AX476" s="13" t="s">
        <v>89</v>
      </c>
      <c r="AY476" s="170" t="s">
        <v>199</v>
      </c>
    </row>
    <row r="477" spans="1:65" s="2" customFormat="1" ht="24.2" customHeight="1">
      <c r="A477" s="33"/>
      <c r="B477" s="149"/>
      <c r="C477" s="192" t="s">
        <v>1029</v>
      </c>
      <c r="D477" s="192" t="s">
        <v>272</v>
      </c>
      <c r="E477" s="193" t="s">
        <v>1030</v>
      </c>
      <c r="F477" s="194" t="s">
        <v>1031</v>
      </c>
      <c r="G477" s="195" t="s">
        <v>275</v>
      </c>
      <c r="H477" s="196">
        <v>0.031</v>
      </c>
      <c r="I477" s="197"/>
      <c r="J477" s="198">
        <f>ROUND(I477*H477,2)</f>
        <v>0</v>
      </c>
      <c r="K477" s="194" t="s">
        <v>205</v>
      </c>
      <c r="L477" s="199"/>
      <c r="M477" s="200" t="s">
        <v>1</v>
      </c>
      <c r="N477" s="201" t="s">
        <v>46</v>
      </c>
      <c r="O477" s="59"/>
      <c r="P477" s="159">
        <f>O477*H477</f>
        <v>0</v>
      </c>
      <c r="Q477" s="159">
        <v>1</v>
      </c>
      <c r="R477" s="159">
        <f>Q477*H477</f>
        <v>0.031</v>
      </c>
      <c r="S477" s="159">
        <v>0</v>
      </c>
      <c r="T477" s="160">
        <f>S477*H477</f>
        <v>0</v>
      </c>
      <c r="U477" s="33"/>
      <c r="V477" s="33"/>
      <c r="W477" s="33"/>
      <c r="X477" s="33"/>
      <c r="Y477" s="33"/>
      <c r="Z477" s="33"/>
      <c r="AA477" s="33"/>
      <c r="AB477" s="33"/>
      <c r="AC477" s="33"/>
      <c r="AD477" s="33"/>
      <c r="AE477" s="33"/>
      <c r="AR477" s="161" t="s">
        <v>259</v>
      </c>
      <c r="AT477" s="161" t="s">
        <v>272</v>
      </c>
      <c r="AU477" s="161" t="s">
        <v>221</v>
      </c>
      <c r="AY477" s="18" t="s">
        <v>199</v>
      </c>
      <c r="BE477" s="162">
        <f>IF(N477="základní",J477,0)</f>
        <v>0</v>
      </c>
      <c r="BF477" s="162">
        <f>IF(N477="snížená",J477,0)</f>
        <v>0</v>
      </c>
      <c r="BG477" s="162">
        <f>IF(N477="zákl. přenesená",J477,0)</f>
        <v>0</v>
      </c>
      <c r="BH477" s="162">
        <f>IF(N477="sníž. přenesená",J477,0)</f>
        <v>0</v>
      </c>
      <c r="BI477" s="162">
        <f>IF(N477="nulová",J477,0)</f>
        <v>0</v>
      </c>
      <c r="BJ477" s="18" t="s">
        <v>89</v>
      </c>
      <c r="BK477" s="162">
        <f>ROUND(I477*H477,2)</f>
        <v>0</v>
      </c>
      <c r="BL477" s="18" t="s">
        <v>206</v>
      </c>
      <c r="BM477" s="161" t="s">
        <v>1032</v>
      </c>
    </row>
    <row r="478" spans="1:47" s="2" customFormat="1" ht="11.25">
      <c r="A478" s="33"/>
      <c r="B478" s="34"/>
      <c r="C478" s="33"/>
      <c r="D478" s="163" t="s">
        <v>208</v>
      </c>
      <c r="E478" s="33"/>
      <c r="F478" s="164" t="s">
        <v>1031</v>
      </c>
      <c r="G478" s="33"/>
      <c r="H478" s="33"/>
      <c r="I478" s="165"/>
      <c r="J478" s="33"/>
      <c r="K478" s="33"/>
      <c r="L478" s="34"/>
      <c r="M478" s="166"/>
      <c r="N478" s="167"/>
      <c r="O478" s="59"/>
      <c r="P478" s="59"/>
      <c r="Q478" s="59"/>
      <c r="R478" s="59"/>
      <c r="S478" s="59"/>
      <c r="T478" s="60"/>
      <c r="U478" s="33"/>
      <c r="V478" s="33"/>
      <c r="W478" s="33"/>
      <c r="X478" s="33"/>
      <c r="Y478" s="33"/>
      <c r="Z478" s="33"/>
      <c r="AA478" s="33"/>
      <c r="AB478" s="33"/>
      <c r="AC478" s="33"/>
      <c r="AD478" s="33"/>
      <c r="AE478" s="33"/>
      <c r="AT478" s="18" t="s">
        <v>208</v>
      </c>
      <c r="AU478" s="18" t="s">
        <v>221</v>
      </c>
    </row>
    <row r="479" spans="2:51" s="14" customFormat="1" ht="11.25">
      <c r="B479" s="177"/>
      <c r="D479" s="163" t="s">
        <v>212</v>
      </c>
      <c r="E479" s="178" t="s">
        <v>1</v>
      </c>
      <c r="F479" s="179" t="s">
        <v>1033</v>
      </c>
      <c r="H479" s="178" t="s">
        <v>1</v>
      </c>
      <c r="I479" s="180"/>
      <c r="L479" s="177"/>
      <c r="M479" s="181"/>
      <c r="N479" s="182"/>
      <c r="O479" s="182"/>
      <c r="P479" s="182"/>
      <c r="Q479" s="182"/>
      <c r="R479" s="182"/>
      <c r="S479" s="182"/>
      <c r="T479" s="183"/>
      <c r="AT479" s="178" t="s">
        <v>212</v>
      </c>
      <c r="AU479" s="178" t="s">
        <v>221</v>
      </c>
      <c r="AV479" s="14" t="s">
        <v>89</v>
      </c>
      <c r="AW479" s="14" t="s">
        <v>36</v>
      </c>
      <c r="AX479" s="14" t="s">
        <v>81</v>
      </c>
      <c r="AY479" s="178" t="s">
        <v>199</v>
      </c>
    </row>
    <row r="480" spans="2:51" s="14" customFormat="1" ht="11.25">
      <c r="B480" s="177"/>
      <c r="D480" s="163" t="s">
        <v>212</v>
      </c>
      <c r="E480" s="178" t="s">
        <v>1</v>
      </c>
      <c r="F480" s="179" t="s">
        <v>1034</v>
      </c>
      <c r="H480" s="178" t="s">
        <v>1</v>
      </c>
      <c r="I480" s="180"/>
      <c r="L480" s="177"/>
      <c r="M480" s="181"/>
      <c r="N480" s="182"/>
      <c r="O480" s="182"/>
      <c r="P480" s="182"/>
      <c r="Q480" s="182"/>
      <c r="R480" s="182"/>
      <c r="S480" s="182"/>
      <c r="T480" s="183"/>
      <c r="AT480" s="178" t="s">
        <v>212</v>
      </c>
      <c r="AU480" s="178" t="s">
        <v>221</v>
      </c>
      <c r="AV480" s="14" t="s">
        <v>89</v>
      </c>
      <c r="AW480" s="14" t="s">
        <v>36</v>
      </c>
      <c r="AX480" s="14" t="s">
        <v>81</v>
      </c>
      <c r="AY480" s="178" t="s">
        <v>199</v>
      </c>
    </row>
    <row r="481" spans="2:51" s="13" customFormat="1" ht="11.25">
      <c r="B481" s="169"/>
      <c r="D481" s="163" t="s">
        <v>212</v>
      </c>
      <c r="E481" s="170" t="s">
        <v>1</v>
      </c>
      <c r="F481" s="171" t="s">
        <v>1035</v>
      </c>
      <c r="H481" s="172">
        <v>0.031</v>
      </c>
      <c r="I481" s="173"/>
      <c r="L481" s="169"/>
      <c r="M481" s="174"/>
      <c r="N481" s="175"/>
      <c r="O481" s="175"/>
      <c r="P481" s="175"/>
      <c r="Q481" s="175"/>
      <c r="R481" s="175"/>
      <c r="S481" s="175"/>
      <c r="T481" s="176"/>
      <c r="AT481" s="170" t="s">
        <v>212</v>
      </c>
      <c r="AU481" s="170" t="s">
        <v>221</v>
      </c>
      <c r="AV481" s="13" t="s">
        <v>91</v>
      </c>
      <c r="AW481" s="13" t="s">
        <v>36</v>
      </c>
      <c r="AX481" s="13" t="s">
        <v>81</v>
      </c>
      <c r="AY481" s="170" t="s">
        <v>199</v>
      </c>
    </row>
    <row r="482" spans="2:51" s="15" customFormat="1" ht="11.25">
      <c r="B482" s="184"/>
      <c r="D482" s="163" t="s">
        <v>212</v>
      </c>
      <c r="E482" s="185" t="s">
        <v>1</v>
      </c>
      <c r="F482" s="186" t="s">
        <v>234</v>
      </c>
      <c r="H482" s="187">
        <v>0.031</v>
      </c>
      <c r="I482" s="188"/>
      <c r="L482" s="184"/>
      <c r="M482" s="189"/>
      <c r="N482" s="190"/>
      <c r="O482" s="190"/>
      <c r="P482" s="190"/>
      <c r="Q482" s="190"/>
      <c r="R482" s="190"/>
      <c r="S482" s="190"/>
      <c r="T482" s="191"/>
      <c r="AT482" s="185" t="s">
        <v>212</v>
      </c>
      <c r="AU482" s="185" t="s">
        <v>221</v>
      </c>
      <c r="AV482" s="15" t="s">
        <v>206</v>
      </c>
      <c r="AW482" s="15" t="s">
        <v>36</v>
      </c>
      <c r="AX482" s="15" t="s">
        <v>89</v>
      </c>
      <c r="AY482" s="185" t="s">
        <v>199</v>
      </c>
    </row>
    <row r="483" spans="1:65" s="2" customFormat="1" ht="14.45" customHeight="1">
      <c r="A483" s="33"/>
      <c r="B483" s="149"/>
      <c r="C483" s="192" t="s">
        <v>1036</v>
      </c>
      <c r="D483" s="192" t="s">
        <v>272</v>
      </c>
      <c r="E483" s="193" t="s">
        <v>1037</v>
      </c>
      <c r="F483" s="194" t="s">
        <v>1038</v>
      </c>
      <c r="G483" s="195" t="s">
        <v>275</v>
      </c>
      <c r="H483" s="196">
        <v>0.043</v>
      </c>
      <c r="I483" s="197"/>
      <c r="J483" s="198">
        <f>ROUND(I483*H483,2)</f>
        <v>0</v>
      </c>
      <c r="K483" s="194" t="s">
        <v>246</v>
      </c>
      <c r="L483" s="199"/>
      <c r="M483" s="200" t="s">
        <v>1</v>
      </c>
      <c r="N483" s="201" t="s">
        <v>46</v>
      </c>
      <c r="O483" s="59"/>
      <c r="P483" s="159">
        <f>O483*H483</f>
        <v>0</v>
      </c>
      <c r="Q483" s="159">
        <v>1</v>
      </c>
      <c r="R483" s="159">
        <f>Q483*H483</f>
        <v>0.043</v>
      </c>
      <c r="S483" s="159">
        <v>0</v>
      </c>
      <c r="T483" s="160">
        <f>S483*H483</f>
        <v>0</v>
      </c>
      <c r="U483" s="33"/>
      <c r="V483" s="33"/>
      <c r="W483" s="33"/>
      <c r="X483" s="33"/>
      <c r="Y483" s="33"/>
      <c r="Z483" s="33"/>
      <c r="AA483" s="33"/>
      <c r="AB483" s="33"/>
      <c r="AC483" s="33"/>
      <c r="AD483" s="33"/>
      <c r="AE483" s="33"/>
      <c r="AR483" s="161" t="s">
        <v>259</v>
      </c>
      <c r="AT483" s="161" t="s">
        <v>272</v>
      </c>
      <c r="AU483" s="161" t="s">
        <v>221</v>
      </c>
      <c r="AY483" s="18" t="s">
        <v>199</v>
      </c>
      <c r="BE483" s="162">
        <f>IF(N483="základní",J483,0)</f>
        <v>0</v>
      </c>
      <c r="BF483" s="162">
        <f>IF(N483="snížená",J483,0)</f>
        <v>0</v>
      </c>
      <c r="BG483" s="162">
        <f>IF(N483="zákl. přenesená",J483,0)</f>
        <v>0</v>
      </c>
      <c r="BH483" s="162">
        <f>IF(N483="sníž. přenesená",J483,0)</f>
        <v>0</v>
      </c>
      <c r="BI483" s="162">
        <f>IF(N483="nulová",J483,0)</f>
        <v>0</v>
      </c>
      <c r="BJ483" s="18" t="s">
        <v>89</v>
      </c>
      <c r="BK483" s="162">
        <f>ROUND(I483*H483,2)</f>
        <v>0</v>
      </c>
      <c r="BL483" s="18" t="s">
        <v>206</v>
      </c>
      <c r="BM483" s="161" t="s">
        <v>1039</v>
      </c>
    </row>
    <row r="484" spans="2:51" s="14" customFormat="1" ht="11.25">
      <c r="B484" s="177"/>
      <c r="D484" s="163" t="s">
        <v>212</v>
      </c>
      <c r="E484" s="178" t="s">
        <v>1</v>
      </c>
      <c r="F484" s="179" t="s">
        <v>1033</v>
      </c>
      <c r="H484" s="178" t="s">
        <v>1</v>
      </c>
      <c r="I484" s="180"/>
      <c r="L484" s="177"/>
      <c r="M484" s="181"/>
      <c r="N484" s="182"/>
      <c r="O484" s="182"/>
      <c r="P484" s="182"/>
      <c r="Q484" s="182"/>
      <c r="R484" s="182"/>
      <c r="S484" s="182"/>
      <c r="T484" s="183"/>
      <c r="AT484" s="178" t="s">
        <v>212</v>
      </c>
      <c r="AU484" s="178" t="s">
        <v>221</v>
      </c>
      <c r="AV484" s="14" t="s">
        <v>89</v>
      </c>
      <c r="AW484" s="14" t="s">
        <v>36</v>
      </c>
      <c r="AX484" s="14" t="s">
        <v>81</v>
      </c>
      <c r="AY484" s="178" t="s">
        <v>199</v>
      </c>
    </row>
    <row r="485" spans="2:51" s="14" customFormat="1" ht="11.25">
      <c r="B485" s="177"/>
      <c r="D485" s="163" t="s">
        <v>212</v>
      </c>
      <c r="E485" s="178" t="s">
        <v>1</v>
      </c>
      <c r="F485" s="179" t="s">
        <v>1034</v>
      </c>
      <c r="H485" s="178" t="s">
        <v>1</v>
      </c>
      <c r="I485" s="180"/>
      <c r="L485" s="177"/>
      <c r="M485" s="181"/>
      <c r="N485" s="182"/>
      <c r="O485" s="182"/>
      <c r="P485" s="182"/>
      <c r="Q485" s="182"/>
      <c r="R485" s="182"/>
      <c r="S485" s="182"/>
      <c r="T485" s="183"/>
      <c r="AT485" s="178" t="s">
        <v>212</v>
      </c>
      <c r="AU485" s="178" t="s">
        <v>221</v>
      </c>
      <c r="AV485" s="14" t="s">
        <v>89</v>
      </c>
      <c r="AW485" s="14" t="s">
        <v>36</v>
      </c>
      <c r="AX485" s="14" t="s">
        <v>81</v>
      </c>
      <c r="AY485" s="178" t="s">
        <v>199</v>
      </c>
    </row>
    <row r="486" spans="2:51" s="13" customFormat="1" ht="11.25">
      <c r="B486" s="169"/>
      <c r="D486" s="163" t="s">
        <v>212</v>
      </c>
      <c r="E486" s="170" t="s">
        <v>1</v>
      </c>
      <c r="F486" s="171" t="s">
        <v>1040</v>
      </c>
      <c r="H486" s="172">
        <v>0.043</v>
      </c>
      <c r="I486" s="173"/>
      <c r="L486" s="169"/>
      <c r="M486" s="174"/>
      <c r="N486" s="175"/>
      <c r="O486" s="175"/>
      <c r="P486" s="175"/>
      <c r="Q486" s="175"/>
      <c r="R486" s="175"/>
      <c r="S486" s="175"/>
      <c r="T486" s="176"/>
      <c r="AT486" s="170" t="s">
        <v>212</v>
      </c>
      <c r="AU486" s="170" t="s">
        <v>221</v>
      </c>
      <c r="AV486" s="13" t="s">
        <v>91</v>
      </c>
      <c r="AW486" s="13" t="s">
        <v>36</v>
      </c>
      <c r="AX486" s="13" t="s">
        <v>81</v>
      </c>
      <c r="AY486" s="170" t="s">
        <v>199</v>
      </c>
    </row>
    <row r="487" spans="2:51" s="15" customFormat="1" ht="11.25">
      <c r="B487" s="184"/>
      <c r="D487" s="163" t="s">
        <v>212</v>
      </c>
      <c r="E487" s="185" t="s">
        <v>1</v>
      </c>
      <c r="F487" s="186" t="s">
        <v>234</v>
      </c>
      <c r="H487" s="187">
        <v>0.043</v>
      </c>
      <c r="I487" s="188"/>
      <c r="L487" s="184"/>
      <c r="M487" s="189"/>
      <c r="N487" s="190"/>
      <c r="O487" s="190"/>
      <c r="P487" s="190"/>
      <c r="Q487" s="190"/>
      <c r="R487" s="190"/>
      <c r="S487" s="190"/>
      <c r="T487" s="191"/>
      <c r="AT487" s="185" t="s">
        <v>212</v>
      </c>
      <c r="AU487" s="185" t="s">
        <v>221</v>
      </c>
      <c r="AV487" s="15" t="s">
        <v>206</v>
      </c>
      <c r="AW487" s="15" t="s">
        <v>36</v>
      </c>
      <c r="AX487" s="15" t="s">
        <v>89</v>
      </c>
      <c r="AY487" s="185" t="s">
        <v>199</v>
      </c>
    </row>
    <row r="488" spans="1:65" s="2" customFormat="1" ht="24.2" customHeight="1">
      <c r="A488" s="33"/>
      <c r="B488" s="149"/>
      <c r="C488" s="192" t="s">
        <v>1041</v>
      </c>
      <c r="D488" s="192" t="s">
        <v>272</v>
      </c>
      <c r="E488" s="193" t="s">
        <v>1042</v>
      </c>
      <c r="F488" s="194" t="s">
        <v>1043</v>
      </c>
      <c r="G488" s="195" t="s">
        <v>275</v>
      </c>
      <c r="H488" s="196">
        <v>0.042</v>
      </c>
      <c r="I488" s="197"/>
      <c r="J488" s="198">
        <f>ROUND(I488*H488,2)</f>
        <v>0</v>
      </c>
      <c r="K488" s="194" t="s">
        <v>205</v>
      </c>
      <c r="L488" s="199"/>
      <c r="M488" s="200" t="s">
        <v>1</v>
      </c>
      <c r="N488" s="201" t="s">
        <v>46</v>
      </c>
      <c r="O488" s="59"/>
      <c r="P488" s="159">
        <f>O488*H488</f>
        <v>0</v>
      </c>
      <c r="Q488" s="159">
        <v>1</v>
      </c>
      <c r="R488" s="159">
        <f>Q488*H488</f>
        <v>0.042</v>
      </c>
      <c r="S488" s="159">
        <v>0</v>
      </c>
      <c r="T488" s="160">
        <f>S488*H488</f>
        <v>0</v>
      </c>
      <c r="U488" s="33"/>
      <c r="V488" s="33"/>
      <c r="W488" s="33"/>
      <c r="X488" s="33"/>
      <c r="Y488" s="33"/>
      <c r="Z488" s="33"/>
      <c r="AA488" s="33"/>
      <c r="AB488" s="33"/>
      <c r="AC488" s="33"/>
      <c r="AD488" s="33"/>
      <c r="AE488" s="33"/>
      <c r="AR488" s="161" t="s">
        <v>259</v>
      </c>
      <c r="AT488" s="161" t="s">
        <v>272</v>
      </c>
      <c r="AU488" s="161" t="s">
        <v>221</v>
      </c>
      <c r="AY488" s="18" t="s">
        <v>199</v>
      </c>
      <c r="BE488" s="162">
        <f>IF(N488="základní",J488,0)</f>
        <v>0</v>
      </c>
      <c r="BF488" s="162">
        <f>IF(N488="snížená",J488,0)</f>
        <v>0</v>
      </c>
      <c r="BG488" s="162">
        <f>IF(N488="zákl. přenesená",J488,0)</f>
        <v>0</v>
      </c>
      <c r="BH488" s="162">
        <f>IF(N488="sníž. přenesená",J488,0)</f>
        <v>0</v>
      </c>
      <c r="BI488" s="162">
        <f>IF(N488="nulová",J488,0)</f>
        <v>0</v>
      </c>
      <c r="BJ488" s="18" t="s">
        <v>89</v>
      </c>
      <c r="BK488" s="162">
        <f>ROUND(I488*H488,2)</f>
        <v>0</v>
      </c>
      <c r="BL488" s="18" t="s">
        <v>206</v>
      </c>
      <c r="BM488" s="161" t="s">
        <v>1044</v>
      </c>
    </row>
    <row r="489" spans="1:47" s="2" customFormat="1" ht="11.25">
      <c r="A489" s="33"/>
      <c r="B489" s="34"/>
      <c r="C489" s="33"/>
      <c r="D489" s="163" t="s">
        <v>208</v>
      </c>
      <c r="E489" s="33"/>
      <c r="F489" s="164" t="s">
        <v>1043</v>
      </c>
      <c r="G489" s="33"/>
      <c r="H489" s="33"/>
      <c r="I489" s="165"/>
      <c r="J489" s="33"/>
      <c r="K489" s="33"/>
      <c r="L489" s="34"/>
      <c r="M489" s="166"/>
      <c r="N489" s="167"/>
      <c r="O489" s="59"/>
      <c r="P489" s="59"/>
      <c r="Q489" s="59"/>
      <c r="R489" s="59"/>
      <c r="S489" s="59"/>
      <c r="T489" s="60"/>
      <c r="U489" s="33"/>
      <c r="V489" s="33"/>
      <c r="W489" s="33"/>
      <c r="X489" s="33"/>
      <c r="Y489" s="33"/>
      <c r="Z489" s="33"/>
      <c r="AA489" s="33"/>
      <c r="AB489" s="33"/>
      <c r="AC489" s="33"/>
      <c r="AD489" s="33"/>
      <c r="AE489" s="33"/>
      <c r="AT489" s="18" t="s">
        <v>208</v>
      </c>
      <c r="AU489" s="18" t="s">
        <v>221</v>
      </c>
    </row>
    <row r="490" spans="2:51" s="14" customFormat="1" ht="11.25">
      <c r="B490" s="177"/>
      <c r="D490" s="163" t="s">
        <v>212</v>
      </c>
      <c r="E490" s="178" t="s">
        <v>1</v>
      </c>
      <c r="F490" s="179" t="s">
        <v>1033</v>
      </c>
      <c r="H490" s="178" t="s">
        <v>1</v>
      </c>
      <c r="I490" s="180"/>
      <c r="L490" s="177"/>
      <c r="M490" s="181"/>
      <c r="N490" s="182"/>
      <c r="O490" s="182"/>
      <c r="P490" s="182"/>
      <c r="Q490" s="182"/>
      <c r="R490" s="182"/>
      <c r="S490" s="182"/>
      <c r="T490" s="183"/>
      <c r="AT490" s="178" t="s">
        <v>212</v>
      </c>
      <c r="AU490" s="178" t="s">
        <v>221</v>
      </c>
      <c r="AV490" s="14" t="s">
        <v>89</v>
      </c>
      <c r="AW490" s="14" t="s">
        <v>36</v>
      </c>
      <c r="AX490" s="14" t="s">
        <v>81</v>
      </c>
      <c r="AY490" s="178" t="s">
        <v>199</v>
      </c>
    </row>
    <row r="491" spans="2:51" s="14" customFormat="1" ht="11.25">
      <c r="B491" s="177"/>
      <c r="D491" s="163" t="s">
        <v>212</v>
      </c>
      <c r="E491" s="178" t="s">
        <v>1</v>
      </c>
      <c r="F491" s="179" t="s">
        <v>1034</v>
      </c>
      <c r="H491" s="178" t="s">
        <v>1</v>
      </c>
      <c r="I491" s="180"/>
      <c r="L491" s="177"/>
      <c r="M491" s="181"/>
      <c r="N491" s="182"/>
      <c r="O491" s="182"/>
      <c r="P491" s="182"/>
      <c r="Q491" s="182"/>
      <c r="R491" s="182"/>
      <c r="S491" s="182"/>
      <c r="T491" s="183"/>
      <c r="AT491" s="178" t="s">
        <v>212</v>
      </c>
      <c r="AU491" s="178" t="s">
        <v>221</v>
      </c>
      <c r="AV491" s="14" t="s">
        <v>89</v>
      </c>
      <c r="AW491" s="14" t="s">
        <v>36</v>
      </c>
      <c r="AX491" s="14" t="s">
        <v>81</v>
      </c>
      <c r="AY491" s="178" t="s">
        <v>199</v>
      </c>
    </row>
    <row r="492" spans="2:51" s="13" customFormat="1" ht="11.25">
      <c r="B492" s="169"/>
      <c r="D492" s="163" t="s">
        <v>212</v>
      </c>
      <c r="E492" s="170" t="s">
        <v>1</v>
      </c>
      <c r="F492" s="171" t="s">
        <v>1045</v>
      </c>
      <c r="H492" s="172">
        <v>0.042</v>
      </c>
      <c r="I492" s="173"/>
      <c r="L492" s="169"/>
      <c r="M492" s="174"/>
      <c r="N492" s="175"/>
      <c r="O492" s="175"/>
      <c r="P492" s="175"/>
      <c r="Q492" s="175"/>
      <c r="R492" s="175"/>
      <c r="S492" s="175"/>
      <c r="T492" s="176"/>
      <c r="AT492" s="170" t="s">
        <v>212</v>
      </c>
      <c r="AU492" s="170" t="s">
        <v>221</v>
      </c>
      <c r="AV492" s="13" t="s">
        <v>91</v>
      </c>
      <c r="AW492" s="13" t="s">
        <v>36</v>
      </c>
      <c r="AX492" s="13" t="s">
        <v>81</v>
      </c>
      <c r="AY492" s="170" t="s">
        <v>199</v>
      </c>
    </row>
    <row r="493" spans="2:51" s="15" customFormat="1" ht="11.25">
      <c r="B493" s="184"/>
      <c r="D493" s="163" t="s">
        <v>212</v>
      </c>
      <c r="E493" s="185" t="s">
        <v>1</v>
      </c>
      <c r="F493" s="186" t="s">
        <v>234</v>
      </c>
      <c r="H493" s="187">
        <v>0.042</v>
      </c>
      <c r="I493" s="188"/>
      <c r="L493" s="184"/>
      <c r="M493" s="189"/>
      <c r="N493" s="190"/>
      <c r="O493" s="190"/>
      <c r="P493" s="190"/>
      <c r="Q493" s="190"/>
      <c r="R493" s="190"/>
      <c r="S493" s="190"/>
      <c r="T493" s="191"/>
      <c r="AT493" s="185" t="s">
        <v>212</v>
      </c>
      <c r="AU493" s="185" t="s">
        <v>221</v>
      </c>
      <c r="AV493" s="15" t="s">
        <v>206</v>
      </c>
      <c r="AW493" s="15" t="s">
        <v>36</v>
      </c>
      <c r="AX493" s="15" t="s">
        <v>89</v>
      </c>
      <c r="AY493" s="185" t="s">
        <v>199</v>
      </c>
    </row>
    <row r="494" spans="2:63" s="12" customFormat="1" ht="20.85" customHeight="1">
      <c r="B494" s="136"/>
      <c r="D494" s="137" t="s">
        <v>80</v>
      </c>
      <c r="E494" s="147" t="s">
        <v>599</v>
      </c>
      <c r="F494" s="147" t="s">
        <v>600</v>
      </c>
      <c r="I494" s="139"/>
      <c r="J494" s="148">
        <f>BK494</f>
        <v>0</v>
      </c>
      <c r="L494" s="136"/>
      <c r="M494" s="141"/>
      <c r="N494" s="142"/>
      <c r="O494" s="142"/>
      <c r="P494" s="143">
        <f>SUM(P495:P499)</f>
        <v>0</v>
      </c>
      <c r="Q494" s="142"/>
      <c r="R494" s="143">
        <f>SUM(R495:R499)</f>
        <v>0</v>
      </c>
      <c r="S494" s="142"/>
      <c r="T494" s="144">
        <f>SUM(T495:T499)</f>
        <v>1678.272</v>
      </c>
      <c r="AR494" s="137" t="s">
        <v>89</v>
      </c>
      <c r="AT494" s="145" t="s">
        <v>80</v>
      </c>
      <c r="AU494" s="145" t="s">
        <v>91</v>
      </c>
      <c r="AY494" s="137" t="s">
        <v>199</v>
      </c>
      <c r="BK494" s="146">
        <f>SUM(BK495:BK499)</f>
        <v>0</v>
      </c>
    </row>
    <row r="495" spans="1:65" s="2" customFormat="1" ht="14.45" customHeight="1">
      <c r="A495" s="33"/>
      <c r="B495" s="149"/>
      <c r="C495" s="150" t="s">
        <v>1046</v>
      </c>
      <c r="D495" s="150" t="s">
        <v>201</v>
      </c>
      <c r="E495" s="151" t="s">
        <v>602</v>
      </c>
      <c r="F495" s="152" t="s">
        <v>603</v>
      </c>
      <c r="G495" s="153" t="s">
        <v>228</v>
      </c>
      <c r="H495" s="154">
        <v>699.28</v>
      </c>
      <c r="I495" s="155"/>
      <c r="J495" s="156">
        <f>ROUND(I495*H495,2)</f>
        <v>0</v>
      </c>
      <c r="K495" s="152" t="s">
        <v>205</v>
      </c>
      <c r="L495" s="34"/>
      <c r="M495" s="157" t="s">
        <v>1</v>
      </c>
      <c r="N495" s="158" t="s">
        <v>46</v>
      </c>
      <c r="O495" s="59"/>
      <c r="P495" s="159">
        <f>O495*H495</f>
        <v>0</v>
      </c>
      <c r="Q495" s="159">
        <v>0</v>
      </c>
      <c r="R495" s="159">
        <f>Q495*H495</f>
        <v>0</v>
      </c>
      <c r="S495" s="159">
        <v>2.4</v>
      </c>
      <c r="T495" s="160">
        <f>S495*H495</f>
        <v>1678.272</v>
      </c>
      <c r="U495" s="33"/>
      <c r="V495" s="33"/>
      <c r="W495" s="33"/>
      <c r="X495" s="33"/>
      <c r="Y495" s="33"/>
      <c r="Z495" s="33"/>
      <c r="AA495" s="33"/>
      <c r="AB495" s="33"/>
      <c r="AC495" s="33"/>
      <c r="AD495" s="33"/>
      <c r="AE495" s="33"/>
      <c r="AR495" s="161" t="s">
        <v>206</v>
      </c>
      <c r="AT495" s="161" t="s">
        <v>201</v>
      </c>
      <c r="AU495" s="161" t="s">
        <v>221</v>
      </c>
      <c r="AY495" s="18" t="s">
        <v>199</v>
      </c>
      <c r="BE495" s="162">
        <f>IF(N495="základní",J495,0)</f>
        <v>0</v>
      </c>
      <c r="BF495" s="162">
        <f>IF(N495="snížená",J495,0)</f>
        <v>0</v>
      </c>
      <c r="BG495" s="162">
        <f>IF(N495="zákl. přenesená",J495,0)</f>
        <v>0</v>
      </c>
      <c r="BH495" s="162">
        <f>IF(N495="sníž. přenesená",J495,0)</f>
        <v>0</v>
      </c>
      <c r="BI495" s="162">
        <f>IF(N495="nulová",J495,0)</f>
        <v>0</v>
      </c>
      <c r="BJ495" s="18" t="s">
        <v>89</v>
      </c>
      <c r="BK495" s="162">
        <f>ROUND(I495*H495,2)</f>
        <v>0</v>
      </c>
      <c r="BL495" s="18" t="s">
        <v>206</v>
      </c>
      <c r="BM495" s="161" t="s">
        <v>1047</v>
      </c>
    </row>
    <row r="496" spans="1:47" s="2" customFormat="1" ht="11.25">
      <c r="A496" s="33"/>
      <c r="B496" s="34"/>
      <c r="C496" s="33"/>
      <c r="D496" s="163" t="s">
        <v>208</v>
      </c>
      <c r="E496" s="33"/>
      <c r="F496" s="164" t="s">
        <v>605</v>
      </c>
      <c r="G496" s="33"/>
      <c r="H496" s="33"/>
      <c r="I496" s="165"/>
      <c r="J496" s="33"/>
      <c r="K496" s="33"/>
      <c r="L496" s="34"/>
      <c r="M496" s="166"/>
      <c r="N496" s="167"/>
      <c r="O496" s="59"/>
      <c r="P496" s="59"/>
      <c r="Q496" s="59"/>
      <c r="R496" s="59"/>
      <c r="S496" s="59"/>
      <c r="T496" s="60"/>
      <c r="U496" s="33"/>
      <c r="V496" s="33"/>
      <c r="W496" s="33"/>
      <c r="X496" s="33"/>
      <c r="Y496" s="33"/>
      <c r="Z496" s="33"/>
      <c r="AA496" s="33"/>
      <c r="AB496" s="33"/>
      <c r="AC496" s="33"/>
      <c r="AD496" s="33"/>
      <c r="AE496" s="33"/>
      <c r="AT496" s="18" t="s">
        <v>208</v>
      </c>
      <c r="AU496" s="18" t="s">
        <v>221</v>
      </c>
    </row>
    <row r="497" spans="1:47" s="2" customFormat="1" ht="29.25">
      <c r="A497" s="33"/>
      <c r="B497" s="34"/>
      <c r="C497" s="33"/>
      <c r="D497" s="163" t="s">
        <v>210</v>
      </c>
      <c r="E497" s="33"/>
      <c r="F497" s="168" t="s">
        <v>606</v>
      </c>
      <c r="G497" s="33"/>
      <c r="H497" s="33"/>
      <c r="I497" s="165"/>
      <c r="J497" s="33"/>
      <c r="K497" s="33"/>
      <c r="L497" s="34"/>
      <c r="M497" s="166"/>
      <c r="N497" s="167"/>
      <c r="O497" s="59"/>
      <c r="P497" s="59"/>
      <c r="Q497" s="59"/>
      <c r="R497" s="59"/>
      <c r="S497" s="59"/>
      <c r="T497" s="60"/>
      <c r="U497" s="33"/>
      <c r="V497" s="33"/>
      <c r="W497" s="33"/>
      <c r="X497" s="33"/>
      <c r="Y497" s="33"/>
      <c r="Z497" s="33"/>
      <c r="AA497" s="33"/>
      <c r="AB497" s="33"/>
      <c r="AC497" s="33"/>
      <c r="AD497" s="33"/>
      <c r="AE497" s="33"/>
      <c r="AT497" s="18" t="s">
        <v>210</v>
      </c>
      <c r="AU497" s="18" t="s">
        <v>221</v>
      </c>
    </row>
    <row r="498" spans="2:51" s="14" customFormat="1" ht="11.25">
      <c r="B498" s="177"/>
      <c r="D498" s="163" t="s">
        <v>212</v>
      </c>
      <c r="E498" s="178" t="s">
        <v>1</v>
      </c>
      <c r="F498" s="179" t="s">
        <v>1048</v>
      </c>
      <c r="H498" s="178" t="s">
        <v>1</v>
      </c>
      <c r="I498" s="180"/>
      <c r="L498" s="177"/>
      <c r="M498" s="181"/>
      <c r="N498" s="182"/>
      <c r="O498" s="182"/>
      <c r="P498" s="182"/>
      <c r="Q498" s="182"/>
      <c r="R498" s="182"/>
      <c r="S498" s="182"/>
      <c r="T498" s="183"/>
      <c r="AT498" s="178" t="s">
        <v>212</v>
      </c>
      <c r="AU498" s="178" t="s">
        <v>221</v>
      </c>
      <c r="AV498" s="14" t="s">
        <v>89</v>
      </c>
      <c r="AW498" s="14" t="s">
        <v>36</v>
      </c>
      <c r="AX498" s="14" t="s">
        <v>81</v>
      </c>
      <c r="AY498" s="178" t="s">
        <v>199</v>
      </c>
    </row>
    <row r="499" spans="2:51" s="13" customFormat="1" ht="11.25">
      <c r="B499" s="169"/>
      <c r="D499" s="163" t="s">
        <v>212</v>
      </c>
      <c r="E499" s="170" t="s">
        <v>1</v>
      </c>
      <c r="F499" s="171" t="s">
        <v>1049</v>
      </c>
      <c r="H499" s="172">
        <v>699.28</v>
      </c>
      <c r="I499" s="173"/>
      <c r="L499" s="169"/>
      <c r="M499" s="174"/>
      <c r="N499" s="175"/>
      <c r="O499" s="175"/>
      <c r="P499" s="175"/>
      <c r="Q499" s="175"/>
      <c r="R499" s="175"/>
      <c r="S499" s="175"/>
      <c r="T499" s="176"/>
      <c r="AT499" s="170" t="s">
        <v>212</v>
      </c>
      <c r="AU499" s="170" t="s">
        <v>221</v>
      </c>
      <c r="AV499" s="13" t="s">
        <v>91</v>
      </c>
      <c r="AW499" s="13" t="s">
        <v>36</v>
      </c>
      <c r="AX499" s="13" t="s">
        <v>89</v>
      </c>
      <c r="AY499" s="170" t="s">
        <v>199</v>
      </c>
    </row>
    <row r="500" spans="2:63" s="12" customFormat="1" ht="20.85" customHeight="1">
      <c r="B500" s="136"/>
      <c r="D500" s="137" t="s">
        <v>80</v>
      </c>
      <c r="E500" s="147" t="s">
        <v>1050</v>
      </c>
      <c r="F500" s="147" t="s">
        <v>1051</v>
      </c>
      <c r="I500" s="139"/>
      <c r="J500" s="148">
        <f>BK500</f>
        <v>0</v>
      </c>
      <c r="L500" s="136"/>
      <c r="M500" s="141"/>
      <c r="N500" s="142"/>
      <c r="O500" s="142"/>
      <c r="P500" s="143">
        <f>P501</f>
        <v>0</v>
      </c>
      <c r="Q500" s="142"/>
      <c r="R500" s="143">
        <f>R501</f>
        <v>0.007560000000000001</v>
      </c>
      <c r="S500" s="142"/>
      <c r="T500" s="144">
        <f>T501</f>
        <v>0</v>
      </c>
      <c r="AR500" s="137" t="s">
        <v>89</v>
      </c>
      <c r="AT500" s="145" t="s">
        <v>80</v>
      </c>
      <c r="AU500" s="145" t="s">
        <v>91</v>
      </c>
      <c r="AY500" s="137" t="s">
        <v>199</v>
      </c>
      <c r="BK500" s="146">
        <f>BK501</f>
        <v>0</v>
      </c>
    </row>
    <row r="501" spans="1:65" s="2" customFormat="1" ht="14.45" customHeight="1">
      <c r="A501" s="33"/>
      <c r="B501" s="149"/>
      <c r="C501" s="150" t="s">
        <v>1052</v>
      </c>
      <c r="D501" s="150" t="s">
        <v>201</v>
      </c>
      <c r="E501" s="151" t="s">
        <v>1053</v>
      </c>
      <c r="F501" s="152" t="s">
        <v>1054</v>
      </c>
      <c r="G501" s="153" t="s">
        <v>345</v>
      </c>
      <c r="H501" s="154">
        <v>6</v>
      </c>
      <c r="I501" s="155"/>
      <c r="J501" s="156">
        <f>ROUND(I501*H501,2)</f>
        <v>0</v>
      </c>
      <c r="K501" s="152" t="s">
        <v>246</v>
      </c>
      <c r="L501" s="34"/>
      <c r="M501" s="157" t="s">
        <v>1</v>
      </c>
      <c r="N501" s="158" t="s">
        <v>46</v>
      </c>
      <c r="O501" s="59"/>
      <c r="P501" s="159">
        <f>O501*H501</f>
        <v>0</v>
      </c>
      <c r="Q501" s="159">
        <v>0.00126</v>
      </c>
      <c r="R501" s="159">
        <f>Q501*H501</f>
        <v>0.007560000000000001</v>
      </c>
      <c r="S501" s="159">
        <v>0</v>
      </c>
      <c r="T501" s="160">
        <f>S501*H501</f>
        <v>0</v>
      </c>
      <c r="U501" s="33"/>
      <c r="V501" s="33"/>
      <c r="W501" s="33"/>
      <c r="X501" s="33"/>
      <c r="Y501" s="33"/>
      <c r="Z501" s="33"/>
      <c r="AA501" s="33"/>
      <c r="AB501" s="33"/>
      <c r="AC501" s="33"/>
      <c r="AD501" s="33"/>
      <c r="AE501" s="33"/>
      <c r="AR501" s="161" t="s">
        <v>206</v>
      </c>
      <c r="AT501" s="161" t="s">
        <v>201</v>
      </c>
      <c r="AU501" s="161" t="s">
        <v>221</v>
      </c>
      <c r="AY501" s="18" t="s">
        <v>199</v>
      </c>
      <c r="BE501" s="162">
        <f>IF(N501="základní",J501,0)</f>
        <v>0</v>
      </c>
      <c r="BF501" s="162">
        <f>IF(N501="snížená",J501,0)</f>
        <v>0</v>
      </c>
      <c r="BG501" s="162">
        <f>IF(N501="zákl. přenesená",J501,0)</f>
        <v>0</v>
      </c>
      <c r="BH501" s="162">
        <f>IF(N501="sníž. přenesená",J501,0)</f>
        <v>0</v>
      </c>
      <c r="BI501" s="162">
        <f>IF(N501="nulová",J501,0)</f>
        <v>0</v>
      </c>
      <c r="BJ501" s="18" t="s">
        <v>89</v>
      </c>
      <c r="BK501" s="162">
        <f>ROUND(I501*H501,2)</f>
        <v>0</v>
      </c>
      <c r="BL501" s="18" t="s">
        <v>206</v>
      </c>
      <c r="BM501" s="161" t="s">
        <v>1055</v>
      </c>
    </row>
    <row r="502" spans="2:63" s="12" customFormat="1" ht="22.9" customHeight="1">
      <c r="B502" s="136"/>
      <c r="D502" s="137" t="s">
        <v>80</v>
      </c>
      <c r="E502" s="147" t="s">
        <v>609</v>
      </c>
      <c r="F502" s="147" t="s">
        <v>610</v>
      </c>
      <c r="I502" s="139"/>
      <c r="J502" s="148">
        <f>BK502</f>
        <v>0</v>
      </c>
      <c r="L502" s="136"/>
      <c r="M502" s="141"/>
      <c r="N502" s="142"/>
      <c r="O502" s="142"/>
      <c r="P502" s="143">
        <f>SUM(P503:P507)</f>
        <v>0</v>
      </c>
      <c r="Q502" s="142"/>
      <c r="R502" s="143">
        <f>SUM(R503:R507)</f>
        <v>0</v>
      </c>
      <c r="S502" s="142"/>
      <c r="T502" s="144">
        <f>SUM(T503:T507)</f>
        <v>0</v>
      </c>
      <c r="AR502" s="137" t="s">
        <v>89</v>
      </c>
      <c r="AT502" s="145" t="s">
        <v>80</v>
      </c>
      <c r="AU502" s="145" t="s">
        <v>89</v>
      </c>
      <c r="AY502" s="137" t="s">
        <v>199</v>
      </c>
      <c r="BK502" s="146">
        <f>SUM(BK503:BK507)</f>
        <v>0</v>
      </c>
    </row>
    <row r="503" spans="1:65" s="2" customFormat="1" ht="24.2" customHeight="1">
      <c r="A503" s="33"/>
      <c r="B503" s="149"/>
      <c r="C503" s="150" t="s">
        <v>1056</v>
      </c>
      <c r="D503" s="150" t="s">
        <v>201</v>
      </c>
      <c r="E503" s="151" t="s">
        <v>612</v>
      </c>
      <c r="F503" s="152" t="s">
        <v>613</v>
      </c>
      <c r="G503" s="153" t="s">
        <v>275</v>
      </c>
      <c r="H503" s="154">
        <v>1678.272</v>
      </c>
      <c r="I503" s="155"/>
      <c r="J503" s="156">
        <f>ROUND(I503*H503,2)</f>
        <v>0</v>
      </c>
      <c r="K503" s="152" t="s">
        <v>246</v>
      </c>
      <c r="L503" s="34"/>
      <c r="M503" s="157" t="s">
        <v>1</v>
      </c>
      <c r="N503" s="158" t="s">
        <v>46</v>
      </c>
      <c r="O503" s="59"/>
      <c r="P503" s="159">
        <f>O503*H503</f>
        <v>0</v>
      </c>
      <c r="Q503" s="159">
        <v>0</v>
      </c>
      <c r="R503" s="159">
        <f>Q503*H503</f>
        <v>0</v>
      </c>
      <c r="S503" s="159">
        <v>0</v>
      </c>
      <c r="T503" s="160">
        <f>S503*H503</f>
        <v>0</v>
      </c>
      <c r="U503" s="33"/>
      <c r="V503" s="33"/>
      <c r="W503" s="33"/>
      <c r="X503" s="33"/>
      <c r="Y503" s="33"/>
      <c r="Z503" s="33"/>
      <c r="AA503" s="33"/>
      <c r="AB503" s="33"/>
      <c r="AC503" s="33"/>
      <c r="AD503" s="33"/>
      <c r="AE503" s="33"/>
      <c r="AR503" s="161" t="s">
        <v>206</v>
      </c>
      <c r="AT503" s="161" t="s">
        <v>201</v>
      </c>
      <c r="AU503" s="161" t="s">
        <v>91</v>
      </c>
      <c r="AY503" s="18" t="s">
        <v>199</v>
      </c>
      <c r="BE503" s="162">
        <f>IF(N503="základní",J503,0)</f>
        <v>0</v>
      </c>
      <c r="BF503" s="162">
        <f>IF(N503="snížená",J503,0)</f>
        <v>0</v>
      </c>
      <c r="BG503" s="162">
        <f>IF(N503="zákl. přenesená",J503,0)</f>
        <v>0</v>
      </c>
      <c r="BH503" s="162">
        <f>IF(N503="sníž. přenesená",J503,0)</f>
        <v>0</v>
      </c>
      <c r="BI503" s="162">
        <f>IF(N503="nulová",J503,0)</f>
        <v>0</v>
      </c>
      <c r="BJ503" s="18" t="s">
        <v>89</v>
      </c>
      <c r="BK503" s="162">
        <f>ROUND(I503*H503,2)</f>
        <v>0</v>
      </c>
      <c r="BL503" s="18" t="s">
        <v>206</v>
      </c>
      <c r="BM503" s="161" t="s">
        <v>1057</v>
      </c>
    </row>
    <row r="504" spans="2:51" s="13" customFormat="1" ht="11.25">
      <c r="B504" s="169"/>
      <c r="D504" s="163" t="s">
        <v>212</v>
      </c>
      <c r="E504" s="170" t="s">
        <v>1</v>
      </c>
      <c r="F504" s="171" t="s">
        <v>1058</v>
      </c>
      <c r="H504" s="172">
        <v>1678.272</v>
      </c>
      <c r="I504" s="173"/>
      <c r="L504" s="169"/>
      <c r="M504" s="174"/>
      <c r="N504" s="175"/>
      <c r="O504" s="175"/>
      <c r="P504" s="175"/>
      <c r="Q504" s="175"/>
      <c r="R504" s="175"/>
      <c r="S504" s="175"/>
      <c r="T504" s="176"/>
      <c r="AT504" s="170" t="s">
        <v>212</v>
      </c>
      <c r="AU504" s="170" t="s">
        <v>91</v>
      </c>
      <c r="AV504" s="13" t="s">
        <v>91</v>
      </c>
      <c r="AW504" s="13" t="s">
        <v>36</v>
      </c>
      <c r="AX504" s="13" t="s">
        <v>89</v>
      </c>
      <c r="AY504" s="170" t="s">
        <v>199</v>
      </c>
    </row>
    <row r="505" spans="1:65" s="2" customFormat="1" ht="24.2" customHeight="1">
      <c r="A505" s="33"/>
      <c r="B505" s="149"/>
      <c r="C505" s="150" t="s">
        <v>1059</v>
      </c>
      <c r="D505" s="150" t="s">
        <v>201</v>
      </c>
      <c r="E505" s="151" t="s">
        <v>1060</v>
      </c>
      <c r="F505" s="152" t="s">
        <v>1061</v>
      </c>
      <c r="G505" s="153" t="s">
        <v>275</v>
      </c>
      <c r="H505" s="154">
        <v>1.68</v>
      </c>
      <c r="I505" s="155"/>
      <c r="J505" s="156">
        <f>ROUND(I505*H505,2)</f>
        <v>0</v>
      </c>
      <c r="K505" s="152" t="s">
        <v>246</v>
      </c>
      <c r="L505" s="34"/>
      <c r="M505" s="157" t="s">
        <v>1</v>
      </c>
      <c r="N505" s="158" t="s">
        <v>46</v>
      </c>
      <c r="O505" s="59"/>
      <c r="P505" s="159">
        <f>O505*H505</f>
        <v>0</v>
      </c>
      <c r="Q505" s="159">
        <v>0</v>
      </c>
      <c r="R505" s="159">
        <f>Q505*H505</f>
        <v>0</v>
      </c>
      <c r="S505" s="159">
        <v>0</v>
      </c>
      <c r="T505" s="160">
        <f>S505*H505</f>
        <v>0</v>
      </c>
      <c r="U505" s="33"/>
      <c r="V505" s="33"/>
      <c r="W505" s="33"/>
      <c r="X505" s="33"/>
      <c r="Y505" s="33"/>
      <c r="Z505" s="33"/>
      <c r="AA505" s="33"/>
      <c r="AB505" s="33"/>
      <c r="AC505" s="33"/>
      <c r="AD505" s="33"/>
      <c r="AE505" s="33"/>
      <c r="AR505" s="161" t="s">
        <v>206</v>
      </c>
      <c r="AT505" s="161" t="s">
        <v>201</v>
      </c>
      <c r="AU505" s="161" t="s">
        <v>91</v>
      </c>
      <c r="AY505" s="18" t="s">
        <v>199</v>
      </c>
      <c r="BE505" s="162">
        <f>IF(N505="základní",J505,0)</f>
        <v>0</v>
      </c>
      <c r="BF505" s="162">
        <f>IF(N505="snížená",J505,0)</f>
        <v>0</v>
      </c>
      <c r="BG505" s="162">
        <f>IF(N505="zákl. přenesená",J505,0)</f>
        <v>0</v>
      </c>
      <c r="BH505" s="162">
        <f>IF(N505="sníž. přenesená",J505,0)</f>
        <v>0</v>
      </c>
      <c r="BI505" s="162">
        <f>IF(N505="nulová",J505,0)</f>
        <v>0</v>
      </c>
      <c r="BJ505" s="18" t="s">
        <v>89</v>
      </c>
      <c r="BK505" s="162">
        <f>ROUND(I505*H505,2)</f>
        <v>0</v>
      </c>
      <c r="BL505" s="18" t="s">
        <v>206</v>
      </c>
      <c r="BM505" s="161" t="s">
        <v>1062</v>
      </c>
    </row>
    <row r="506" spans="2:51" s="13" customFormat="1" ht="11.25">
      <c r="B506" s="169"/>
      <c r="D506" s="163" t="s">
        <v>212</v>
      </c>
      <c r="E506" s="170" t="s">
        <v>1</v>
      </c>
      <c r="F506" s="171" t="s">
        <v>1063</v>
      </c>
      <c r="H506" s="172">
        <v>1.68</v>
      </c>
      <c r="I506" s="173"/>
      <c r="L506" s="169"/>
      <c r="M506" s="174"/>
      <c r="N506" s="175"/>
      <c r="O506" s="175"/>
      <c r="P506" s="175"/>
      <c r="Q506" s="175"/>
      <c r="R506" s="175"/>
      <c r="S506" s="175"/>
      <c r="T506" s="176"/>
      <c r="AT506" s="170" t="s">
        <v>212</v>
      </c>
      <c r="AU506" s="170" t="s">
        <v>91</v>
      </c>
      <c r="AV506" s="13" t="s">
        <v>91</v>
      </c>
      <c r="AW506" s="13" t="s">
        <v>36</v>
      </c>
      <c r="AX506" s="13" t="s">
        <v>81</v>
      </c>
      <c r="AY506" s="170" t="s">
        <v>199</v>
      </c>
    </row>
    <row r="507" spans="2:51" s="15" customFormat="1" ht="11.25">
      <c r="B507" s="184"/>
      <c r="D507" s="163" t="s">
        <v>212</v>
      </c>
      <c r="E507" s="185" t="s">
        <v>1</v>
      </c>
      <c r="F507" s="186" t="s">
        <v>234</v>
      </c>
      <c r="H507" s="187">
        <v>1.68</v>
      </c>
      <c r="I507" s="188"/>
      <c r="L507" s="184"/>
      <c r="M507" s="189"/>
      <c r="N507" s="190"/>
      <c r="O507" s="190"/>
      <c r="P507" s="190"/>
      <c r="Q507" s="190"/>
      <c r="R507" s="190"/>
      <c r="S507" s="190"/>
      <c r="T507" s="191"/>
      <c r="AT507" s="185" t="s">
        <v>212</v>
      </c>
      <c r="AU507" s="185" t="s">
        <v>91</v>
      </c>
      <c r="AV507" s="15" t="s">
        <v>206</v>
      </c>
      <c r="AW507" s="15" t="s">
        <v>36</v>
      </c>
      <c r="AX507" s="15" t="s">
        <v>89</v>
      </c>
      <c r="AY507" s="185" t="s">
        <v>199</v>
      </c>
    </row>
    <row r="508" spans="2:63" s="12" customFormat="1" ht="22.9" customHeight="1">
      <c r="B508" s="136"/>
      <c r="D508" s="137" t="s">
        <v>80</v>
      </c>
      <c r="E508" s="147" t="s">
        <v>623</v>
      </c>
      <c r="F508" s="147" t="s">
        <v>624</v>
      </c>
      <c r="I508" s="139"/>
      <c r="J508" s="148">
        <f>BK508</f>
        <v>0</v>
      </c>
      <c r="L508" s="136"/>
      <c r="M508" s="141"/>
      <c r="N508" s="142"/>
      <c r="O508" s="142"/>
      <c r="P508" s="143">
        <f>SUM(P509:P512)</f>
        <v>0</v>
      </c>
      <c r="Q508" s="142"/>
      <c r="R508" s="143">
        <f>SUM(R509:R512)</f>
        <v>0</v>
      </c>
      <c r="S508" s="142"/>
      <c r="T508" s="144">
        <f>SUM(T509:T512)</f>
        <v>0</v>
      </c>
      <c r="AR508" s="137" t="s">
        <v>89</v>
      </c>
      <c r="AT508" s="145" t="s">
        <v>80</v>
      </c>
      <c r="AU508" s="145" t="s">
        <v>89</v>
      </c>
      <c r="AY508" s="137" t="s">
        <v>199</v>
      </c>
      <c r="BK508" s="146">
        <f>SUM(BK509:BK512)</f>
        <v>0</v>
      </c>
    </row>
    <row r="509" spans="1:65" s="2" customFormat="1" ht="14.45" customHeight="1">
      <c r="A509" s="33"/>
      <c r="B509" s="149"/>
      <c r="C509" s="150" t="s">
        <v>1064</v>
      </c>
      <c r="D509" s="150" t="s">
        <v>201</v>
      </c>
      <c r="E509" s="151" t="s">
        <v>626</v>
      </c>
      <c r="F509" s="152" t="s">
        <v>627</v>
      </c>
      <c r="G509" s="153" t="s">
        <v>275</v>
      </c>
      <c r="H509" s="154">
        <v>556.862</v>
      </c>
      <c r="I509" s="155"/>
      <c r="J509" s="156">
        <f>ROUND(I509*H509,2)</f>
        <v>0</v>
      </c>
      <c r="K509" s="152" t="s">
        <v>205</v>
      </c>
      <c r="L509" s="34"/>
      <c r="M509" s="157" t="s">
        <v>1</v>
      </c>
      <c r="N509" s="158" t="s">
        <v>46</v>
      </c>
      <c r="O509" s="59"/>
      <c r="P509" s="159">
        <f>O509*H509</f>
        <v>0</v>
      </c>
      <c r="Q509" s="159">
        <v>0</v>
      </c>
      <c r="R509" s="159">
        <f>Q509*H509</f>
        <v>0</v>
      </c>
      <c r="S509" s="159">
        <v>0</v>
      </c>
      <c r="T509" s="160">
        <f>S509*H509</f>
        <v>0</v>
      </c>
      <c r="U509" s="33"/>
      <c r="V509" s="33"/>
      <c r="W509" s="33"/>
      <c r="X509" s="33"/>
      <c r="Y509" s="33"/>
      <c r="Z509" s="33"/>
      <c r="AA509" s="33"/>
      <c r="AB509" s="33"/>
      <c r="AC509" s="33"/>
      <c r="AD509" s="33"/>
      <c r="AE509" s="33"/>
      <c r="AR509" s="161" t="s">
        <v>206</v>
      </c>
      <c r="AT509" s="161" t="s">
        <v>201</v>
      </c>
      <c r="AU509" s="161" t="s">
        <v>91</v>
      </c>
      <c r="AY509" s="18" t="s">
        <v>199</v>
      </c>
      <c r="BE509" s="162">
        <f>IF(N509="základní",J509,0)</f>
        <v>0</v>
      </c>
      <c r="BF509" s="162">
        <f>IF(N509="snížená",J509,0)</f>
        <v>0</v>
      </c>
      <c r="BG509" s="162">
        <f>IF(N509="zákl. přenesená",J509,0)</f>
        <v>0</v>
      </c>
      <c r="BH509" s="162">
        <f>IF(N509="sníž. přenesená",J509,0)</f>
        <v>0</v>
      </c>
      <c r="BI509" s="162">
        <f>IF(N509="nulová",J509,0)</f>
        <v>0</v>
      </c>
      <c r="BJ509" s="18" t="s">
        <v>89</v>
      </c>
      <c r="BK509" s="162">
        <f>ROUND(I509*H509,2)</f>
        <v>0</v>
      </c>
      <c r="BL509" s="18" t="s">
        <v>206</v>
      </c>
      <c r="BM509" s="161" t="s">
        <v>1065</v>
      </c>
    </row>
    <row r="510" spans="1:47" s="2" customFormat="1" ht="19.5">
      <c r="A510" s="33"/>
      <c r="B510" s="34"/>
      <c r="C510" s="33"/>
      <c r="D510" s="163" t="s">
        <v>208</v>
      </c>
      <c r="E510" s="33"/>
      <c r="F510" s="164" t="s">
        <v>629</v>
      </c>
      <c r="G510" s="33"/>
      <c r="H510" s="33"/>
      <c r="I510" s="165"/>
      <c r="J510" s="33"/>
      <c r="K510" s="33"/>
      <c r="L510" s="34"/>
      <c r="M510" s="166"/>
      <c r="N510" s="167"/>
      <c r="O510" s="59"/>
      <c r="P510" s="59"/>
      <c r="Q510" s="59"/>
      <c r="R510" s="59"/>
      <c r="S510" s="59"/>
      <c r="T510" s="60"/>
      <c r="U510" s="33"/>
      <c r="V510" s="33"/>
      <c r="W510" s="33"/>
      <c r="X510" s="33"/>
      <c r="Y510" s="33"/>
      <c r="Z510" s="33"/>
      <c r="AA510" s="33"/>
      <c r="AB510" s="33"/>
      <c r="AC510" s="33"/>
      <c r="AD510" s="33"/>
      <c r="AE510" s="33"/>
      <c r="AT510" s="18" t="s">
        <v>208</v>
      </c>
      <c r="AU510" s="18" t="s">
        <v>91</v>
      </c>
    </row>
    <row r="511" spans="1:65" s="2" customFormat="1" ht="24.2" customHeight="1">
      <c r="A511" s="33"/>
      <c r="B511" s="149"/>
      <c r="C511" s="150" t="s">
        <v>1066</v>
      </c>
      <c r="D511" s="150" t="s">
        <v>201</v>
      </c>
      <c r="E511" s="151" t="s">
        <v>631</v>
      </c>
      <c r="F511" s="152" t="s">
        <v>632</v>
      </c>
      <c r="G511" s="153" t="s">
        <v>275</v>
      </c>
      <c r="H511" s="154">
        <v>556.862</v>
      </c>
      <c r="I511" s="155"/>
      <c r="J511" s="156">
        <f>ROUND(I511*H511,2)</f>
        <v>0</v>
      </c>
      <c r="K511" s="152" t="s">
        <v>205</v>
      </c>
      <c r="L511" s="34"/>
      <c r="M511" s="157" t="s">
        <v>1</v>
      </c>
      <c r="N511" s="158" t="s">
        <v>46</v>
      </c>
      <c r="O511" s="59"/>
      <c r="P511" s="159">
        <f>O511*H511</f>
        <v>0</v>
      </c>
      <c r="Q511" s="159">
        <v>0</v>
      </c>
      <c r="R511" s="159">
        <f>Q511*H511</f>
        <v>0</v>
      </c>
      <c r="S511" s="159">
        <v>0</v>
      </c>
      <c r="T511" s="160">
        <f>S511*H511</f>
        <v>0</v>
      </c>
      <c r="U511" s="33"/>
      <c r="V511" s="33"/>
      <c r="W511" s="33"/>
      <c r="X511" s="33"/>
      <c r="Y511" s="33"/>
      <c r="Z511" s="33"/>
      <c r="AA511" s="33"/>
      <c r="AB511" s="33"/>
      <c r="AC511" s="33"/>
      <c r="AD511" s="33"/>
      <c r="AE511" s="33"/>
      <c r="AR511" s="161" t="s">
        <v>206</v>
      </c>
      <c r="AT511" s="161" t="s">
        <v>201</v>
      </c>
      <c r="AU511" s="161" t="s">
        <v>91</v>
      </c>
      <c r="AY511" s="18" t="s">
        <v>199</v>
      </c>
      <c r="BE511" s="162">
        <f>IF(N511="základní",J511,0)</f>
        <v>0</v>
      </c>
      <c r="BF511" s="162">
        <f>IF(N511="snížená",J511,0)</f>
        <v>0</v>
      </c>
      <c r="BG511" s="162">
        <f>IF(N511="zákl. přenesená",J511,0)</f>
        <v>0</v>
      </c>
      <c r="BH511" s="162">
        <f>IF(N511="sníž. přenesená",J511,0)</f>
        <v>0</v>
      </c>
      <c r="BI511" s="162">
        <f>IF(N511="nulová",J511,0)</f>
        <v>0</v>
      </c>
      <c r="BJ511" s="18" t="s">
        <v>89</v>
      </c>
      <c r="BK511" s="162">
        <f>ROUND(I511*H511,2)</f>
        <v>0</v>
      </c>
      <c r="BL511" s="18" t="s">
        <v>206</v>
      </c>
      <c r="BM511" s="161" t="s">
        <v>1067</v>
      </c>
    </row>
    <row r="512" spans="1:47" s="2" customFormat="1" ht="29.25">
      <c r="A512" s="33"/>
      <c r="B512" s="34"/>
      <c r="C512" s="33"/>
      <c r="D512" s="163" t="s">
        <v>208</v>
      </c>
      <c r="E512" s="33"/>
      <c r="F512" s="164" t="s">
        <v>634</v>
      </c>
      <c r="G512" s="33"/>
      <c r="H512" s="33"/>
      <c r="I512" s="165"/>
      <c r="J512" s="33"/>
      <c r="K512" s="33"/>
      <c r="L512" s="34"/>
      <c r="M512" s="166"/>
      <c r="N512" s="167"/>
      <c r="O512" s="59"/>
      <c r="P512" s="59"/>
      <c r="Q512" s="59"/>
      <c r="R512" s="59"/>
      <c r="S512" s="59"/>
      <c r="T512" s="60"/>
      <c r="U512" s="33"/>
      <c r="V512" s="33"/>
      <c r="W512" s="33"/>
      <c r="X512" s="33"/>
      <c r="Y512" s="33"/>
      <c r="Z512" s="33"/>
      <c r="AA512" s="33"/>
      <c r="AB512" s="33"/>
      <c r="AC512" s="33"/>
      <c r="AD512" s="33"/>
      <c r="AE512" s="33"/>
      <c r="AT512" s="18" t="s">
        <v>208</v>
      </c>
      <c r="AU512" s="18" t="s">
        <v>91</v>
      </c>
    </row>
    <row r="513" spans="2:63" s="12" customFormat="1" ht="25.9" customHeight="1">
      <c r="B513" s="136"/>
      <c r="D513" s="137" t="s">
        <v>80</v>
      </c>
      <c r="E513" s="138" t="s">
        <v>635</v>
      </c>
      <c r="F513" s="138" t="s">
        <v>636</v>
      </c>
      <c r="I513" s="139"/>
      <c r="J513" s="140">
        <f>BK513</f>
        <v>0</v>
      </c>
      <c r="L513" s="136"/>
      <c r="M513" s="141"/>
      <c r="N513" s="142"/>
      <c r="O513" s="142"/>
      <c r="P513" s="143">
        <f>P514+P532</f>
        <v>0</v>
      </c>
      <c r="Q513" s="142"/>
      <c r="R513" s="143">
        <f>R514+R532</f>
        <v>0.08831</v>
      </c>
      <c r="S513" s="142"/>
      <c r="T513" s="144">
        <f>T514+T532</f>
        <v>1.4000000000000001</v>
      </c>
      <c r="AR513" s="137" t="s">
        <v>91</v>
      </c>
      <c r="AT513" s="145" t="s">
        <v>80</v>
      </c>
      <c r="AU513" s="145" t="s">
        <v>81</v>
      </c>
      <c r="AY513" s="137" t="s">
        <v>199</v>
      </c>
      <c r="BK513" s="146">
        <f>BK514+BK532</f>
        <v>0</v>
      </c>
    </row>
    <row r="514" spans="2:63" s="12" customFormat="1" ht="22.9" customHeight="1">
      <c r="B514" s="136"/>
      <c r="D514" s="137" t="s">
        <v>80</v>
      </c>
      <c r="E514" s="147" t="s">
        <v>637</v>
      </c>
      <c r="F514" s="147" t="s">
        <v>638</v>
      </c>
      <c r="I514" s="139"/>
      <c r="J514" s="148">
        <f>BK514</f>
        <v>0</v>
      </c>
      <c r="L514" s="136"/>
      <c r="M514" s="141"/>
      <c r="N514" s="142"/>
      <c r="O514" s="142"/>
      <c r="P514" s="143">
        <f>SUM(P515:P531)</f>
        <v>0</v>
      </c>
      <c r="Q514" s="142"/>
      <c r="R514" s="143">
        <f>SUM(R515:R531)</f>
        <v>0.069</v>
      </c>
      <c r="S514" s="142"/>
      <c r="T514" s="144">
        <f>SUM(T515:T531)</f>
        <v>0</v>
      </c>
      <c r="AR514" s="137" t="s">
        <v>91</v>
      </c>
      <c r="AT514" s="145" t="s">
        <v>80</v>
      </c>
      <c r="AU514" s="145" t="s">
        <v>89</v>
      </c>
      <c r="AY514" s="137" t="s">
        <v>199</v>
      </c>
      <c r="BK514" s="146">
        <f>SUM(BK515:BK531)</f>
        <v>0</v>
      </c>
    </row>
    <row r="515" spans="1:65" s="2" customFormat="1" ht="24.2" customHeight="1">
      <c r="A515" s="33"/>
      <c r="B515" s="149"/>
      <c r="C515" s="150" t="s">
        <v>1068</v>
      </c>
      <c r="D515" s="150" t="s">
        <v>201</v>
      </c>
      <c r="E515" s="151" t="s">
        <v>640</v>
      </c>
      <c r="F515" s="152" t="s">
        <v>641</v>
      </c>
      <c r="G515" s="153" t="s">
        <v>204</v>
      </c>
      <c r="H515" s="154">
        <v>197.4</v>
      </c>
      <c r="I515" s="155"/>
      <c r="J515" s="156">
        <f>ROUND(I515*H515,2)</f>
        <v>0</v>
      </c>
      <c r="K515" s="152" t="s">
        <v>205</v>
      </c>
      <c r="L515" s="34"/>
      <c r="M515" s="157" t="s">
        <v>1</v>
      </c>
      <c r="N515" s="158" t="s">
        <v>46</v>
      </c>
      <c r="O515" s="59"/>
      <c r="P515" s="159">
        <f>O515*H515</f>
        <v>0</v>
      </c>
      <c r="Q515" s="159">
        <v>0</v>
      </c>
      <c r="R515" s="159">
        <f>Q515*H515</f>
        <v>0</v>
      </c>
      <c r="S515" s="159">
        <v>0</v>
      </c>
      <c r="T515" s="160">
        <f>S515*H515</f>
        <v>0</v>
      </c>
      <c r="U515" s="33"/>
      <c r="V515" s="33"/>
      <c r="W515" s="33"/>
      <c r="X515" s="33"/>
      <c r="Y515" s="33"/>
      <c r="Z515" s="33"/>
      <c r="AA515" s="33"/>
      <c r="AB515" s="33"/>
      <c r="AC515" s="33"/>
      <c r="AD515" s="33"/>
      <c r="AE515" s="33"/>
      <c r="AR515" s="161" t="s">
        <v>318</v>
      </c>
      <c r="AT515" s="161" t="s">
        <v>201</v>
      </c>
      <c r="AU515" s="161" t="s">
        <v>91</v>
      </c>
      <c r="AY515" s="18" t="s">
        <v>199</v>
      </c>
      <c r="BE515" s="162">
        <f>IF(N515="základní",J515,0)</f>
        <v>0</v>
      </c>
      <c r="BF515" s="162">
        <f>IF(N515="snížená",J515,0)</f>
        <v>0</v>
      </c>
      <c r="BG515" s="162">
        <f>IF(N515="zákl. přenesená",J515,0)</f>
        <v>0</v>
      </c>
      <c r="BH515" s="162">
        <f>IF(N515="sníž. přenesená",J515,0)</f>
        <v>0</v>
      </c>
      <c r="BI515" s="162">
        <f>IF(N515="nulová",J515,0)</f>
        <v>0</v>
      </c>
      <c r="BJ515" s="18" t="s">
        <v>89</v>
      </c>
      <c r="BK515" s="162">
        <f>ROUND(I515*H515,2)</f>
        <v>0</v>
      </c>
      <c r="BL515" s="18" t="s">
        <v>318</v>
      </c>
      <c r="BM515" s="161" t="s">
        <v>1069</v>
      </c>
    </row>
    <row r="516" spans="1:47" s="2" customFormat="1" ht="19.5">
      <c r="A516" s="33"/>
      <c r="B516" s="34"/>
      <c r="C516" s="33"/>
      <c r="D516" s="163" t="s">
        <v>208</v>
      </c>
      <c r="E516" s="33"/>
      <c r="F516" s="164" t="s">
        <v>643</v>
      </c>
      <c r="G516" s="33"/>
      <c r="H516" s="33"/>
      <c r="I516" s="165"/>
      <c r="J516" s="33"/>
      <c r="K516" s="33"/>
      <c r="L516" s="34"/>
      <c r="M516" s="166"/>
      <c r="N516" s="167"/>
      <c r="O516" s="59"/>
      <c r="P516" s="59"/>
      <c r="Q516" s="59"/>
      <c r="R516" s="59"/>
      <c r="S516" s="59"/>
      <c r="T516" s="60"/>
      <c r="U516" s="33"/>
      <c r="V516" s="33"/>
      <c r="W516" s="33"/>
      <c r="X516" s="33"/>
      <c r="Y516" s="33"/>
      <c r="Z516" s="33"/>
      <c r="AA516" s="33"/>
      <c r="AB516" s="33"/>
      <c r="AC516" s="33"/>
      <c r="AD516" s="33"/>
      <c r="AE516" s="33"/>
      <c r="AT516" s="18" t="s">
        <v>208</v>
      </c>
      <c r="AU516" s="18" t="s">
        <v>91</v>
      </c>
    </row>
    <row r="517" spans="1:47" s="2" customFormat="1" ht="29.25">
      <c r="A517" s="33"/>
      <c r="B517" s="34"/>
      <c r="C517" s="33"/>
      <c r="D517" s="163" t="s">
        <v>210</v>
      </c>
      <c r="E517" s="33"/>
      <c r="F517" s="168" t="s">
        <v>644</v>
      </c>
      <c r="G517" s="33"/>
      <c r="H517" s="33"/>
      <c r="I517" s="165"/>
      <c r="J517" s="33"/>
      <c r="K517" s="33"/>
      <c r="L517" s="34"/>
      <c r="M517" s="166"/>
      <c r="N517" s="167"/>
      <c r="O517" s="59"/>
      <c r="P517" s="59"/>
      <c r="Q517" s="59"/>
      <c r="R517" s="59"/>
      <c r="S517" s="59"/>
      <c r="T517" s="60"/>
      <c r="U517" s="33"/>
      <c r="V517" s="33"/>
      <c r="W517" s="33"/>
      <c r="X517" s="33"/>
      <c r="Y517" s="33"/>
      <c r="Z517" s="33"/>
      <c r="AA517" s="33"/>
      <c r="AB517" s="33"/>
      <c r="AC517" s="33"/>
      <c r="AD517" s="33"/>
      <c r="AE517" s="33"/>
      <c r="AT517" s="18" t="s">
        <v>210</v>
      </c>
      <c r="AU517" s="18" t="s">
        <v>91</v>
      </c>
    </row>
    <row r="518" spans="2:51" s="14" customFormat="1" ht="11.25">
      <c r="B518" s="177"/>
      <c r="D518" s="163" t="s">
        <v>212</v>
      </c>
      <c r="E518" s="178" t="s">
        <v>1</v>
      </c>
      <c r="F518" s="179" t="s">
        <v>900</v>
      </c>
      <c r="H518" s="178" t="s">
        <v>1</v>
      </c>
      <c r="I518" s="180"/>
      <c r="L518" s="177"/>
      <c r="M518" s="181"/>
      <c r="N518" s="182"/>
      <c r="O518" s="182"/>
      <c r="P518" s="182"/>
      <c r="Q518" s="182"/>
      <c r="R518" s="182"/>
      <c r="S518" s="182"/>
      <c r="T518" s="183"/>
      <c r="AT518" s="178" t="s">
        <v>212</v>
      </c>
      <c r="AU518" s="178" t="s">
        <v>91</v>
      </c>
      <c r="AV518" s="14" t="s">
        <v>89</v>
      </c>
      <c r="AW518" s="14" t="s">
        <v>36</v>
      </c>
      <c r="AX518" s="14" t="s">
        <v>81</v>
      </c>
      <c r="AY518" s="178" t="s">
        <v>199</v>
      </c>
    </row>
    <row r="519" spans="2:51" s="14" customFormat="1" ht="11.25">
      <c r="B519" s="177"/>
      <c r="D519" s="163" t="s">
        <v>212</v>
      </c>
      <c r="E519" s="178" t="s">
        <v>1</v>
      </c>
      <c r="F519" s="179" t="s">
        <v>1070</v>
      </c>
      <c r="H519" s="178" t="s">
        <v>1</v>
      </c>
      <c r="I519" s="180"/>
      <c r="L519" s="177"/>
      <c r="M519" s="181"/>
      <c r="N519" s="182"/>
      <c r="O519" s="182"/>
      <c r="P519" s="182"/>
      <c r="Q519" s="182"/>
      <c r="R519" s="182"/>
      <c r="S519" s="182"/>
      <c r="T519" s="183"/>
      <c r="AT519" s="178" t="s">
        <v>212</v>
      </c>
      <c r="AU519" s="178" t="s">
        <v>91</v>
      </c>
      <c r="AV519" s="14" t="s">
        <v>89</v>
      </c>
      <c r="AW519" s="14" t="s">
        <v>36</v>
      </c>
      <c r="AX519" s="14" t="s">
        <v>81</v>
      </c>
      <c r="AY519" s="178" t="s">
        <v>199</v>
      </c>
    </row>
    <row r="520" spans="2:51" s="13" customFormat="1" ht="11.25">
      <c r="B520" s="169"/>
      <c r="D520" s="163" t="s">
        <v>212</v>
      </c>
      <c r="E520" s="170" t="s">
        <v>1</v>
      </c>
      <c r="F520" s="171" t="s">
        <v>1071</v>
      </c>
      <c r="H520" s="172">
        <v>8.2</v>
      </c>
      <c r="I520" s="173"/>
      <c r="L520" s="169"/>
      <c r="M520" s="174"/>
      <c r="N520" s="175"/>
      <c r="O520" s="175"/>
      <c r="P520" s="175"/>
      <c r="Q520" s="175"/>
      <c r="R520" s="175"/>
      <c r="S520" s="175"/>
      <c r="T520" s="176"/>
      <c r="AT520" s="170" t="s">
        <v>212</v>
      </c>
      <c r="AU520" s="170" t="s">
        <v>91</v>
      </c>
      <c r="AV520" s="13" t="s">
        <v>91</v>
      </c>
      <c r="AW520" s="13" t="s">
        <v>36</v>
      </c>
      <c r="AX520" s="13" t="s">
        <v>81</v>
      </c>
      <c r="AY520" s="170" t="s">
        <v>199</v>
      </c>
    </row>
    <row r="521" spans="2:51" s="13" customFormat="1" ht="11.25">
      <c r="B521" s="169"/>
      <c r="D521" s="163" t="s">
        <v>212</v>
      </c>
      <c r="E521" s="170" t="s">
        <v>1</v>
      </c>
      <c r="F521" s="171" t="s">
        <v>1072</v>
      </c>
      <c r="H521" s="172">
        <v>47.6</v>
      </c>
      <c r="I521" s="173"/>
      <c r="L521" s="169"/>
      <c r="M521" s="174"/>
      <c r="N521" s="175"/>
      <c r="O521" s="175"/>
      <c r="P521" s="175"/>
      <c r="Q521" s="175"/>
      <c r="R521" s="175"/>
      <c r="S521" s="175"/>
      <c r="T521" s="176"/>
      <c r="AT521" s="170" t="s">
        <v>212</v>
      </c>
      <c r="AU521" s="170" t="s">
        <v>91</v>
      </c>
      <c r="AV521" s="13" t="s">
        <v>91</v>
      </c>
      <c r="AW521" s="13" t="s">
        <v>36</v>
      </c>
      <c r="AX521" s="13" t="s">
        <v>81</v>
      </c>
      <c r="AY521" s="170" t="s">
        <v>199</v>
      </c>
    </row>
    <row r="522" spans="2:51" s="13" customFormat="1" ht="11.25">
      <c r="B522" s="169"/>
      <c r="D522" s="163" t="s">
        <v>212</v>
      </c>
      <c r="E522" s="170" t="s">
        <v>1</v>
      </c>
      <c r="F522" s="171" t="s">
        <v>1073</v>
      </c>
      <c r="H522" s="172">
        <v>52.8</v>
      </c>
      <c r="I522" s="173"/>
      <c r="L522" s="169"/>
      <c r="M522" s="174"/>
      <c r="N522" s="175"/>
      <c r="O522" s="175"/>
      <c r="P522" s="175"/>
      <c r="Q522" s="175"/>
      <c r="R522" s="175"/>
      <c r="S522" s="175"/>
      <c r="T522" s="176"/>
      <c r="AT522" s="170" t="s">
        <v>212</v>
      </c>
      <c r="AU522" s="170" t="s">
        <v>91</v>
      </c>
      <c r="AV522" s="13" t="s">
        <v>91</v>
      </c>
      <c r="AW522" s="13" t="s">
        <v>36</v>
      </c>
      <c r="AX522" s="13" t="s">
        <v>81</v>
      </c>
      <c r="AY522" s="170" t="s">
        <v>199</v>
      </c>
    </row>
    <row r="523" spans="2:51" s="13" customFormat="1" ht="11.25">
      <c r="B523" s="169"/>
      <c r="D523" s="163" t="s">
        <v>212</v>
      </c>
      <c r="E523" s="170" t="s">
        <v>1</v>
      </c>
      <c r="F523" s="171" t="s">
        <v>1074</v>
      </c>
      <c r="H523" s="172">
        <v>88.8</v>
      </c>
      <c r="I523" s="173"/>
      <c r="L523" s="169"/>
      <c r="M523" s="174"/>
      <c r="N523" s="175"/>
      <c r="O523" s="175"/>
      <c r="P523" s="175"/>
      <c r="Q523" s="175"/>
      <c r="R523" s="175"/>
      <c r="S523" s="175"/>
      <c r="T523" s="176"/>
      <c r="AT523" s="170" t="s">
        <v>212</v>
      </c>
      <c r="AU523" s="170" t="s">
        <v>91</v>
      </c>
      <c r="AV523" s="13" t="s">
        <v>91</v>
      </c>
      <c r="AW523" s="13" t="s">
        <v>36</v>
      </c>
      <c r="AX523" s="13" t="s">
        <v>81</v>
      </c>
      <c r="AY523" s="170" t="s">
        <v>199</v>
      </c>
    </row>
    <row r="524" spans="2:51" s="15" customFormat="1" ht="11.25">
      <c r="B524" s="184"/>
      <c r="D524" s="163" t="s">
        <v>212</v>
      </c>
      <c r="E524" s="185" t="s">
        <v>1</v>
      </c>
      <c r="F524" s="186" t="s">
        <v>234</v>
      </c>
      <c r="H524" s="187">
        <v>197.4</v>
      </c>
      <c r="I524" s="188"/>
      <c r="L524" s="184"/>
      <c r="M524" s="189"/>
      <c r="N524" s="190"/>
      <c r="O524" s="190"/>
      <c r="P524" s="190"/>
      <c r="Q524" s="190"/>
      <c r="R524" s="190"/>
      <c r="S524" s="190"/>
      <c r="T524" s="191"/>
      <c r="AT524" s="185" t="s">
        <v>212</v>
      </c>
      <c r="AU524" s="185" t="s">
        <v>91</v>
      </c>
      <c r="AV524" s="15" t="s">
        <v>206</v>
      </c>
      <c r="AW524" s="15" t="s">
        <v>36</v>
      </c>
      <c r="AX524" s="15" t="s">
        <v>89</v>
      </c>
      <c r="AY524" s="185" t="s">
        <v>199</v>
      </c>
    </row>
    <row r="525" spans="1:65" s="2" customFormat="1" ht="14.45" customHeight="1">
      <c r="A525" s="33"/>
      <c r="B525" s="149"/>
      <c r="C525" s="192" t="s">
        <v>1075</v>
      </c>
      <c r="D525" s="192" t="s">
        <v>272</v>
      </c>
      <c r="E525" s="193" t="s">
        <v>649</v>
      </c>
      <c r="F525" s="194" t="s">
        <v>650</v>
      </c>
      <c r="G525" s="195" t="s">
        <v>275</v>
      </c>
      <c r="H525" s="196">
        <v>0.069</v>
      </c>
      <c r="I525" s="197"/>
      <c r="J525" s="198">
        <f>ROUND(I525*H525,2)</f>
        <v>0</v>
      </c>
      <c r="K525" s="194" t="s">
        <v>205</v>
      </c>
      <c r="L525" s="199"/>
      <c r="M525" s="200" t="s">
        <v>1</v>
      </c>
      <c r="N525" s="201" t="s">
        <v>46</v>
      </c>
      <c r="O525" s="59"/>
      <c r="P525" s="159">
        <f>O525*H525</f>
        <v>0</v>
      </c>
      <c r="Q525" s="159">
        <v>1</v>
      </c>
      <c r="R525" s="159">
        <f>Q525*H525</f>
        <v>0.069</v>
      </c>
      <c r="S525" s="159">
        <v>0</v>
      </c>
      <c r="T525" s="160">
        <f>S525*H525</f>
        <v>0</v>
      </c>
      <c r="U525" s="33"/>
      <c r="V525" s="33"/>
      <c r="W525" s="33"/>
      <c r="X525" s="33"/>
      <c r="Y525" s="33"/>
      <c r="Z525" s="33"/>
      <c r="AA525" s="33"/>
      <c r="AB525" s="33"/>
      <c r="AC525" s="33"/>
      <c r="AD525" s="33"/>
      <c r="AE525" s="33"/>
      <c r="AR525" s="161" t="s">
        <v>431</v>
      </c>
      <c r="AT525" s="161" t="s">
        <v>272</v>
      </c>
      <c r="AU525" s="161" t="s">
        <v>91</v>
      </c>
      <c r="AY525" s="18" t="s">
        <v>199</v>
      </c>
      <c r="BE525" s="162">
        <f>IF(N525="základní",J525,0)</f>
        <v>0</v>
      </c>
      <c r="BF525" s="162">
        <f>IF(N525="snížená",J525,0)</f>
        <v>0</v>
      </c>
      <c r="BG525" s="162">
        <f>IF(N525="zákl. přenesená",J525,0)</f>
        <v>0</v>
      </c>
      <c r="BH525" s="162">
        <f>IF(N525="sníž. přenesená",J525,0)</f>
        <v>0</v>
      </c>
      <c r="BI525" s="162">
        <f>IF(N525="nulová",J525,0)</f>
        <v>0</v>
      </c>
      <c r="BJ525" s="18" t="s">
        <v>89</v>
      </c>
      <c r="BK525" s="162">
        <f>ROUND(I525*H525,2)</f>
        <v>0</v>
      </c>
      <c r="BL525" s="18" t="s">
        <v>318</v>
      </c>
      <c r="BM525" s="161" t="s">
        <v>1076</v>
      </c>
    </row>
    <row r="526" spans="1:47" s="2" customFormat="1" ht="11.25">
      <c r="A526" s="33"/>
      <c r="B526" s="34"/>
      <c r="C526" s="33"/>
      <c r="D526" s="163" t="s">
        <v>208</v>
      </c>
      <c r="E526" s="33"/>
      <c r="F526" s="164" t="s">
        <v>652</v>
      </c>
      <c r="G526" s="33"/>
      <c r="H526" s="33"/>
      <c r="I526" s="165"/>
      <c r="J526" s="33"/>
      <c r="K526" s="33"/>
      <c r="L526" s="34"/>
      <c r="M526" s="166"/>
      <c r="N526" s="167"/>
      <c r="O526" s="59"/>
      <c r="P526" s="59"/>
      <c r="Q526" s="59"/>
      <c r="R526" s="59"/>
      <c r="S526" s="59"/>
      <c r="T526" s="60"/>
      <c r="U526" s="33"/>
      <c r="V526" s="33"/>
      <c r="W526" s="33"/>
      <c r="X526" s="33"/>
      <c r="Y526" s="33"/>
      <c r="Z526" s="33"/>
      <c r="AA526" s="33"/>
      <c r="AB526" s="33"/>
      <c r="AC526" s="33"/>
      <c r="AD526" s="33"/>
      <c r="AE526" s="33"/>
      <c r="AT526" s="18" t="s">
        <v>208</v>
      </c>
      <c r="AU526" s="18" t="s">
        <v>91</v>
      </c>
    </row>
    <row r="527" spans="1:47" s="2" customFormat="1" ht="19.5">
      <c r="A527" s="33"/>
      <c r="B527" s="34"/>
      <c r="C527" s="33"/>
      <c r="D527" s="163" t="s">
        <v>248</v>
      </c>
      <c r="E527" s="33"/>
      <c r="F527" s="168" t="s">
        <v>653</v>
      </c>
      <c r="G527" s="33"/>
      <c r="H527" s="33"/>
      <c r="I527" s="165"/>
      <c r="J527" s="33"/>
      <c r="K527" s="33"/>
      <c r="L527" s="34"/>
      <c r="M527" s="166"/>
      <c r="N527" s="167"/>
      <c r="O527" s="59"/>
      <c r="P527" s="59"/>
      <c r="Q527" s="59"/>
      <c r="R527" s="59"/>
      <c r="S527" s="59"/>
      <c r="T527" s="60"/>
      <c r="U527" s="33"/>
      <c r="V527" s="33"/>
      <c r="W527" s="33"/>
      <c r="X527" s="33"/>
      <c r="Y527" s="33"/>
      <c r="Z527" s="33"/>
      <c r="AA527" s="33"/>
      <c r="AB527" s="33"/>
      <c r="AC527" s="33"/>
      <c r="AD527" s="33"/>
      <c r="AE527" s="33"/>
      <c r="AT527" s="18" t="s">
        <v>248</v>
      </c>
      <c r="AU527" s="18" t="s">
        <v>91</v>
      </c>
    </row>
    <row r="528" spans="2:51" s="13" customFormat="1" ht="11.25">
      <c r="B528" s="169"/>
      <c r="D528" s="163" t="s">
        <v>212</v>
      </c>
      <c r="F528" s="171" t="s">
        <v>1077</v>
      </c>
      <c r="H528" s="172">
        <v>0.069</v>
      </c>
      <c r="I528" s="173"/>
      <c r="L528" s="169"/>
      <c r="M528" s="174"/>
      <c r="N528" s="175"/>
      <c r="O528" s="175"/>
      <c r="P528" s="175"/>
      <c r="Q528" s="175"/>
      <c r="R528" s="175"/>
      <c r="S528" s="175"/>
      <c r="T528" s="176"/>
      <c r="AT528" s="170" t="s">
        <v>212</v>
      </c>
      <c r="AU528" s="170" t="s">
        <v>91</v>
      </c>
      <c r="AV528" s="13" t="s">
        <v>91</v>
      </c>
      <c r="AW528" s="13" t="s">
        <v>3</v>
      </c>
      <c r="AX528" s="13" t="s">
        <v>89</v>
      </c>
      <c r="AY528" s="170" t="s">
        <v>199</v>
      </c>
    </row>
    <row r="529" spans="1:65" s="2" customFormat="1" ht="24.2" customHeight="1">
      <c r="A529" s="33"/>
      <c r="B529" s="149"/>
      <c r="C529" s="150" t="s">
        <v>1078</v>
      </c>
      <c r="D529" s="150" t="s">
        <v>201</v>
      </c>
      <c r="E529" s="151" t="s">
        <v>661</v>
      </c>
      <c r="F529" s="152" t="s">
        <v>662</v>
      </c>
      <c r="G529" s="153" t="s">
        <v>275</v>
      </c>
      <c r="H529" s="154">
        <v>0.069</v>
      </c>
      <c r="I529" s="155"/>
      <c r="J529" s="156">
        <f>ROUND(I529*H529,2)</f>
        <v>0</v>
      </c>
      <c r="K529" s="152" t="s">
        <v>205</v>
      </c>
      <c r="L529" s="34"/>
      <c r="M529" s="157" t="s">
        <v>1</v>
      </c>
      <c r="N529" s="158" t="s">
        <v>46</v>
      </c>
      <c r="O529" s="59"/>
      <c r="P529" s="159">
        <f>O529*H529</f>
        <v>0</v>
      </c>
      <c r="Q529" s="159">
        <v>0</v>
      </c>
      <c r="R529" s="159">
        <f>Q529*H529</f>
        <v>0</v>
      </c>
      <c r="S529" s="159">
        <v>0</v>
      </c>
      <c r="T529" s="160">
        <f>S529*H529</f>
        <v>0</v>
      </c>
      <c r="U529" s="33"/>
      <c r="V529" s="33"/>
      <c r="W529" s="33"/>
      <c r="X529" s="33"/>
      <c r="Y529" s="33"/>
      <c r="Z529" s="33"/>
      <c r="AA529" s="33"/>
      <c r="AB529" s="33"/>
      <c r="AC529" s="33"/>
      <c r="AD529" s="33"/>
      <c r="AE529" s="33"/>
      <c r="AR529" s="161" t="s">
        <v>318</v>
      </c>
      <c r="AT529" s="161" t="s">
        <v>201</v>
      </c>
      <c r="AU529" s="161" t="s">
        <v>91</v>
      </c>
      <c r="AY529" s="18" t="s">
        <v>199</v>
      </c>
      <c r="BE529" s="162">
        <f>IF(N529="základní",J529,0)</f>
        <v>0</v>
      </c>
      <c r="BF529" s="162">
        <f>IF(N529="snížená",J529,0)</f>
        <v>0</v>
      </c>
      <c r="BG529" s="162">
        <f>IF(N529="zákl. přenesená",J529,0)</f>
        <v>0</v>
      </c>
      <c r="BH529" s="162">
        <f>IF(N529="sníž. přenesená",J529,0)</f>
        <v>0</v>
      </c>
      <c r="BI529" s="162">
        <f>IF(N529="nulová",J529,0)</f>
        <v>0</v>
      </c>
      <c r="BJ529" s="18" t="s">
        <v>89</v>
      </c>
      <c r="BK529" s="162">
        <f>ROUND(I529*H529,2)</f>
        <v>0</v>
      </c>
      <c r="BL529" s="18" t="s">
        <v>318</v>
      </c>
      <c r="BM529" s="161" t="s">
        <v>1079</v>
      </c>
    </row>
    <row r="530" spans="1:47" s="2" customFormat="1" ht="29.25">
      <c r="A530" s="33"/>
      <c r="B530" s="34"/>
      <c r="C530" s="33"/>
      <c r="D530" s="163" t="s">
        <v>208</v>
      </c>
      <c r="E530" s="33"/>
      <c r="F530" s="164" t="s">
        <v>664</v>
      </c>
      <c r="G530" s="33"/>
      <c r="H530" s="33"/>
      <c r="I530" s="165"/>
      <c r="J530" s="33"/>
      <c r="K530" s="33"/>
      <c r="L530" s="34"/>
      <c r="M530" s="166"/>
      <c r="N530" s="167"/>
      <c r="O530" s="59"/>
      <c r="P530" s="59"/>
      <c r="Q530" s="59"/>
      <c r="R530" s="59"/>
      <c r="S530" s="59"/>
      <c r="T530" s="60"/>
      <c r="U530" s="33"/>
      <c r="V530" s="33"/>
      <c r="W530" s="33"/>
      <c r="X530" s="33"/>
      <c r="Y530" s="33"/>
      <c r="Z530" s="33"/>
      <c r="AA530" s="33"/>
      <c r="AB530" s="33"/>
      <c r="AC530" s="33"/>
      <c r="AD530" s="33"/>
      <c r="AE530" s="33"/>
      <c r="AT530" s="18" t="s">
        <v>208</v>
      </c>
      <c r="AU530" s="18" t="s">
        <v>91</v>
      </c>
    </row>
    <row r="531" spans="1:47" s="2" customFormat="1" ht="107.25">
      <c r="A531" s="33"/>
      <c r="B531" s="34"/>
      <c r="C531" s="33"/>
      <c r="D531" s="163" t="s">
        <v>210</v>
      </c>
      <c r="E531" s="33"/>
      <c r="F531" s="168" t="s">
        <v>665</v>
      </c>
      <c r="G531" s="33"/>
      <c r="H531" s="33"/>
      <c r="I531" s="165"/>
      <c r="J531" s="33"/>
      <c r="K531" s="33"/>
      <c r="L531" s="34"/>
      <c r="M531" s="166"/>
      <c r="N531" s="167"/>
      <c r="O531" s="59"/>
      <c r="P531" s="59"/>
      <c r="Q531" s="59"/>
      <c r="R531" s="59"/>
      <c r="S531" s="59"/>
      <c r="T531" s="60"/>
      <c r="U531" s="33"/>
      <c r="V531" s="33"/>
      <c r="W531" s="33"/>
      <c r="X531" s="33"/>
      <c r="Y531" s="33"/>
      <c r="Z531" s="33"/>
      <c r="AA531" s="33"/>
      <c r="AB531" s="33"/>
      <c r="AC531" s="33"/>
      <c r="AD531" s="33"/>
      <c r="AE531" s="33"/>
      <c r="AT531" s="18" t="s">
        <v>210</v>
      </c>
      <c r="AU531" s="18" t="s">
        <v>91</v>
      </c>
    </row>
    <row r="532" spans="2:63" s="12" customFormat="1" ht="22.9" customHeight="1">
      <c r="B532" s="136"/>
      <c r="D532" s="137" t="s">
        <v>80</v>
      </c>
      <c r="E532" s="147" t="s">
        <v>1080</v>
      </c>
      <c r="F532" s="147" t="s">
        <v>1081</v>
      </c>
      <c r="I532" s="139"/>
      <c r="J532" s="148">
        <f>BK532</f>
        <v>0</v>
      </c>
      <c r="L532" s="136"/>
      <c r="M532" s="141"/>
      <c r="N532" s="142"/>
      <c r="O532" s="142"/>
      <c r="P532" s="143">
        <f>SUM(P533:P543)</f>
        <v>0</v>
      </c>
      <c r="Q532" s="142"/>
      <c r="R532" s="143">
        <f>SUM(R533:R543)</f>
        <v>0.01931</v>
      </c>
      <c r="S532" s="142"/>
      <c r="T532" s="144">
        <f>SUM(T533:T543)</f>
        <v>1.4000000000000001</v>
      </c>
      <c r="AR532" s="137" t="s">
        <v>91</v>
      </c>
      <c r="AT532" s="145" t="s">
        <v>80</v>
      </c>
      <c r="AU532" s="145" t="s">
        <v>89</v>
      </c>
      <c r="AY532" s="137" t="s">
        <v>199</v>
      </c>
      <c r="BK532" s="146">
        <f>SUM(BK533:BK543)</f>
        <v>0</v>
      </c>
    </row>
    <row r="533" spans="1:65" s="2" customFormat="1" ht="24.2" customHeight="1">
      <c r="A533" s="33"/>
      <c r="B533" s="149"/>
      <c r="C533" s="150" t="s">
        <v>1082</v>
      </c>
      <c r="D533" s="150" t="s">
        <v>201</v>
      </c>
      <c r="E533" s="151" t="s">
        <v>1083</v>
      </c>
      <c r="F533" s="152" t="s">
        <v>1084</v>
      </c>
      <c r="G533" s="153" t="s">
        <v>345</v>
      </c>
      <c r="H533" s="154">
        <v>56</v>
      </c>
      <c r="I533" s="155"/>
      <c r="J533" s="156">
        <f>ROUND(I533*H533,2)</f>
        <v>0</v>
      </c>
      <c r="K533" s="152" t="s">
        <v>205</v>
      </c>
      <c r="L533" s="34"/>
      <c r="M533" s="157" t="s">
        <v>1</v>
      </c>
      <c r="N533" s="158" t="s">
        <v>46</v>
      </c>
      <c r="O533" s="59"/>
      <c r="P533" s="159">
        <f>O533*H533</f>
        <v>0</v>
      </c>
      <c r="Q533" s="159">
        <v>0</v>
      </c>
      <c r="R533" s="159">
        <f>Q533*H533</f>
        <v>0</v>
      </c>
      <c r="S533" s="159">
        <v>0.025</v>
      </c>
      <c r="T533" s="160">
        <f>S533*H533</f>
        <v>1.4000000000000001</v>
      </c>
      <c r="U533" s="33"/>
      <c r="V533" s="33"/>
      <c r="W533" s="33"/>
      <c r="X533" s="33"/>
      <c r="Y533" s="33"/>
      <c r="Z533" s="33"/>
      <c r="AA533" s="33"/>
      <c r="AB533" s="33"/>
      <c r="AC533" s="33"/>
      <c r="AD533" s="33"/>
      <c r="AE533" s="33"/>
      <c r="AR533" s="161" t="s">
        <v>318</v>
      </c>
      <c r="AT533" s="161" t="s">
        <v>201</v>
      </c>
      <c r="AU533" s="161" t="s">
        <v>91</v>
      </c>
      <c r="AY533" s="18" t="s">
        <v>199</v>
      </c>
      <c r="BE533" s="162">
        <f>IF(N533="základní",J533,0)</f>
        <v>0</v>
      </c>
      <c r="BF533" s="162">
        <f>IF(N533="snížená",J533,0)</f>
        <v>0</v>
      </c>
      <c r="BG533" s="162">
        <f>IF(N533="zákl. přenesená",J533,0)</f>
        <v>0</v>
      </c>
      <c r="BH533" s="162">
        <f>IF(N533="sníž. přenesená",J533,0)</f>
        <v>0</v>
      </c>
      <c r="BI533" s="162">
        <f>IF(N533="nulová",J533,0)</f>
        <v>0</v>
      </c>
      <c r="BJ533" s="18" t="s">
        <v>89</v>
      </c>
      <c r="BK533" s="162">
        <f>ROUND(I533*H533,2)</f>
        <v>0</v>
      </c>
      <c r="BL533" s="18" t="s">
        <v>318</v>
      </c>
      <c r="BM533" s="161" t="s">
        <v>1085</v>
      </c>
    </row>
    <row r="534" spans="1:47" s="2" customFormat="1" ht="19.5">
      <c r="A534" s="33"/>
      <c r="B534" s="34"/>
      <c r="C534" s="33"/>
      <c r="D534" s="163" t="s">
        <v>208</v>
      </c>
      <c r="E534" s="33"/>
      <c r="F534" s="164" t="s">
        <v>1086</v>
      </c>
      <c r="G534" s="33"/>
      <c r="H534" s="33"/>
      <c r="I534" s="165"/>
      <c r="J534" s="33"/>
      <c r="K534" s="33"/>
      <c r="L534" s="34"/>
      <c r="M534" s="166"/>
      <c r="N534" s="167"/>
      <c r="O534" s="59"/>
      <c r="P534" s="59"/>
      <c r="Q534" s="59"/>
      <c r="R534" s="59"/>
      <c r="S534" s="59"/>
      <c r="T534" s="60"/>
      <c r="U534" s="33"/>
      <c r="V534" s="33"/>
      <c r="W534" s="33"/>
      <c r="X534" s="33"/>
      <c r="Y534" s="33"/>
      <c r="Z534" s="33"/>
      <c r="AA534" s="33"/>
      <c r="AB534" s="33"/>
      <c r="AC534" s="33"/>
      <c r="AD534" s="33"/>
      <c r="AE534" s="33"/>
      <c r="AT534" s="18" t="s">
        <v>208</v>
      </c>
      <c r="AU534" s="18" t="s">
        <v>91</v>
      </c>
    </row>
    <row r="535" spans="1:65" s="2" customFormat="1" ht="49.15" customHeight="1">
      <c r="A535" s="33"/>
      <c r="B535" s="149"/>
      <c r="C535" s="150" t="s">
        <v>1087</v>
      </c>
      <c r="D535" s="150" t="s">
        <v>201</v>
      </c>
      <c r="E535" s="151" t="s">
        <v>1088</v>
      </c>
      <c r="F535" s="152" t="s">
        <v>1089</v>
      </c>
      <c r="G535" s="153" t="s">
        <v>400</v>
      </c>
      <c r="H535" s="154">
        <v>1</v>
      </c>
      <c r="I535" s="155"/>
      <c r="J535" s="156">
        <f>ROUND(I535*H535,2)</f>
        <v>0</v>
      </c>
      <c r="K535" s="152" t="s">
        <v>246</v>
      </c>
      <c r="L535" s="34"/>
      <c r="M535" s="157" t="s">
        <v>1</v>
      </c>
      <c r="N535" s="158" t="s">
        <v>46</v>
      </c>
      <c r="O535" s="59"/>
      <c r="P535" s="159">
        <f>O535*H535</f>
        <v>0</v>
      </c>
      <c r="Q535" s="159">
        <v>0.01931</v>
      </c>
      <c r="R535" s="159">
        <f>Q535*H535</f>
        <v>0.01931</v>
      </c>
      <c r="S535" s="159">
        <v>0</v>
      </c>
      <c r="T535" s="160">
        <f>S535*H535</f>
        <v>0</v>
      </c>
      <c r="U535" s="33"/>
      <c r="V535" s="33"/>
      <c r="W535" s="33"/>
      <c r="X535" s="33"/>
      <c r="Y535" s="33"/>
      <c r="Z535" s="33"/>
      <c r="AA535" s="33"/>
      <c r="AB535" s="33"/>
      <c r="AC535" s="33"/>
      <c r="AD535" s="33"/>
      <c r="AE535" s="33"/>
      <c r="AR535" s="161" t="s">
        <v>318</v>
      </c>
      <c r="AT535" s="161" t="s">
        <v>201</v>
      </c>
      <c r="AU535" s="161" t="s">
        <v>91</v>
      </c>
      <c r="AY535" s="18" t="s">
        <v>199</v>
      </c>
      <c r="BE535" s="162">
        <f>IF(N535="základní",J535,0)</f>
        <v>0</v>
      </c>
      <c r="BF535" s="162">
        <f>IF(N535="snížená",J535,0)</f>
        <v>0</v>
      </c>
      <c r="BG535" s="162">
        <f>IF(N535="zákl. přenesená",J535,0)</f>
        <v>0</v>
      </c>
      <c r="BH535" s="162">
        <f>IF(N535="sníž. přenesená",J535,0)</f>
        <v>0</v>
      </c>
      <c r="BI535" s="162">
        <f>IF(N535="nulová",J535,0)</f>
        <v>0</v>
      </c>
      <c r="BJ535" s="18" t="s">
        <v>89</v>
      </c>
      <c r="BK535" s="162">
        <f>ROUND(I535*H535,2)</f>
        <v>0</v>
      </c>
      <c r="BL535" s="18" t="s">
        <v>318</v>
      </c>
      <c r="BM535" s="161" t="s">
        <v>1090</v>
      </c>
    </row>
    <row r="536" spans="1:47" s="2" customFormat="1" ht="39">
      <c r="A536" s="33"/>
      <c r="B536" s="34"/>
      <c r="C536" s="33"/>
      <c r="D536" s="163" t="s">
        <v>248</v>
      </c>
      <c r="E536" s="33"/>
      <c r="F536" s="168" t="s">
        <v>1091</v>
      </c>
      <c r="G536" s="33"/>
      <c r="H536" s="33"/>
      <c r="I536" s="165"/>
      <c r="J536" s="33"/>
      <c r="K536" s="33"/>
      <c r="L536" s="34"/>
      <c r="M536" s="166"/>
      <c r="N536" s="167"/>
      <c r="O536" s="59"/>
      <c r="P536" s="59"/>
      <c r="Q536" s="59"/>
      <c r="R536" s="59"/>
      <c r="S536" s="59"/>
      <c r="T536" s="60"/>
      <c r="U536" s="33"/>
      <c r="V536" s="33"/>
      <c r="W536" s="33"/>
      <c r="X536" s="33"/>
      <c r="Y536" s="33"/>
      <c r="Z536" s="33"/>
      <c r="AA536" s="33"/>
      <c r="AB536" s="33"/>
      <c r="AC536" s="33"/>
      <c r="AD536" s="33"/>
      <c r="AE536" s="33"/>
      <c r="AT536" s="18" t="s">
        <v>248</v>
      </c>
      <c r="AU536" s="18" t="s">
        <v>91</v>
      </c>
    </row>
    <row r="537" spans="2:51" s="14" customFormat="1" ht="11.25">
      <c r="B537" s="177"/>
      <c r="D537" s="163" t="s">
        <v>212</v>
      </c>
      <c r="E537" s="178" t="s">
        <v>1</v>
      </c>
      <c r="F537" s="179" t="s">
        <v>1092</v>
      </c>
      <c r="H537" s="178" t="s">
        <v>1</v>
      </c>
      <c r="I537" s="180"/>
      <c r="L537" s="177"/>
      <c r="M537" s="181"/>
      <c r="N537" s="182"/>
      <c r="O537" s="182"/>
      <c r="P537" s="182"/>
      <c r="Q537" s="182"/>
      <c r="R537" s="182"/>
      <c r="S537" s="182"/>
      <c r="T537" s="183"/>
      <c r="AT537" s="178" t="s">
        <v>212</v>
      </c>
      <c r="AU537" s="178" t="s">
        <v>91</v>
      </c>
      <c r="AV537" s="14" t="s">
        <v>89</v>
      </c>
      <c r="AW537" s="14" t="s">
        <v>36</v>
      </c>
      <c r="AX537" s="14" t="s">
        <v>81</v>
      </c>
      <c r="AY537" s="178" t="s">
        <v>199</v>
      </c>
    </row>
    <row r="538" spans="2:51" s="14" customFormat="1" ht="11.25">
      <c r="B538" s="177"/>
      <c r="D538" s="163" t="s">
        <v>212</v>
      </c>
      <c r="E538" s="178" t="s">
        <v>1</v>
      </c>
      <c r="F538" s="179" t="s">
        <v>1093</v>
      </c>
      <c r="H538" s="178" t="s">
        <v>1</v>
      </c>
      <c r="I538" s="180"/>
      <c r="L538" s="177"/>
      <c r="M538" s="181"/>
      <c r="N538" s="182"/>
      <c r="O538" s="182"/>
      <c r="P538" s="182"/>
      <c r="Q538" s="182"/>
      <c r="R538" s="182"/>
      <c r="S538" s="182"/>
      <c r="T538" s="183"/>
      <c r="AT538" s="178" t="s">
        <v>212</v>
      </c>
      <c r="AU538" s="178" t="s">
        <v>91</v>
      </c>
      <c r="AV538" s="14" t="s">
        <v>89</v>
      </c>
      <c r="AW538" s="14" t="s">
        <v>36</v>
      </c>
      <c r="AX538" s="14" t="s">
        <v>81</v>
      </c>
      <c r="AY538" s="178" t="s">
        <v>199</v>
      </c>
    </row>
    <row r="539" spans="2:51" s="14" customFormat="1" ht="11.25">
      <c r="B539" s="177"/>
      <c r="D539" s="163" t="s">
        <v>212</v>
      </c>
      <c r="E539" s="178" t="s">
        <v>1</v>
      </c>
      <c r="F539" s="179" t="s">
        <v>1094</v>
      </c>
      <c r="H539" s="178" t="s">
        <v>1</v>
      </c>
      <c r="I539" s="180"/>
      <c r="L539" s="177"/>
      <c r="M539" s="181"/>
      <c r="N539" s="182"/>
      <c r="O539" s="182"/>
      <c r="P539" s="182"/>
      <c r="Q539" s="182"/>
      <c r="R539" s="182"/>
      <c r="S539" s="182"/>
      <c r="T539" s="183"/>
      <c r="AT539" s="178" t="s">
        <v>212</v>
      </c>
      <c r="AU539" s="178" t="s">
        <v>91</v>
      </c>
      <c r="AV539" s="14" t="s">
        <v>89</v>
      </c>
      <c r="AW539" s="14" t="s">
        <v>36</v>
      </c>
      <c r="AX539" s="14" t="s">
        <v>81</v>
      </c>
      <c r="AY539" s="178" t="s">
        <v>199</v>
      </c>
    </row>
    <row r="540" spans="2:51" s="13" customFormat="1" ht="11.25">
      <c r="B540" s="169"/>
      <c r="D540" s="163" t="s">
        <v>212</v>
      </c>
      <c r="E540" s="170" t="s">
        <v>1</v>
      </c>
      <c r="F540" s="171" t="s">
        <v>89</v>
      </c>
      <c r="H540" s="172">
        <v>1</v>
      </c>
      <c r="I540" s="173"/>
      <c r="L540" s="169"/>
      <c r="M540" s="174"/>
      <c r="N540" s="175"/>
      <c r="O540" s="175"/>
      <c r="P540" s="175"/>
      <c r="Q540" s="175"/>
      <c r="R540" s="175"/>
      <c r="S540" s="175"/>
      <c r="T540" s="176"/>
      <c r="AT540" s="170" t="s">
        <v>212</v>
      </c>
      <c r="AU540" s="170" t="s">
        <v>91</v>
      </c>
      <c r="AV540" s="13" t="s">
        <v>91</v>
      </c>
      <c r="AW540" s="13" t="s">
        <v>36</v>
      </c>
      <c r="AX540" s="13" t="s">
        <v>89</v>
      </c>
      <c r="AY540" s="170" t="s">
        <v>199</v>
      </c>
    </row>
    <row r="541" spans="1:65" s="2" customFormat="1" ht="24.2" customHeight="1">
      <c r="A541" s="33"/>
      <c r="B541" s="149"/>
      <c r="C541" s="150" t="s">
        <v>1095</v>
      </c>
      <c r="D541" s="150" t="s">
        <v>201</v>
      </c>
      <c r="E541" s="151" t="s">
        <v>1096</v>
      </c>
      <c r="F541" s="152" t="s">
        <v>1097</v>
      </c>
      <c r="G541" s="153" t="s">
        <v>275</v>
      </c>
      <c r="H541" s="154">
        <v>0.019</v>
      </c>
      <c r="I541" s="155"/>
      <c r="J541" s="156">
        <f>ROUND(I541*H541,2)</f>
        <v>0</v>
      </c>
      <c r="K541" s="152" t="s">
        <v>205</v>
      </c>
      <c r="L541" s="34"/>
      <c r="M541" s="157" t="s">
        <v>1</v>
      </c>
      <c r="N541" s="158" t="s">
        <v>46</v>
      </c>
      <c r="O541" s="59"/>
      <c r="P541" s="159">
        <f>O541*H541</f>
        <v>0</v>
      </c>
      <c r="Q541" s="159">
        <v>0</v>
      </c>
      <c r="R541" s="159">
        <f>Q541*H541</f>
        <v>0</v>
      </c>
      <c r="S541" s="159">
        <v>0</v>
      </c>
      <c r="T541" s="160">
        <f>S541*H541</f>
        <v>0</v>
      </c>
      <c r="U541" s="33"/>
      <c r="V541" s="33"/>
      <c r="W541" s="33"/>
      <c r="X541" s="33"/>
      <c r="Y541" s="33"/>
      <c r="Z541" s="33"/>
      <c r="AA541" s="33"/>
      <c r="AB541" s="33"/>
      <c r="AC541" s="33"/>
      <c r="AD541" s="33"/>
      <c r="AE541" s="33"/>
      <c r="AR541" s="161" t="s">
        <v>318</v>
      </c>
      <c r="AT541" s="161" t="s">
        <v>201</v>
      </c>
      <c r="AU541" s="161" t="s">
        <v>91</v>
      </c>
      <c r="AY541" s="18" t="s">
        <v>199</v>
      </c>
      <c r="BE541" s="162">
        <f>IF(N541="základní",J541,0)</f>
        <v>0</v>
      </c>
      <c r="BF541" s="162">
        <f>IF(N541="snížená",J541,0)</f>
        <v>0</v>
      </c>
      <c r="BG541" s="162">
        <f>IF(N541="zákl. přenesená",J541,0)</f>
        <v>0</v>
      </c>
      <c r="BH541" s="162">
        <f>IF(N541="sníž. přenesená",J541,0)</f>
        <v>0</v>
      </c>
      <c r="BI541" s="162">
        <f>IF(N541="nulová",J541,0)</f>
        <v>0</v>
      </c>
      <c r="BJ541" s="18" t="s">
        <v>89</v>
      </c>
      <c r="BK541" s="162">
        <f>ROUND(I541*H541,2)</f>
        <v>0</v>
      </c>
      <c r="BL541" s="18" t="s">
        <v>318</v>
      </c>
      <c r="BM541" s="161" t="s">
        <v>1098</v>
      </c>
    </row>
    <row r="542" spans="1:47" s="2" customFormat="1" ht="29.25">
      <c r="A542" s="33"/>
      <c r="B542" s="34"/>
      <c r="C542" s="33"/>
      <c r="D542" s="163" t="s">
        <v>208</v>
      </c>
      <c r="E542" s="33"/>
      <c r="F542" s="164" t="s">
        <v>1099</v>
      </c>
      <c r="G542" s="33"/>
      <c r="H542" s="33"/>
      <c r="I542" s="165"/>
      <c r="J542" s="33"/>
      <c r="K542" s="33"/>
      <c r="L542" s="34"/>
      <c r="M542" s="166"/>
      <c r="N542" s="167"/>
      <c r="O542" s="59"/>
      <c r="P542" s="59"/>
      <c r="Q542" s="59"/>
      <c r="R542" s="59"/>
      <c r="S542" s="59"/>
      <c r="T542" s="60"/>
      <c r="U542" s="33"/>
      <c r="V542" s="33"/>
      <c r="W542" s="33"/>
      <c r="X542" s="33"/>
      <c r="Y542" s="33"/>
      <c r="Z542" s="33"/>
      <c r="AA542" s="33"/>
      <c r="AB542" s="33"/>
      <c r="AC542" s="33"/>
      <c r="AD542" s="33"/>
      <c r="AE542" s="33"/>
      <c r="AT542" s="18" t="s">
        <v>208</v>
      </c>
      <c r="AU542" s="18" t="s">
        <v>91</v>
      </c>
    </row>
    <row r="543" spans="1:47" s="2" customFormat="1" ht="107.25">
      <c r="A543" s="33"/>
      <c r="B543" s="34"/>
      <c r="C543" s="33"/>
      <c r="D543" s="163" t="s">
        <v>210</v>
      </c>
      <c r="E543" s="33"/>
      <c r="F543" s="168" t="s">
        <v>1100</v>
      </c>
      <c r="G543" s="33"/>
      <c r="H543" s="33"/>
      <c r="I543" s="165"/>
      <c r="J543" s="33"/>
      <c r="K543" s="33"/>
      <c r="L543" s="34"/>
      <c r="M543" s="202"/>
      <c r="N543" s="203"/>
      <c r="O543" s="204"/>
      <c r="P543" s="204"/>
      <c r="Q543" s="204"/>
      <c r="R543" s="204"/>
      <c r="S543" s="204"/>
      <c r="T543" s="205"/>
      <c r="U543" s="33"/>
      <c r="V543" s="33"/>
      <c r="W543" s="33"/>
      <c r="X543" s="33"/>
      <c r="Y543" s="33"/>
      <c r="Z543" s="33"/>
      <c r="AA543" s="33"/>
      <c r="AB543" s="33"/>
      <c r="AC543" s="33"/>
      <c r="AD543" s="33"/>
      <c r="AE543" s="33"/>
      <c r="AT543" s="18" t="s">
        <v>210</v>
      </c>
      <c r="AU543" s="18" t="s">
        <v>91</v>
      </c>
    </row>
    <row r="544" spans="1:31" s="2" customFormat="1" ht="6.95" customHeight="1">
      <c r="A544" s="33"/>
      <c r="B544" s="48"/>
      <c r="C544" s="49"/>
      <c r="D544" s="49"/>
      <c r="E544" s="49"/>
      <c r="F544" s="49"/>
      <c r="G544" s="49"/>
      <c r="H544" s="49"/>
      <c r="I544" s="49"/>
      <c r="J544" s="49"/>
      <c r="K544" s="49"/>
      <c r="L544" s="34"/>
      <c r="M544" s="33"/>
      <c r="O544" s="33"/>
      <c r="P544" s="33"/>
      <c r="Q544" s="33"/>
      <c r="R544" s="33"/>
      <c r="S544" s="33"/>
      <c r="T544" s="33"/>
      <c r="U544" s="33"/>
      <c r="V544" s="33"/>
      <c r="W544" s="33"/>
      <c r="X544" s="33"/>
      <c r="Y544" s="33"/>
      <c r="Z544" s="33"/>
      <c r="AA544" s="33"/>
      <c r="AB544" s="33"/>
      <c r="AC544" s="33"/>
      <c r="AD544" s="33"/>
      <c r="AE544" s="33"/>
    </row>
  </sheetData>
  <autoFilter ref="C135:K543"/>
  <mergeCells count="9">
    <mergeCell ref="E87:H87"/>
    <mergeCell ref="E126:H126"/>
    <mergeCell ref="E128:H12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104</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1101</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1102</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1103</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14. 1. 2021</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ROUND(J125,2)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ROUND((SUM(BE125:BE256)),2)</f>
        <v>0</v>
      </c>
      <c r="G35" s="33"/>
      <c r="H35" s="33"/>
      <c r="I35" s="106">
        <v>0.21</v>
      </c>
      <c r="J35" s="105">
        <f>ROUND(((SUM(BE125:BE256))*I35),2)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ROUND((SUM(BF125:BF256)),2)</f>
        <v>0</v>
      </c>
      <c r="G36" s="33"/>
      <c r="H36" s="33"/>
      <c r="I36" s="106">
        <v>0.15</v>
      </c>
      <c r="J36" s="105">
        <f>ROUND(((SUM(BF125:BF256))*I36),2)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ROUND((SUM(BG125:BG256)),2)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ROUND((SUM(BH125:BH256)),2)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ROUND((SUM(BI125:BI256)),2)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1101</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1102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04.1 - Výlomové a zabezpečovací práce</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14. 1. 2021</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J125</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J126</f>
        <v>0</v>
      </c>
      <c r="L99" s="118"/>
    </row>
    <row r="100" spans="2:12" s="10" customFormat="1" ht="19.9" customHeight="1">
      <c r="B100" s="122"/>
      <c r="D100" s="123" t="s">
        <v>168</v>
      </c>
      <c r="E100" s="124"/>
      <c r="F100" s="124"/>
      <c r="G100" s="124"/>
      <c r="H100" s="124"/>
      <c r="I100" s="124"/>
      <c r="J100" s="125">
        <f>J127</f>
        <v>0</v>
      </c>
      <c r="L100" s="122"/>
    </row>
    <row r="101" spans="2:12" s="10" customFormat="1" ht="19.9" customHeight="1">
      <c r="B101" s="122"/>
      <c r="D101" s="123" t="s">
        <v>181</v>
      </c>
      <c r="E101" s="124"/>
      <c r="F101" s="124"/>
      <c r="G101" s="124"/>
      <c r="H101" s="124"/>
      <c r="I101" s="124"/>
      <c r="J101" s="125">
        <f>J235</f>
        <v>0</v>
      </c>
      <c r="L101" s="122"/>
    </row>
    <row r="102" spans="2:12" s="9" customFormat="1" ht="24.95" customHeight="1">
      <c r="B102" s="118"/>
      <c r="D102" s="119" t="s">
        <v>182</v>
      </c>
      <c r="E102" s="120"/>
      <c r="F102" s="120"/>
      <c r="G102" s="120"/>
      <c r="H102" s="120"/>
      <c r="I102" s="120"/>
      <c r="J102" s="121">
        <f>J239</f>
        <v>0</v>
      </c>
      <c r="L102" s="118"/>
    </row>
    <row r="103" spans="2:12" s="10" customFormat="1" ht="19.9" customHeight="1">
      <c r="B103" s="122"/>
      <c r="D103" s="123" t="s">
        <v>1104</v>
      </c>
      <c r="E103" s="124"/>
      <c r="F103" s="124"/>
      <c r="G103" s="124"/>
      <c r="H103" s="124"/>
      <c r="I103" s="124"/>
      <c r="J103" s="125">
        <f>J240</f>
        <v>0</v>
      </c>
      <c r="L103" s="122"/>
    </row>
    <row r="104" spans="1:31" s="2" customFormat="1" ht="21.75" customHeight="1">
      <c r="A104" s="33"/>
      <c r="B104" s="34"/>
      <c r="C104" s="33"/>
      <c r="D104" s="33"/>
      <c r="E104" s="33"/>
      <c r="F104" s="33"/>
      <c r="G104" s="33"/>
      <c r="H104" s="33"/>
      <c r="I104" s="33"/>
      <c r="J104" s="33"/>
      <c r="K104" s="33"/>
      <c r="L104" s="43"/>
      <c r="S104" s="33"/>
      <c r="T104" s="33"/>
      <c r="U104" s="33"/>
      <c r="V104" s="33"/>
      <c r="W104" s="33"/>
      <c r="X104" s="33"/>
      <c r="Y104" s="33"/>
      <c r="Z104" s="33"/>
      <c r="AA104" s="33"/>
      <c r="AB104" s="33"/>
      <c r="AC104" s="33"/>
      <c r="AD104" s="33"/>
      <c r="AE104" s="33"/>
    </row>
    <row r="105" spans="1:31" s="2" customFormat="1" ht="6.95" customHeight="1">
      <c r="A105" s="33"/>
      <c r="B105" s="48"/>
      <c r="C105" s="49"/>
      <c r="D105" s="49"/>
      <c r="E105" s="49"/>
      <c r="F105" s="49"/>
      <c r="G105" s="49"/>
      <c r="H105" s="49"/>
      <c r="I105" s="49"/>
      <c r="J105" s="49"/>
      <c r="K105" s="49"/>
      <c r="L105" s="43"/>
      <c r="S105" s="33"/>
      <c r="T105" s="33"/>
      <c r="U105" s="33"/>
      <c r="V105" s="33"/>
      <c r="W105" s="33"/>
      <c r="X105" s="33"/>
      <c r="Y105" s="33"/>
      <c r="Z105" s="33"/>
      <c r="AA105" s="33"/>
      <c r="AB105" s="33"/>
      <c r="AC105" s="33"/>
      <c r="AD105" s="33"/>
      <c r="AE105" s="33"/>
    </row>
    <row r="109" spans="1:31" s="2" customFormat="1" ht="6.95" customHeight="1">
      <c r="A109" s="33"/>
      <c r="B109" s="50"/>
      <c r="C109" s="51"/>
      <c r="D109" s="51"/>
      <c r="E109" s="51"/>
      <c r="F109" s="51"/>
      <c r="G109" s="51"/>
      <c r="H109" s="51"/>
      <c r="I109" s="51"/>
      <c r="J109" s="51"/>
      <c r="K109" s="51"/>
      <c r="L109" s="43"/>
      <c r="S109" s="33"/>
      <c r="T109" s="33"/>
      <c r="U109" s="33"/>
      <c r="V109" s="33"/>
      <c r="W109" s="33"/>
      <c r="X109" s="33"/>
      <c r="Y109" s="33"/>
      <c r="Z109" s="33"/>
      <c r="AA109" s="33"/>
      <c r="AB109" s="33"/>
      <c r="AC109" s="33"/>
      <c r="AD109" s="33"/>
      <c r="AE109" s="33"/>
    </row>
    <row r="110" spans="1:31" s="2" customFormat="1" ht="24.95" customHeight="1">
      <c r="A110" s="33"/>
      <c r="B110" s="34"/>
      <c r="C110" s="22" t="s">
        <v>184</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16</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6.5" customHeight="1">
      <c r="A113" s="33"/>
      <c r="B113" s="34"/>
      <c r="C113" s="33"/>
      <c r="D113" s="33"/>
      <c r="E113" s="267" t="str">
        <f>E7</f>
        <v>VD Letovice, rekonstrukce VD</v>
      </c>
      <c r="F113" s="268"/>
      <c r="G113" s="268"/>
      <c r="H113" s="268"/>
      <c r="I113" s="33"/>
      <c r="J113" s="33"/>
      <c r="K113" s="33"/>
      <c r="L113" s="43"/>
      <c r="S113" s="33"/>
      <c r="T113" s="33"/>
      <c r="U113" s="33"/>
      <c r="V113" s="33"/>
      <c r="W113" s="33"/>
      <c r="X113" s="33"/>
      <c r="Y113" s="33"/>
      <c r="Z113" s="33"/>
      <c r="AA113" s="33"/>
      <c r="AB113" s="33"/>
      <c r="AC113" s="33"/>
      <c r="AD113" s="33"/>
      <c r="AE113" s="33"/>
    </row>
    <row r="114" spans="2:12" s="1" customFormat="1" ht="12" customHeight="1">
      <c r="B114" s="21"/>
      <c r="C114" s="28" t="s">
        <v>159</v>
      </c>
      <c r="L114" s="21"/>
    </row>
    <row r="115" spans="1:31" s="2" customFormat="1" ht="16.5" customHeight="1">
      <c r="A115" s="33"/>
      <c r="B115" s="34"/>
      <c r="C115" s="33"/>
      <c r="D115" s="33"/>
      <c r="E115" s="267" t="s">
        <v>1101</v>
      </c>
      <c r="F115" s="269"/>
      <c r="G115" s="269"/>
      <c r="H115" s="269"/>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1102</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6.5" customHeight="1">
      <c r="A117" s="33"/>
      <c r="B117" s="34"/>
      <c r="C117" s="33"/>
      <c r="D117" s="33"/>
      <c r="E117" s="224" t="str">
        <f>E11</f>
        <v>SO 04.1 - Výlomové a zabezpečovací práce</v>
      </c>
      <c r="F117" s="269"/>
      <c r="G117" s="269"/>
      <c r="H117" s="269"/>
      <c r="I117" s="33"/>
      <c r="J117" s="33"/>
      <c r="K117" s="33"/>
      <c r="L117" s="43"/>
      <c r="S117" s="33"/>
      <c r="T117" s="33"/>
      <c r="U117" s="33"/>
      <c r="V117" s="33"/>
      <c r="W117" s="33"/>
      <c r="X117" s="33"/>
      <c r="Y117" s="33"/>
      <c r="Z117" s="33"/>
      <c r="AA117" s="33"/>
      <c r="AB117" s="33"/>
      <c r="AC117" s="33"/>
      <c r="AD117" s="33"/>
      <c r="AE117" s="33"/>
    </row>
    <row r="118" spans="1:31"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20</v>
      </c>
      <c r="D119" s="33"/>
      <c r="E119" s="33"/>
      <c r="F119" s="26" t="str">
        <f>F14</f>
        <v>VD Letovice</v>
      </c>
      <c r="G119" s="33"/>
      <c r="H119" s="33"/>
      <c r="I119" s="28" t="s">
        <v>22</v>
      </c>
      <c r="J119" s="56" t="str">
        <f>IF(J14="","",J14)</f>
        <v>14. 1. 2021</v>
      </c>
      <c r="K119" s="33"/>
      <c r="L119" s="43"/>
      <c r="S119" s="33"/>
      <c r="T119" s="33"/>
      <c r="U119" s="33"/>
      <c r="V119" s="33"/>
      <c r="W119" s="33"/>
      <c r="X119" s="33"/>
      <c r="Y119" s="33"/>
      <c r="Z119" s="33"/>
      <c r="AA119" s="33"/>
      <c r="AB119" s="33"/>
      <c r="AC119" s="33"/>
      <c r="AD119" s="33"/>
      <c r="AE119" s="33"/>
    </row>
    <row r="120" spans="1:31"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25.7" customHeight="1">
      <c r="A121" s="33"/>
      <c r="B121" s="34"/>
      <c r="C121" s="28" t="s">
        <v>24</v>
      </c>
      <c r="D121" s="33"/>
      <c r="E121" s="33"/>
      <c r="F121" s="26" t="str">
        <f>E17</f>
        <v>Povodí Moravy, s.p., Dřevařská 11, 60175 Brno</v>
      </c>
      <c r="G121" s="33"/>
      <c r="H121" s="33"/>
      <c r="I121" s="28" t="s">
        <v>32</v>
      </c>
      <c r="J121" s="31" t="str">
        <f>E23</f>
        <v>Sweco Hydroprojekt a.s.</v>
      </c>
      <c r="K121" s="33"/>
      <c r="L121" s="43"/>
      <c r="S121" s="33"/>
      <c r="T121" s="33"/>
      <c r="U121" s="33"/>
      <c r="V121" s="33"/>
      <c r="W121" s="33"/>
      <c r="X121" s="33"/>
      <c r="Y121" s="33"/>
      <c r="Z121" s="33"/>
      <c r="AA121" s="33"/>
      <c r="AB121" s="33"/>
      <c r="AC121" s="33"/>
      <c r="AD121" s="33"/>
      <c r="AE121" s="33"/>
    </row>
    <row r="122" spans="1:31" s="2" customFormat="1" ht="15.2" customHeight="1">
      <c r="A122" s="33"/>
      <c r="B122" s="34"/>
      <c r="C122" s="28" t="s">
        <v>30</v>
      </c>
      <c r="D122" s="33"/>
      <c r="E122" s="33"/>
      <c r="F122" s="26" t="str">
        <f>IF(E20="","",E20)</f>
        <v>Vyplň údaj</v>
      </c>
      <c r="G122" s="33"/>
      <c r="H122" s="33"/>
      <c r="I122" s="28" t="s">
        <v>37</v>
      </c>
      <c r="J122" s="31" t="str">
        <f>E26</f>
        <v xml:space="preserve"> </v>
      </c>
      <c r="K122" s="33"/>
      <c r="L122" s="43"/>
      <c r="S122" s="33"/>
      <c r="T122" s="33"/>
      <c r="U122" s="33"/>
      <c r="V122" s="33"/>
      <c r="W122" s="33"/>
      <c r="X122" s="33"/>
      <c r="Y122" s="33"/>
      <c r="Z122" s="33"/>
      <c r="AA122" s="33"/>
      <c r="AB122" s="33"/>
      <c r="AC122" s="33"/>
      <c r="AD122" s="33"/>
      <c r="AE122" s="33"/>
    </row>
    <row r="123" spans="1:31" s="2" customFormat="1" ht="10.3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11" customFormat="1" ht="29.25" customHeight="1">
      <c r="A124" s="126"/>
      <c r="B124" s="127"/>
      <c r="C124" s="128" t="s">
        <v>185</v>
      </c>
      <c r="D124" s="129" t="s">
        <v>66</v>
      </c>
      <c r="E124" s="129" t="s">
        <v>62</v>
      </c>
      <c r="F124" s="129" t="s">
        <v>63</v>
      </c>
      <c r="G124" s="129" t="s">
        <v>186</v>
      </c>
      <c r="H124" s="129" t="s">
        <v>187</v>
      </c>
      <c r="I124" s="129" t="s">
        <v>188</v>
      </c>
      <c r="J124" s="129" t="s">
        <v>164</v>
      </c>
      <c r="K124" s="130" t="s">
        <v>189</v>
      </c>
      <c r="L124" s="131"/>
      <c r="M124" s="63" t="s">
        <v>1</v>
      </c>
      <c r="N124" s="64" t="s">
        <v>45</v>
      </c>
      <c r="O124" s="64" t="s">
        <v>190</v>
      </c>
      <c r="P124" s="64" t="s">
        <v>191</v>
      </c>
      <c r="Q124" s="64" t="s">
        <v>192</v>
      </c>
      <c r="R124" s="64" t="s">
        <v>193</v>
      </c>
      <c r="S124" s="64" t="s">
        <v>194</v>
      </c>
      <c r="T124" s="65" t="s">
        <v>195</v>
      </c>
      <c r="U124" s="126"/>
      <c r="V124" s="126"/>
      <c r="W124" s="126"/>
      <c r="X124" s="126"/>
      <c r="Y124" s="126"/>
      <c r="Z124" s="126"/>
      <c r="AA124" s="126"/>
      <c r="AB124" s="126"/>
      <c r="AC124" s="126"/>
      <c r="AD124" s="126"/>
      <c r="AE124" s="126"/>
    </row>
    <row r="125" spans="1:63" s="2" customFormat="1" ht="22.9" customHeight="1">
      <c r="A125" s="33"/>
      <c r="B125" s="34"/>
      <c r="C125" s="70" t="s">
        <v>196</v>
      </c>
      <c r="D125" s="33"/>
      <c r="E125" s="33"/>
      <c r="F125" s="33"/>
      <c r="G125" s="33"/>
      <c r="H125" s="33"/>
      <c r="I125" s="33"/>
      <c r="J125" s="132">
        <f>BK125</f>
        <v>0</v>
      </c>
      <c r="K125" s="33"/>
      <c r="L125" s="34"/>
      <c r="M125" s="66"/>
      <c r="N125" s="57"/>
      <c r="O125" s="67"/>
      <c r="P125" s="133">
        <f>P126+P239</f>
        <v>0</v>
      </c>
      <c r="Q125" s="67"/>
      <c r="R125" s="133">
        <f>R126+R239</f>
        <v>16.087155499999998</v>
      </c>
      <c r="S125" s="67"/>
      <c r="T125" s="134">
        <f>T126+T239</f>
        <v>0</v>
      </c>
      <c r="U125" s="33"/>
      <c r="V125" s="33"/>
      <c r="W125" s="33"/>
      <c r="X125" s="33"/>
      <c r="Y125" s="33"/>
      <c r="Z125" s="33"/>
      <c r="AA125" s="33"/>
      <c r="AB125" s="33"/>
      <c r="AC125" s="33"/>
      <c r="AD125" s="33"/>
      <c r="AE125" s="33"/>
      <c r="AT125" s="18" t="s">
        <v>80</v>
      </c>
      <c r="AU125" s="18" t="s">
        <v>166</v>
      </c>
      <c r="BK125" s="135">
        <f>BK126+BK239</f>
        <v>0</v>
      </c>
    </row>
    <row r="126" spans="2:63" s="12" customFormat="1" ht="25.9" customHeight="1">
      <c r="B126" s="136"/>
      <c r="D126" s="137" t="s">
        <v>80</v>
      </c>
      <c r="E126" s="138" t="s">
        <v>197</v>
      </c>
      <c r="F126" s="138" t="s">
        <v>198</v>
      </c>
      <c r="I126" s="139"/>
      <c r="J126" s="140">
        <f>BK126</f>
        <v>0</v>
      </c>
      <c r="L126" s="136"/>
      <c r="M126" s="141"/>
      <c r="N126" s="142"/>
      <c r="O126" s="142"/>
      <c r="P126" s="143">
        <f>P127+P235</f>
        <v>0</v>
      </c>
      <c r="Q126" s="142"/>
      <c r="R126" s="143">
        <f>R127+R235</f>
        <v>15.900599499999997</v>
      </c>
      <c r="S126" s="142"/>
      <c r="T126" s="144">
        <f>T127+T235</f>
        <v>0</v>
      </c>
      <c r="AR126" s="137" t="s">
        <v>89</v>
      </c>
      <c r="AT126" s="145" t="s">
        <v>80</v>
      </c>
      <c r="AU126" s="145" t="s">
        <v>81</v>
      </c>
      <c r="AY126" s="137" t="s">
        <v>199</v>
      </c>
      <c r="BK126" s="146">
        <f>BK127+BK235</f>
        <v>0</v>
      </c>
    </row>
    <row r="127" spans="2:63" s="12" customFormat="1" ht="22.9" customHeight="1">
      <c r="B127" s="136"/>
      <c r="D127" s="137" t="s">
        <v>80</v>
      </c>
      <c r="E127" s="147" t="s">
        <v>89</v>
      </c>
      <c r="F127" s="147" t="s">
        <v>200</v>
      </c>
      <c r="I127" s="139"/>
      <c r="J127" s="148">
        <f>BK127</f>
        <v>0</v>
      </c>
      <c r="L127" s="136"/>
      <c r="M127" s="141"/>
      <c r="N127" s="142"/>
      <c r="O127" s="142"/>
      <c r="P127" s="143">
        <f>SUM(P128:P234)</f>
        <v>0</v>
      </c>
      <c r="Q127" s="142"/>
      <c r="R127" s="143">
        <f>SUM(R128:R234)</f>
        <v>15.900599499999997</v>
      </c>
      <c r="S127" s="142"/>
      <c r="T127" s="144">
        <f>SUM(T128:T234)</f>
        <v>0</v>
      </c>
      <c r="AR127" s="137" t="s">
        <v>89</v>
      </c>
      <c r="AT127" s="145" t="s">
        <v>80</v>
      </c>
      <c r="AU127" s="145" t="s">
        <v>89</v>
      </c>
      <c r="AY127" s="137" t="s">
        <v>199</v>
      </c>
      <c r="BK127" s="146">
        <f>SUM(BK128:BK234)</f>
        <v>0</v>
      </c>
    </row>
    <row r="128" spans="1:65" s="2" customFormat="1" ht="24.2" customHeight="1">
      <c r="A128" s="33"/>
      <c r="B128" s="149"/>
      <c r="C128" s="150" t="s">
        <v>89</v>
      </c>
      <c r="D128" s="150" t="s">
        <v>201</v>
      </c>
      <c r="E128" s="151" t="s">
        <v>1105</v>
      </c>
      <c r="F128" s="152" t="s">
        <v>1106</v>
      </c>
      <c r="G128" s="153" t="s">
        <v>228</v>
      </c>
      <c r="H128" s="154">
        <v>275</v>
      </c>
      <c r="I128" s="155"/>
      <c r="J128" s="156">
        <f>ROUND(I128*H128,2)</f>
        <v>0</v>
      </c>
      <c r="K128" s="152" t="s">
        <v>205</v>
      </c>
      <c r="L128" s="34"/>
      <c r="M128" s="157" t="s">
        <v>1</v>
      </c>
      <c r="N128" s="158" t="s">
        <v>46</v>
      </c>
      <c r="O128" s="59"/>
      <c r="P128" s="159">
        <f>O128*H128</f>
        <v>0</v>
      </c>
      <c r="Q128" s="159">
        <v>0</v>
      </c>
      <c r="R128" s="159">
        <f>Q128*H128</f>
        <v>0</v>
      </c>
      <c r="S128" s="159">
        <v>0</v>
      </c>
      <c r="T128" s="160">
        <f>S128*H128</f>
        <v>0</v>
      </c>
      <c r="U128" s="33"/>
      <c r="V128" s="33"/>
      <c r="W128" s="33"/>
      <c r="X128" s="33"/>
      <c r="Y128" s="33"/>
      <c r="Z128" s="33"/>
      <c r="AA128" s="33"/>
      <c r="AB128" s="33"/>
      <c r="AC128" s="33"/>
      <c r="AD128" s="33"/>
      <c r="AE128" s="33"/>
      <c r="AR128" s="161" t="s">
        <v>206</v>
      </c>
      <c r="AT128" s="161" t="s">
        <v>201</v>
      </c>
      <c r="AU128" s="161" t="s">
        <v>91</v>
      </c>
      <c r="AY128" s="18" t="s">
        <v>199</v>
      </c>
      <c r="BE128" s="162">
        <f>IF(N128="základní",J128,0)</f>
        <v>0</v>
      </c>
      <c r="BF128" s="162">
        <f>IF(N128="snížená",J128,0)</f>
        <v>0</v>
      </c>
      <c r="BG128" s="162">
        <f>IF(N128="zákl. přenesená",J128,0)</f>
        <v>0</v>
      </c>
      <c r="BH128" s="162">
        <f>IF(N128="sníž. přenesená",J128,0)</f>
        <v>0</v>
      </c>
      <c r="BI128" s="162">
        <f>IF(N128="nulová",J128,0)</f>
        <v>0</v>
      </c>
      <c r="BJ128" s="18" t="s">
        <v>89</v>
      </c>
      <c r="BK128" s="162">
        <f>ROUND(I128*H128,2)</f>
        <v>0</v>
      </c>
      <c r="BL128" s="18" t="s">
        <v>206</v>
      </c>
      <c r="BM128" s="161" t="s">
        <v>1107</v>
      </c>
    </row>
    <row r="129" spans="1:47" s="2" customFormat="1" ht="19.5">
      <c r="A129" s="33"/>
      <c r="B129" s="34"/>
      <c r="C129" s="33"/>
      <c r="D129" s="163" t="s">
        <v>208</v>
      </c>
      <c r="E129" s="33"/>
      <c r="F129" s="164" t="s">
        <v>1108</v>
      </c>
      <c r="G129" s="33"/>
      <c r="H129" s="33"/>
      <c r="I129" s="165"/>
      <c r="J129" s="33"/>
      <c r="K129" s="33"/>
      <c r="L129" s="34"/>
      <c r="M129" s="166"/>
      <c r="N129" s="167"/>
      <c r="O129" s="59"/>
      <c r="P129" s="59"/>
      <c r="Q129" s="59"/>
      <c r="R129" s="59"/>
      <c r="S129" s="59"/>
      <c r="T129" s="60"/>
      <c r="U129" s="33"/>
      <c r="V129" s="33"/>
      <c r="W129" s="33"/>
      <c r="X129" s="33"/>
      <c r="Y129" s="33"/>
      <c r="Z129" s="33"/>
      <c r="AA129" s="33"/>
      <c r="AB129" s="33"/>
      <c r="AC129" s="33"/>
      <c r="AD129" s="33"/>
      <c r="AE129" s="33"/>
      <c r="AT129" s="18" t="s">
        <v>208</v>
      </c>
      <c r="AU129" s="18" t="s">
        <v>91</v>
      </c>
    </row>
    <row r="130" spans="1:47" s="2" customFormat="1" ht="117">
      <c r="A130" s="33"/>
      <c r="B130" s="34"/>
      <c r="C130" s="33"/>
      <c r="D130" s="163" t="s">
        <v>210</v>
      </c>
      <c r="E130" s="33"/>
      <c r="F130" s="168" t="s">
        <v>1109</v>
      </c>
      <c r="G130" s="33"/>
      <c r="H130" s="33"/>
      <c r="I130" s="165"/>
      <c r="J130" s="33"/>
      <c r="K130" s="33"/>
      <c r="L130" s="34"/>
      <c r="M130" s="166"/>
      <c r="N130" s="167"/>
      <c r="O130" s="59"/>
      <c r="P130" s="59"/>
      <c r="Q130" s="59"/>
      <c r="R130" s="59"/>
      <c r="S130" s="59"/>
      <c r="T130" s="60"/>
      <c r="U130" s="33"/>
      <c r="V130" s="33"/>
      <c r="W130" s="33"/>
      <c r="X130" s="33"/>
      <c r="Y130" s="33"/>
      <c r="Z130" s="33"/>
      <c r="AA130" s="33"/>
      <c r="AB130" s="33"/>
      <c r="AC130" s="33"/>
      <c r="AD130" s="33"/>
      <c r="AE130" s="33"/>
      <c r="AT130" s="18" t="s">
        <v>210</v>
      </c>
      <c r="AU130" s="18" t="s">
        <v>91</v>
      </c>
    </row>
    <row r="131" spans="2:51" s="14" customFormat="1" ht="11.25">
      <c r="B131" s="177"/>
      <c r="D131" s="163" t="s">
        <v>212</v>
      </c>
      <c r="E131" s="178" t="s">
        <v>1</v>
      </c>
      <c r="F131" s="179" t="s">
        <v>1110</v>
      </c>
      <c r="H131" s="178" t="s">
        <v>1</v>
      </c>
      <c r="I131" s="180"/>
      <c r="L131" s="177"/>
      <c r="M131" s="181"/>
      <c r="N131" s="182"/>
      <c r="O131" s="182"/>
      <c r="P131" s="182"/>
      <c r="Q131" s="182"/>
      <c r="R131" s="182"/>
      <c r="S131" s="182"/>
      <c r="T131" s="183"/>
      <c r="AT131" s="178" t="s">
        <v>212</v>
      </c>
      <c r="AU131" s="178" t="s">
        <v>91</v>
      </c>
      <c r="AV131" s="14" t="s">
        <v>89</v>
      </c>
      <c r="AW131" s="14" t="s">
        <v>36</v>
      </c>
      <c r="AX131" s="14" t="s">
        <v>81</v>
      </c>
      <c r="AY131" s="178" t="s">
        <v>199</v>
      </c>
    </row>
    <row r="132" spans="2:51" s="13" customFormat="1" ht="22.5">
      <c r="B132" s="169"/>
      <c r="D132" s="163" t="s">
        <v>212</v>
      </c>
      <c r="E132" s="170" t="s">
        <v>1</v>
      </c>
      <c r="F132" s="171" t="s">
        <v>1111</v>
      </c>
      <c r="H132" s="172">
        <v>275</v>
      </c>
      <c r="I132" s="173"/>
      <c r="L132" s="169"/>
      <c r="M132" s="174"/>
      <c r="N132" s="175"/>
      <c r="O132" s="175"/>
      <c r="P132" s="175"/>
      <c r="Q132" s="175"/>
      <c r="R132" s="175"/>
      <c r="S132" s="175"/>
      <c r="T132" s="176"/>
      <c r="AT132" s="170" t="s">
        <v>212</v>
      </c>
      <c r="AU132" s="170" t="s">
        <v>91</v>
      </c>
      <c r="AV132" s="13" t="s">
        <v>91</v>
      </c>
      <c r="AW132" s="13" t="s">
        <v>36</v>
      </c>
      <c r="AX132" s="13" t="s">
        <v>89</v>
      </c>
      <c r="AY132" s="170" t="s">
        <v>199</v>
      </c>
    </row>
    <row r="133" spans="1:65" s="2" customFormat="1" ht="24.2" customHeight="1">
      <c r="A133" s="33"/>
      <c r="B133" s="149"/>
      <c r="C133" s="150" t="s">
        <v>91</v>
      </c>
      <c r="D133" s="150" t="s">
        <v>201</v>
      </c>
      <c r="E133" s="151" t="s">
        <v>1112</v>
      </c>
      <c r="F133" s="152" t="s">
        <v>1113</v>
      </c>
      <c r="G133" s="153" t="s">
        <v>228</v>
      </c>
      <c r="H133" s="154">
        <v>2130</v>
      </c>
      <c r="I133" s="155"/>
      <c r="J133" s="156">
        <f>ROUND(I133*H133,2)</f>
        <v>0</v>
      </c>
      <c r="K133" s="152" t="s">
        <v>205</v>
      </c>
      <c r="L133" s="34"/>
      <c r="M133" s="157" t="s">
        <v>1</v>
      </c>
      <c r="N133" s="158" t="s">
        <v>46</v>
      </c>
      <c r="O133" s="59"/>
      <c r="P133" s="159">
        <f>O133*H133</f>
        <v>0</v>
      </c>
      <c r="Q133" s="159">
        <v>0</v>
      </c>
      <c r="R133" s="159">
        <f>Q133*H133</f>
        <v>0</v>
      </c>
      <c r="S133" s="159">
        <v>0</v>
      </c>
      <c r="T133" s="160">
        <f>S133*H133</f>
        <v>0</v>
      </c>
      <c r="U133" s="33"/>
      <c r="V133" s="33"/>
      <c r="W133" s="33"/>
      <c r="X133" s="33"/>
      <c r="Y133" s="33"/>
      <c r="Z133" s="33"/>
      <c r="AA133" s="33"/>
      <c r="AB133" s="33"/>
      <c r="AC133" s="33"/>
      <c r="AD133" s="33"/>
      <c r="AE133" s="33"/>
      <c r="AR133" s="161" t="s">
        <v>206</v>
      </c>
      <c r="AT133" s="161" t="s">
        <v>201</v>
      </c>
      <c r="AU133" s="161" t="s">
        <v>91</v>
      </c>
      <c r="AY133" s="18" t="s">
        <v>199</v>
      </c>
      <c r="BE133" s="162">
        <f>IF(N133="základní",J133,0)</f>
        <v>0</v>
      </c>
      <c r="BF133" s="162">
        <f>IF(N133="snížená",J133,0)</f>
        <v>0</v>
      </c>
      <c r="BG133" s="162">
        <f>IF(N133="zákl. přenesená",J133,0)</f>
        <v>0</v>
      </c>
      <c r="BH133" s="162">
        <f>IF(N133="sníž. přenesená",J133,0)</f>
        <v>0</v>
      </c>
      <c r="BI133" s="162">
        <f>IF(N133="nulová",J133,0)</f>
        <v>0</v>
      </c>
      <c r="BJ133" s="18" t="s">
        <v>89</v>
      </c>
      <c r="BK133" s="162">
        <f>ROUND(I133*H133,2)</f>
        <v>0</v>
      </c>
      <c r="BL133" s="18" t="s">
        <v>206</v>
      </c>
      <c r="BM133" s="161" t="s">
        <v>1114</v>
      </c>
    </row>
    <row r="134" spans="1:47" s="2" customFormat="1" ht="29.25">
      <c r="A134" s="33"/>
      <c r="B134" s="34"/>
      <c r="C134" s="33"/>
      <c r="D134" s="163" t="s">
        <v>208</v>
      </c>
      <c r="E134" s="33"/>
      <c r="F134" s="164" t="s">
        <v>1115</v>
      </c>
      <c r="G134" s="33"/>
      <c r="H134" s="33"/>
      <c r="I134" s="165"/>
      <c r="J134" s="33"/>
      <c r="K134" s="33"/>
      <c r="L134" s="34"/>
      <c r="M134" s="166"/>
      <c r="N134" s="167"/>
      <c r="O134" s="59"/>
      <c r="P134" s="59"/>
      <c r="Q134" s="59"/>
      <c r="R134" s="59"/>
      <c r="S134" s="59"/>
      <c r="T134" s="60"/>
      <c r="U134" s="33"/>
      <c r="V134" s="33"/>
      <c r="W134" s="33"/>
      <c r="X134" s="33"/>
      <c r="Y134" s="33"/>
      <c r="Z134" s="33"/>
      <c r="AA134" s="33"/>
      <c r="AB134" s="33"/>
      <c r="AC134" s="33"/>
      <c r="AD134" s="33"/>
      <c r="AE134" s="33"/>
      <c r="AT134" s="18" t="s">
        <v>208</v>
      </c>
      <c r="AU134" s="18" t="s">
        <v>91</v>
      </c>
    </row>
    <row r="135" spans="1:47" s="2" customFormat="1" ht="97.5">
      <c r="A135" s="33"/>
      <c r="B135" s="34"/>
      <c r="C135" s="33"/>
      <c r="D135" s="163" t="s">
        <v>210</v>
      </c>
      <c r="E135" s="33"/>
      <c r="F135" s="168" t="s">
        <v>1116</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210</v>
      </c>
      <c r="AU135" s="18" t="s">
        <v>91</v>
      </c>
    </row>
    <row r="136" spans="2:51" s="14" customFormat="1" ht="11.25">
      <c r="B136" s="177"/>
      <c r="D136" s="163" t="s">
        <v>212</v>
      </c>
      <c r="E136" s="178" t="s">
        <v>1</v>
      </c>
      <c r="F136" s="179" t="s">
        <v>1110</v>
      </c>
      <c r="H136" s="178" t="s">
        <v>1</v>
      </c>
      <c r="I136" s="180"/>
      <c r="L136" s="177"/>
      <c r="M136" s="181"/>
      <c r="N136" s="182"/>
      <c r="O136" s="182"/>
      <c r="P136" s="182"/>
      <c r="Q136" s="182"/>
      <c r="R136" s="182"/>
      <c r="S136" s="182"/>
      <c r="T136" s="183"/>
      <c r="AT136" s="178" t="s">
        <v>212</v>
      </c>
      <c r="AU136" s="178" t="s">
        <v>91</v>
      </c>
      <c r="AV136" s="14" t="s">
        <v>89</v>
      </c>
      <c r="AW136" s="14" t="s">
        <v>36</v>
      </c>
      <c r="AX136" s="14" t="s">
        <v>81</v>
      </c>
      <c r="AY136" s="178" t="s">
        <v>199</v>
      </c>
    </row>
    <row r="137" spans="2:51" s="13" customFormat="1" ht="11.25">
      <c r="B137" s="169"/>
      <c r="D137" s="163" t="s">
        <v>212</v>
      </c>
      <c r="E137" s="170" t="s">
        <v>1</v>
      </c>
      <c r="F137" s="171" t="s">
        <v>1117</v>
      </c>
      <c r="H137" s="172">
        <v>2130</v>
      </c>
      <c r="I137" s="173"/>
      <c r="L137" s="169"/>
      <c r="M137" s="174"/>
      <c r="N137" s="175"/>
      <c r="O137" s="175"/>
      <c r="P137" s="175"/>
      <c r="Q137" s="175"/>
      <c r="R137" s="175"/>
      <c r="S137" s="175"/>
      <c r="T137" s="176"/>
      <c r="AT137" s="170" t="s">
        <v>212</v>
      </c>
      <c r="AU137" s="170" t="s">
        <v>91</v>
      </c>
      <c r="AV137" s="13" t="s">
        <v>91</v>
      </c>
      <c r="AW137" s="13" t="s">
        <v>36</v>
      </c>
      <c r="AX137" s="13" t="s">
        <v>89</v>
      </c>
      <c r="AY137" s="170" t="s">
        <v>199</v>
      </c>
    </row>
    <row r="138" spans="1:65" s="2" customFormat="1" ht="24.2" customHeight="1">
      <c r="A138" s="33"/>
      <c r="B138" s="149"/>
      <c r="C138" s="150" t="s">
        <v>221</v>
      </c>
      <c r="D138" s="150" t="s">
        <v>201</v>
      </c>
      <c r="E138" s="151" t="s">
        <v>1118</v>
      </c>
      <c r="F138" s="152" t="s">
        <v>1119</v>
      </c>
      <c r="G138" s="153" t="s">
        <v>228</v>
      </c>
      <c r="H138" s="154">
        <v>530</v>
      </c>
      <c r="I138" s="155"/>
      <c r="J138" s="156">
        <f>ROUND(I138*H138,2)</f>
        <v>0</v>
      </c>
      <c r="K138" s="152" t="s">
        <v>205</v>
      </c>
      <c r="L138" s="34"/>
      <c r="M138" s="157" t="s">
        <v>1</v>
      </c>
      <c r="N138" s="158" t="s">
        <v>46</v>
      </c>
      <c r="O138" s="59"/>
      <c r="P138" s="159">
        <f>O138*H138</f>
        <v>0</v>
      </c>
      <c r="Q138" s="159">
        <v>0.00158</v>
      </c>
      <c r="R138" s="159">
        <f>Q138*H138</f>
        <v>0.8374</v>
      </c>
      <c r="S138" s="159">
        <v>0</v>
      </c>
      <c r="T138" s="160">
        <f>S138*H138</f>
        <v>0</v>
      </c>
      <c r="U138" s="33"/>
      <c r="V138" s="33"/>
      <c r="W138" s="33"/>
      <c r="X138" s="33"/>
      <c r="Y138" s="33"/>
      <c r="Z138" s="33"/>
      <c r="AA138" s="33"/>
      <c r="AB138" s="33"/>
      <c r="AC138" s="33"/>
      <c r="AD138" s="33"/>
      <c r="AE138" s="33"/>
      <c r="AR138" s="161" t="s">
        <v>206</v>
      </c>
      <c r="AT138" s="161" t="s">
        <v>201</v>
      </c>
      <c r="AU138" s="161" t="s">
        <v>91</v>
      </c>
      <c r="AY138" s="18" t="s">
        <v>199</v>
      </c>
      <c r="BE138" s="162">
        <f>IF(N138="základní",J138,0)</f>
        <v>0</v>
      </c>
      <c r="BF138" s="162">
        <f>IF(N138="snížená",J138,0)</f>
        <v>0</v>
      </c>
      <c r="BG138" s="162">
        <f>IF(N138="zákl. přenesená",J138,0)</f>
        <v>0</v>
      </c>
      <c r="BH138" s="162">
        <f>IF(N138="sníž. přenesená",J138,0)</f>
        <v>0</v>
      </c>
      <c r="BI138" s="162">
        <f>IF(N138="nulová",J138,0)</f>
        <v>0</v>
      </c>
      <c r="BJ138" s="18" t="s">
        <v>89</v>
      </c>
      <c r="BK138" s="162">
        <f>ROUND(I138*H138,2)</f>
        <v>0</v>
      </c>
      <c r="BL138" s="18" t="s">
        <v>206</v>
      </c>
      <c r="BM138" s="161" t="s">
        <v>1120</v>
      </c>
    </row>
    <row r="139" spans="1:47" s="2" customFormat="1" ht="29.25">
      <c r="A139" s="33"/>
      <c r="B139" s="34"/>
      <c r="C139" s="33"/>
      <c r="D139" s="163" t="s">
        <v>208</v>
      </c>
      <c r="E139" s="33"/>
      <c r="F139" s="164" t="s">
        <v>1121</v>
      </c>
      <c r="G139" s="33"/>
      <c r="H139" s="33"/>
      <c r="I139" s="165"/>
      <c r="J139" s="33"/>
      <c r="K139" s="33"/>
      <c r="L139" s="34"/>
      <c r="M139" s="166"/>
      <c r="N139" s="167"/>
      <c r="O139" s="59"/>
      <c r="P139" s="59"/>
      <c r="Q139" s="59"/>
      <c r="R139" s="59"/>
      <c r="S139" s="59"/>
      <c r="T139" s="60"/>
      <c r="U139" s="33"/>
      <c r="V139" s="33"/>
      <c r="W139" s="33"/>
      <c r="X139" s="33"/>
      <c r="Y139" s="33"/>
      <c r="Z139" s="33"/>
      <c r="AA139" s="33"/>
      <c r="AB139" s="33"/>
      <c r="AC139" s="33"/>
      <c r="AD139" s="33"/>
      <c r="AE139" s="33"/>
      <c r="AT139" s="18" t="s">
        <v>208</v>
      </c>
      <c r="AU139" s="18" t="s">
        <v>91</v>
      </c>
    </row>
    <row r="140" spans="1:47" s="2" customFormat="1" ht="97.5">
      <c r="A140" s="33"/>
      <c r="B140" s="34"/>
      <c r="C140" s="33"/>
      <c r="D140" s="163" t="s">
        <v>210</v>
      </c>
      <c r="E140" s="33"/>
      <c r="F140" s="168" t="s">
        <v>1116</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210</v>
      </c>
      <c r="AU140" s="18" t="s">
        <v>91</v>
      </c>
    </row>
    <row r="141" spans="2:51" s="14" customFormat="1" ht="11.25">
      <c r="B141" s="177"/>
      <c r="D141" s="163" t="s">
        <v>212</v>
      </c>
      <c r="E141" s="178" t="s">
        <v>1</v>
      </c>
      <c r="F141" s="179" t="s">
        <v>1110</v>
      </c>
      <c r="H141" s="178" t="s">
        <v>1</v>
      </c>
      <c r="I141" s="180"/>
      <c r="L141" s="177"/>
      <c r="M141" s="181"/>
      <c r="N141" s="182"/>
      <c r="O141" s="182"/>
      <c r="P141" s="182"/>
      <c r="Q141" s="182"/>
      <c r="R141" s="182"/>
      <c r="S141" s="182"/>
      <c r="T141" s="183"/>
      <c r="AT141" s="178" t="s">
        <v>212</v>
      </c>
      <c r="AU141" s="178" t="s">
        <v>91</v>
      </c>
      <c r="AV141" s="14" t="s">
        <v>89</v>
      </c>
      <c r="AW141" s="14" t="s">
        <v>36</v>
      </c>
      <c r="AX141" s="14" t="s">
        <v>81</v>
      </c>
      <c r="AY141" s="178" t="s">
        <v>199</v>
      </c>
    </row>
    <row r="142" spans="2:51" s="13" customFormat="1" ht="11.25">
      <c r="B142" s="169"/>
      <c r="D142" s="163" t="s">
        <v>212</v>
      </c>
      <c r="E142" s="170" t="s">
        <v>1</v>
      </c>
      <c r="F142" s="171" t="s">
        <v>1122</v>
      </c>
      <c r="H142" s="172">
        <v>530</v>
      </c>
      <c r="I142" s="173"/>
      <c r="L142" s="169"/>
      <c r="M142" s="174"/>
      <c r="N142" s="175"/>
      <c r="O142" s="175"/>
      <c r="P142" s="175"/>
      <c r="Q142" s="175"/>
      <c r="R142" s="175"/>
      <c r="S142" s="175"/>
      <c r="T142" s="176"/>
      <c r="AT142" s="170" t="s">
        <v>212</v>
      </c>
      <c r="AU142" s="170" t="s">
        <v>91</v>
      </c>
      <c r="AV142" s="13" t="s">
        <v>91</v>
      </c>
      <c r="AW142" s="13" t="s">
        <v>36</v>
      </c>
      <c r="AX142" s="13" t="s">
        <v>89</v>
      </c>
      <c r="AY142" s="170" t="s">
        <v>199</v>
      </c>
    </row>
    <row r="143" spans="1:65" s="2" customFormat="1" ht="49.15" customHeight="1">
      <c r="A143" s="33"/>
      <c r="B143" s="149"/>
      <c r="C143" s="150" t="s">
        <v>206</v>
      </c>
      <c r="D143" s="150" t="s">
        <v>201</v>
      </c>
      <c r="E143" s="151" t="s">
        <v>1123</v>
      </c>
      <c r="F143" s="152" t="s">
        <v>1124</v>
      </c>
      <c r="G143" s="153" t="s">
        <v>228</v>
      </c>
      <c r="H143" s="154">
        <v>3190</v>
      </c>
      <c r="I143" s="155"/>
      <c r="J143" s="156">
        <f>ROUND(I143*H143,2)</f>
        <v>0</v>
      </c>
      <c r="K143" s="152" t="s">
        <v>246</v>
      </c>
      <c r="L143" s="34"/>
      <c r="M143" s="157" t="s">
        <v>1</v>
      </c>
      <c r="N143" s="158" t="s">
        <v>46</v>
      </c>
      <c r="O143" s="59"/>
      <c r="P143" s="159">
        <f>O143*H143</f>
        <v>0</v>
      </c>
      <c r="Q143" s="159">
        <v>0.00158</v>
      </c>
      <c r="R143" s="159">
        <f>Q143*H143</f>
        <v>5.0402000000000005</v>
      </c>
      <c r="S143" s="159">
        <v>0</v>
      </c>
      <c r="T143" s="160">
        <f>S143*H143</f>
        <v>0</v>
      </c>
      <c r="U143" s="33"/>
      <c r="V143" s="33"/>
      <c r="W143" s="33"/>
      <c r="X143" s="33"/>
      <c r="Y143" s="33"/>
      <c r="Z143" s="33"/>
      <c r="AA143" s="33"/>
      <c r="AB143" s="33"/>
      <c r="AC143" s="33"/>
      <c r="AD143" s="33"/>
      <c r="AE143" s="33"/>
      <c r="AR143" s="161" t="s">
        <v>206</v>
      </c>
      <c r="AT143" s="161" t="s">
        <v>201</v>
      </c>
      <c r="AU143" s="161" t="s">
        <v>91</v>
      </c>
      <c r="AY143" s="18" t="s">
        <v>199</v>
      </c>
      <c r="BE143" s="162">
        <f>IF(N143="základní",J143,0)</f>
        <v>0</v>
      </c>
      <c r="BF143" s="162">
        <f>IF(N143="snížená",J143,0)</f>
        <v>0</v>
      </c>
      <c r="BG143" s="162">
        <f>IF(N143="zákl. přenesená",J143,0)</f>
        <v>0</v>
      </c>
      <c r="BH143" s="162">
        <f>IF(N143="sníž. přenesená",J143,0)</f>
        <v>0</v>
      </c>
      <c r="BI143" s="162">
        <f>IF(N143="nulová",J143,0)</f>
        <v>0</v>
      </c>
      <c r="BJ143" s="18" t="s">
        <v>89</v>
      </c>
      <c r="BK143" s="162">
        <f>ROUND(I143*H143,2)</f>
        <v>0</v>
      </c>
      <c r="BL143" s="18" t="s">
        <v>206</v>
      </c>
      <c r="BM143" s="161" t="s">
        <v>1125</v>
      </c>
    </row>
    <row r="144" spans="2:51" s="14" customFormat="1" ht="11.25">
      <c r="B144" s="177"/>
      <c r="D144" s="163" t="s">
        <v>212</v>
      </c>
      <c r="E144" s="178" t="s">
        <v>1</v>
      </c>
      <c r="F144" s="179" t="s">
        <v>1110</v>
      </c>
      <c r="H144" s="178" t="s">
        <v>1</v>
      </c>
      <c r="I144" s="180"/>
      <c r="L144" s="177"/>
      <c r="M144" s="181"/>
      <c r="N144" s="182"/>
      <c r="O144" s="182"/>
      <c r="P144" s="182"/>
      <c r="Q144" s="182"/>
      <c r="R144" s="182"/>
      <c r="S144" s="182"/>
      <c r="T144" s="183"/>
      <c r="AT144" s="178" t="s">
        <v>212</v>
      </c>
      <c r="AU144" s="178" t="s">
        <v>91</v>
      </c>
      <c r="AV144" s="14" t="s">
        <v>89</v>
      </c>
      <c r="AW144" s="14" t="s">
        <v>36</v>
      </c>
      <c r="AX144" s="14" t="s">
        <v>81</v>
      </c>
      <c r="AY144" s="178" t="s">
        <v>199</v>
      </c>
    </row>
    <row r="145" spans="2:51" s="13" customFormat="1" ht="11.25">
      <c r="B145" s="169"/>
      <c r="D145" s="163" t="s">
        <v>212</v>
      </c>
      <c r="E145" s="170" t="s">
        <v>1</v>
      </c>
      <c r="F145" s="171" t="s">
        <v>1126</v>
      </c>
      <c r="H145" s="172">
        <v>3190</v>
      </c>
      <c r="I145" s="173"/>
      <c r="L145" s="169"/>
      <c r="M145" s="174"/>
      <c r="N145" s="175"/>
      <c r="O145" s="175"/>
      <c r="P145" s="175"/>
      <c r="Q145" s="175"/>
      <c r="R145" s="175"/>
      <c r="S145" s="175"/>
      <c r="T145" s="176"/>
      <c r="AT145" s="170" t="s">
        <v>212</v>
      </c>
      <c r="AU145" s="170" t="s">
        <v>91</v>
      </c>
      <c r="AV145" s="13" t="s">
        <v>91</v>
      </c>
      <c r="AW145" s="13" t="s">
        <v>36</v>
      </c>
      <c r="AX145" s="13" t="s">
        <v>89</v>
      </c>
      <c r="AY145" s="170" t="s">
        <v>199</v>
      </c>
    </row>
    <row r="146" spans="1:65" s="2" customFormat="1" ht="24.2" customHeight="1">
      <c r="A146" s="33"/>
      <c r="B146" s="149"/>
      <c r="C146" s="150" t="s">
        <v>235</v>
      </c>
      <c r="D146" s="150" t="s">
        <v>201</v>
      </c>
      <c r="E146" s="151" t="s">
        <v>1127</v>
      </c>
      <c r="F146" s="152" t="s">
        <v>1128</v>
      </c>
      <c r="G146" s="153" t="s">
        <v>345</v>
      </c>
      <c r="H146" s="154">
        <v>112.65</v>
      </c>
      <c r="I146" s="155"/>
      <c r="J146" s="156">
        <f>ROUND(I146*H146,2)</f>
        <v>0</v>
      </c>
      <c r="K146" s="152" t="s">
        <v>205</v>
      </c>
      <c r="L146" s="34"/>
      <c r="M146" s="157" t="s">
        <v>1</v>
      </c>
      <c r="N146" s="158" t="s">
        <v>46</v>
      </c>
      <c r="O146" s="59"/>
      <c r="P146" s="159">
        <f>O146*H146</f>
        <v>0</v>
      </c>
      <c r="Q146" s="159">
        <v>0.0001</v>
      </c>
      <c r="R146" s="159">
        <f>Q146*H146</f>
        <v>0.011265</v>
      </c>
      <c r="S146" s="159">
        <v>0</v>
      </c>
      <c r="T146" s="160">
        <f>S146*H146</f>
        <v>0</v>
      </c>
      <c r="U146" s="33"/>
      <c r="V146" s="33"/>
      <c r="W146" s="33"/>
      <c r="X146" s="33"/>
      <c r="Y146" s="33"/>
      <c r="Z146" s="33"/>
      <c r="AA146" s="33"/>
      <c r="AB146" s="33"/>
      <c r="AC146" s="33"/>
      <c r="AD146" s="33"/>
      <c r="AE146" s="33"/>
      <c r="AR146" s="161" t="s">
        <v>206</v>
      </c>
      <c r="AT146" s="161" t="s">
        <v>201</v>
      </c>
      <c r="AU146" s="161" t="s">
        <v>91</v>
      </c>
      <c r="AY146" s="18" t="s">
        <v>199</v>
      </c>
      <c r="BE146" s="162">
        <f>IF(N146="základní",J146,0)</f>
        <v>0</v>
      </c>
      <c r="BF146" s="162">
        <f>IF(N146="snížená",J146,0)</f>
        <v>0</v>
      </c>
      <c r="BG146" s="162">
        <f>IF(N146="zákl. přenesená",J146,0)</f>
        <v>0</v>
      </c>
      <c r="BH146" s="162">
        <f>IF(N146="sníž. přenesená",J146,0)</f>
        <v>0</v>
      </c>
      <c r="BI146" s="162">
        <f>IF(N146="nulová",J146,0)</f>
        <v>0</v>
      </c>
      <c r="BJ146" s="18" t="s">
        <v>89</v>
      </c>
      <c r="BK146" s="162">
        <f>ROUND(I146*H146,2)</f>
        <v>0</v>
      </c>
      <c r="BL146" s="18" t="s">
        <v>206</v>
      </c>
      <c r="BM146" s="161" t="s">
        <v>1129</v>
      </c>
    </row>
    <row r="147" spans="1:47" s="2" customFormat="1" ht="29.25">
      <c r="A147" s="33"/>
      <c r="B147" s="34"/>
      <c r="C147" s="33"/>
      <c r="D147" s="163" t="s">
        <v>208</v>
      </c>
      <c r="E147" s="33"/>
      <c r="F147" s="164" t="s">
        <v>1130</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208</v>
      </c>
      <c r="AU147" s="18" t="s">
        <v>91</v>
      </c>
    </row>
    <row r="148" spans="1:47" s="2" customFormat="1" ht="39">
      <c r="A148" s="33"/>
      <c r="B148" s="34"/>
      <c r="C148" s="33"/>
      <c r="D148" s="163" t="s">
        <v>210</v>
      </c>
      <c r="E148" s="33"/>
      <c r="F148" s="168" t="s">
        <v>1131</v>
      </c>
      <c r="G148" s="33"/>
      <c r="H148" s="33"/>
      <c r="I148" s="165"/>
      <c r="J148" s="33"/>
      <c r="K148" s="33"/>
      <c r="L148" s="34"/>
      <c r="M148" s="166"/>
      <c r="N148" s="167"/>
      <c r="O148" s="59"/>
      <c r="P148" s="59"/>
      <c r="Q148" s="59"/>
      <c r="R148" s="59"/>
      <c r="S148" s="59"/>
      <c r="T148" s="60"/>
      <c r="U148" s="33"/>
      <c r="V148" s="33"/>
      <c r="W148" s="33"/>
      <c r="X148" s="33"/>
      <c r="Y148" s="33"/>
      <c r="Z148" s="33"/>
      <c r="AA148" s="33"/>
      <c r="AB148" s="33"/>
      <c r="AC148" s="33"/>
      <c r="AD148" s="33"/>
      <c r="AE148" s="33"/>
      <c r="AT148" s="18" t="s">
        <v>210</v>
      </c>
      <c r="AU148" s="18" t="s">
        <v>91</v>
      </c>
    </row>
    <row r="149" spans="2:51" s="14" customFormat="1" ht="11.25">
      <c r="B149" s="177"/>
      <c r="D149" s="163" t="s">
        <v>212</v>
      </c>
      <c r="E149" s="178" t="s">
        <v>1</v>
      </c>
      <c r="F149" s="179" t="s">
        <v>1132</v>
      </c>
      <c r="H149" s="178" t="s">
        <v>1</v>
      </c>
      <c r="I149" s="180"/>
      <c r="L149" s="177"/>
      <c r="M149" s="181"/>
      <c r="N149" s="182"/>
      <c r="O149" s="182"/>
      <c r="P149" s="182"/>
      <c r="Q149" s="182"/>
      <c r="R149" s="182"/>
      <c r="S149" s="182"/>
      <c r="T149" s="183"/>
      <c r="AT149" s="178" t="s">
        <v>212</v>
      </c>
      <c r="AU149" s="178" t="s">
        <v>91</v>
      </c>
      <c r="AV149" s="14" t="s">
        <v>89</v>
      </c>
      <c r="AW149" s="14" t="s">
        <v>36</v>
      </c>
      <c r="AX149" s="14" t="s">
        <v>81</v>
      </c>
      <c r="AY149" s="178" t="s">
        <v>199</v>
      </c>
    </row>
    <row r="150" spans="2:51" s="13" customFormat="1" ht="22.5">
      <c r="B150" s="169"/>
      <c r="D150" s="163" t="s">
        <v>212</v>
      </c>
      <c r="E150" s="170" t="s">
        <v>1</v>
      </c>
      <c r="F150" s="171" t="s">
        <v>1133</v>
      </c>
      <c r="H150" s="172">
        <v>112.65</v>
      </c>
      <c r="I150" s="173"/>
      <c r="L150" s="169"/>
      <c r="M150" s="174"/>
      <c r="N150" s="175"/>
      <c r="O150" s="175"/>
      <c r="P150" s="175"/>
      <c r="Q150" s="175"/>
      <c r="R150" s="175"/>
      <c r="S150" s="175"/>
      <c r="T150" s="176"/>
      <c r="AT150" s="170" t="s">
        <v>212</v>
      </c>
      <c r="AU150" s="170" t="s">
        <v>91</v>
      </c>
      <c r="AV150" s="13" t="s">
        <v>91</v>
      </c>
      <c r="AW150" s="13" t="s">
        <v>36</v>
      </c>
      <c r="AX150" s="13" t="s">
        <v>89</v>
      </c>
      <c r="AY150" s="170" t="s">
        <v>199</v>
      </c>
    </row>
    <row r="151" spans="1:65" s="2" customFormat="1" ht="24.2" customHeight="1">
      <c r="A151" s="33"/>
      <c r="B151" s="149"/>
      <c r="C151" s="150" t="s">
        <v>243</v>
      </c>
      <c r="D151" s="150" t="s">
        <v>201</v>
      </c>
      <c r="E151" s="151" t="s">
        <v>1134</v>
      </c>
      <c r="F151" s="152" t="s">
        <v>1135</v>
      </c>
      <c r="G151" s="153" t="s">
        <v>345</v>
      </c>
      <c r="H151" s="154">
        <v>337.95</v>
      </c>
      <c r="I151" s="155"/>
      <c r="J151" s="156">
        <f>ROUND(I151*H151,2)</f>
        <v>0</v>
      </c>
      <c r="K151" s="152" t="s">
        <v>205</v>
      </c>
      <c r="L151" s="34"/>
      <c r="M151" s="157" t="s">
        <v>1</v>
      </c>
      <c r="N151" s="158" t="s">
        <v>46</v>
      </c>
      <c r="O151" s="59"/>
      <c r="P151" s="159">
        <f>O151*H151</f>
        <v>0</v>
      </c>
      <c r="Q151" s="159">
        <v>0.00011</v>
      </c>
      <c r="R151" s="159">
        <f>Q151*H151</f>
        <v>0.0371745</v>
      </c>
      <c r="S151" s="159">
        <v>0</v>
      </c>
      <c r="T151" s="160">
        <f>S151*H151</f>
        <v>0</v>
      </c>
      <c r="U151" s="33"/>
      <c r="V151" s="33"/>
      <c r="W151" s="33"/>
      <c r="X151" s="33"/>
      <c r="Y151" s="33"/>
      <c r="Z151" s="33"/>
      <c r="AA151" s="33"/>
      <c r="AB151" s="33"/>
      <c r="AC151" s="33"/>
      <c r="AD151" s="33"/>
      <c r="AE151" s="33"/>
      <c r="AR151" s="161" t="s">
        <v>206</v>
      </c>
      <c r="AT151" s="161" t="s">
        <v>201</v>
      </c>
      <c r="AU151" s="161" t="s">
        <v>91</v>
      </c>
      <c r="AY151" s="18" t="s">
        <v>199</v>
      </c>
      <c r="BE151" s="162">
        <f>IF(N151="základní",J151,0)</f>
        <v>0</v>
      </c>
      <c r="BF151" s="162">
        <f>IF(N151="snížená",J151,0)</f>
        <v>0</v>
      </c>
      <c r="BG151" s="162">
        <f>IF(N151="zákl. přenesená",J151,0)</f>
        <v>0</v>
      </c>
      <c r="BH151" s="162">
        <f>IF(N151="sníž. přenesená",J151,0)</f>
        <v>0</v>
      </c>
      <c r="BI151" s="162">
        <f>IF(N151="nulová",J151,0)</f>
        <v>0</v>
      </c>
      <c r="BJ151" s="18" t="s">
        <v>89</v>
      </c>
      <c r="BK151" s="162">
        <f>ROUND(I151*H151,2)</f>
        <v>0</v>
      </c>
      <c r="BL151" s="18" t="s">
        <v>206</v>
      </c>
      <c r="BM151" s="161" t="s">
        <v>1136</v>
      </c>
    </row>
    <row r="152" spans="1:47" s="2" customFormat="1" ht="29.25">
      <c r="A152" s="33"/>
      <c r="B152" s="34"/>
      <c r="C152" s="33"/>
      <c r="D152" s="163" t="s">
        <v>208</v>
      </c>
      <c r="E152" s="33"/>
      <c r="F152" s="164" t="s">
        <v>1137</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208</v>
      </c>
      <c r="AU152" s="18" t="s">
        <v>91</v>
      </c>
    </row>
    <row r="153" spans="1:47" s="2" customFormat="1" ht="39">
      <c r="A153" s="33"/>
      <c r="B153" s="34"/>
      <c r="C153" s="33"/>
      <c r="D153" s="163" t="s">
        <v>210</v>
      </c>
      <c r="E153" s="33"/>
      <c r="F153" s="168" t="s">
        <v>1131</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210</v>
      </c>
      <c r="AU153" s="18" t="s">
        <v>91</v>
      </c>
    </row>
    <row r="154" spans="2:51" s="14" customFormat="1" ht="11.25">
      <c r="B154" s="177"/>
      <c r="D154" s="163" t="s">
        <v>212</v>
      </c>
      <c r="E154" s="178" t="s">
        <v>1</v>
      </c>
      <c r="F154" s="179" t="s">
        <v>1132</v>
      </c>
      <c r="H154" s="178" t="s">
        <v>1</v>
      </c>
      <c r="I154" s="180"/>
      <c r="L154" s="177"/>
      <c r="M154" s="181"/>
      <c r="N154" s="182"/>
      <c r="O154" s="182"/>
      <c r="P154" s="182"/>
      <c r="Q154" s="182"/>
      <c r="R154" s="182"/>
      <c r="S154" s="182"/>
      <c r="T154" s="183"/>
      <c r="AT154" s="178" t="s">
        <v>212</v>
      </c>
      <c r="AU154" s="178" t="s">
        <v>91</v>
      </c>
      <c r="AV154" s="14" t="s">
        <v>89</v>
      </c>
      <c r="AW154" s="14" t="s">
        <v>36</v>
      </c>
      <c r="AX154" s="14" t="s">
        <v>81</v>
      </c>
      <c r="AY154" s="178" t="s">
        <v>199</v>
      </c>
    </row>
    <row r="155" spans="2:51" s="13" customFormat="1" ht="22.5">
      <c r="B155" s="169"/>
      <c r="D155" s="163" t="s">
        <v>212</v>
      </c>
      <c r="E155" s="170" t="s">
        <v>1</v>
      </c>
      <c r="F155" s="171" t="s">
        <v>1138</v>
      </c>
      <c r="H155" s="172">
        <v>337.95</v>
      </c>
      <c r="I155" s="173"/>
      <c r="L155" s="169"/>
      <c r="M155" s="174"/>
      <c r="N155" s="175"/>
      <c r="O155" s="175"/>
      <c r="P155" s="175"/>
      <c r="Q155" s="175"/>
      <c r="R155" s="175"/>
      <c r="S155" s="175"/>
      <c r="T155" s="176"/>
      <c r="AT155" s="170" t="s">
        <v>212</v>
      </c>
      <c r="AU155" s="170" t="s">
        <v>91</v>
      </c>
      <c r="AV155" s="13" t="s">
        <v>91</v>
      </c>
      <c r="AW155" s="13" t="s">
        <v>36</v>
      </c>
      <c r="AX155" s="13" t="s">
        <v>89</v>
      </c>
      <c r="AY155" s="170" t="s">
        <v>199</v>
      </c>
    </row>
    <row r="156" spans="1:65" s="2" customFormat="1" ht="24.2" customHeight="1">
      <c r="A156" s="33"/>
      <c r="B156" s="149"/>
      <c r="C156" s="150" t="s">
        <v>252</v>
      </c>
      <c r="D156" s="150" t="s">
        <v>201</v>
      </c>
      <c r="E156" s="151" t="s">
        <v>1139</v>
      </c>
      <c r="F156" s="152" t="s">
        <v>1140</v>
      </c>
      <c r="G156" s="153" t="s">
        <v>345</v>
      </c>
      <c r="H156" s="154">
        <v>300.4</v>
      </c>
      <c r="I156" s="155"/>
      <c r="J156" s="156">
        <f>ROUND(I156*H156,2)</f>
        <v>0</v>
      </c>
      <c r="K156" s="152" t="s">
        <v>205</v>
      </c>
      <c r="L156" s="34"/>
      <c r="M156" s="157" t="s">
        <v>1</v>
      </c>
      <c r="N156" s="158" t="s">
        <v>46</v>
      </c>
      <c r="O156" s="59"/>
      <c r="P156" s="159">
        <f>O156*H156</f>
        <v>0</v>
      </c>
      <c r="Q156" s="159">
        <v>0.0002</v>
      </c>
      <c r="R156" s="159">
        <f>Q156*H156</f>
        <v>0.06008</v>
      </c>
      <c r="S156" s="159">
        <v>0</v>
      </c>
      <c r="T156" s="160">
        <f>S156*H156</f>
        <v>0</v>
      </c>
      <c r="U156" s="33"/>
      <c r="V156" s="33"/>
      <c r="W156" s="33"/>
      <c r="X156" s="33"/>
      <c r="Y156" s="33"/>
      <c r="Z156" s="33"/>
      <c r="AA156" s="33"/>
      <c r="AB156" s="33"/>
      <c r="AC156" s="33"/>
      <c r="AD156" s="33"/>
      <c r="AE156" s="33"/>
      <c r="AR156" s="161" t="s">
        <v>206</v>
      </c>
      <c r="AT156" s="161" t="s">
        <v>201</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206</v>
      </c>
      <c r="BM156" s="161" t="s">
        <v>1141</v>
      </c>
    </row>
    <row r="157" spans="1:47" s="2" customFormat="1" ht="29.25">
      <c r="A157" s="33"/>
      <c r="B157" s="34"/>
      <c r="C157" s="33"/>
      <c r="D157" s="163" t="s">
        <v>208</v>
      </c>
      <c r="E157" s="33"/>
      <c r="F157" s="164" t="s">
        <v>1142</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208</v>
      </c>
      <c r="AU157" s="18" t="s">
        <v>91</v>
      </c>
    </row>
    <row r="158" spans="1:47" s="2" customFormat="1" ht="39">
      <c r="A158" s="33"/>
      <c r="B158" s="34"/>
      <c r="C158" s="33"/>
      <c r="D158" s="163" t="s">
        <v>210</v>
      </c>
      <c r="E158" s="33"/>
      <c r="F158" s="168" t="s">
        <v>1131</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210</v>
      </c>
      <c r="AU158" s="18" t="s">
        <v>91</v>
      </c>
    </row>
    <row r="159" spans="2:51" s="14" customFormat="1" ht="11.25">
      <c r="B159" s="177"/>
      <c r="D159" s="163" t="s">
        <v>212</v>
      </c>
      <c r="E159" s="178" t="s">
        <v>1</v>
      </c>
      <c r="F159" s="179" t="s">
        <v>1132</v>
      </c>
      <c r="H159" s="178" t="s">
        <v>1</v>
      </c>
      <c r="I159" s="180"/>
      <c r="L159" s="177"/>
      <c r="M159" s="181"/>
      <c r="N159" s="182"/>
      <c r="O159" s="182"/>
      <c r="P159" s="182"/>
      <c r="Q159" s="182"/>
      <c r="R159" s="182"/>
      <c r="S159" s="182"/>
      <c r="T159" s="183"/>
      <c r="AT159" s="178" t="s">
        <v>212</v>
      </c>
      <c r="AU159" s="178" t="s">
        <v>91</v>
      </c>
      <c r="AV159" s="14" t="s">
        <v>89</v>
      </c>
      <c r="AW159" s="14" t="s">
        <v>36</v>
      </c>
      <c r="AX159" s="14" t="s">
        <v>81</v>
      </c>
      <c r="AY159" s="178" t="s">
        <v>199</v>
      </c>
    </row>
    <row r="160" spans="2:51" s="13" customFormat="1" ht="22.5">
      <c r="B160" s="169"/>
      <c r="D160" s="163" t="s">
        <v>212</v>
      </c>
      <c r="E160" s="170" t="s">
        <v>1</v>
      </c>
      <c r="F160" s="171" t="s">
        <v>1143</v>
      </c>
      <c r="H160" s="172">
        <v>300.4</v>
      </c>
      <c r="I160" s="173"/>
      <c r="L160" s="169"/>
      <c r="M160" s="174"/>
      <c r="N160" s="175"/>
      <c r="O160" s="175"/>
      <c r="P160" s="175"/>
      <c r="Q160" s="175"/>
      <c r="R160" s="175"/>
      <c r="S160" s="175"/>
      <c r="T160" s="176"/>
      <c r="AT160" s="170" t="s">
        <v>212</v>
      </c>
      <c r="AU160" s="170" t="s">
        <v>91</v>
      </c>
      <c r="AV160" s="13" t="s">
        <v>91</v>
      </c>
      <c r="AW160" s="13" t="s">
        <v>36</v>
      </c>
      <c r="AX160" s="13" t="s">
        <v>89</v>
      </c>
      <c r="AY160" s="170" t="s">
        <v>199</v>
      </c>
    </row>
    <row r="161" spans="1:65" s="2" customFormat="1" ht="37.9" customHeight="1">
      <c r="A161" s="33"/>
      <c r="B161" s="149"/>
      <c r="C161" s="150" t="s">
        <v>259</v>
      </c>
      <c r="D161" s="150" t="s">
        <v>201</v>
      </c>
      <c r="E161" s="151" t="s">
        <v>1144</v>
      </c>
      <c r="F161" s="152" t="s">
        <v>1145</v>
      </c>
      <c r="G161" s="153" t="s">
        <v>400</v>
      </c>
      <c r="H161" s="154">
        <v>41</v>
      </c>
      <c r="I161" s="155"/>
      <c r="J161" s="156">
        <f>ROUND(I161*H161,2)</f>
        <v>0</v>
      </c>
      <c r="K161" s="152" t="s">
        <v>205</v>
      </c>
      <c r="L161" s="34"/>
      <c r="M161" s="157" t="s">
        <v>1</v>
      </c>
      <c r="N161" s="158" t="s">
        <v>46</v>
      </c>
      <c r="O161" s="59"/>
      <c r="P161" s="159">
        <f>O161*H161</f>
        <v>0</v>
      </c>
      <c r="Q161" s="159">
        <v>0.02806</v>
      </c>
      <c r="R161" s="159">
        <f>Q161*H161</f>
        <v>1.15046</v>
      </c>
      <c r="S161" s="159">
        <v>0</v>
      </c>
      <c r="T161" s="160">
        <f>S161*H161</f>
        <v>0</v>
      </c>
      <c r="U161" s="33"/>
      <c r="V161" s="33"/>
      <c r="W161" s="33"/>
      <c r="X161" s="33"/>
      <c r="Y161" s="33"/>
      <c r="Z161" s="33"/>
      <c r="AA161" s="33"/>
      <c r="AB161" s="33"/>
      <c r="AC161" s="33"/>
      <c r="AD161" s="33"/>
      <c r="AE161" s="33"/>
      <c r="AR161" s="161" t="s">
        <v>206</v>
      </c>
      <c r="AT161" s="161" t="s">
        <v>201</v>
      </c>
      <c r="AU161" s="161" t="s">
        <v>91</v>
      </c>
      <c r="AY161" s="18" t="s">
        <v>199</v>
      </c>
      <c r="BE161" s="162">
        <f>IF(N161="základní",J161,0)</f>
        <v>0</v>
      </c>
      <c r="BF161" s="162">
        <f>IF(N161="snížená",J161,0)</f>
        <v>0</v>
      </c>
      <c r="BG161" s="162">
        <f>IF(N161="zákl. přenesená",J161,0)</f>
        <v>0</v>
      </c>
      <c r="BH161" s="162">
        <f>IF(N161="sníž. přenesená",J161,0)</f>
        <v>0</v>
      </c>
      <c r="BI161" s="162">
        <f>IF(N161="nulová",J161,0)</f>
        <v>0</v>
      </c>
      <c r="BJ161" s="18" t="s">
        <v>89</v>
      </c>
      <c r="BK161" s="162">
        <f>ROUND(I161*H161,2)</f>
        <v>0</v>
      </c>
      <c r="BL161" s="18" t="s">
        <v>206</v>
      </c>
      <c r="BM161" s="161" t="s">
        <v>1146</v>
      </c>
    </row>
    <row r="162" spans="1:47" s="2" customFormat="1" ht="29.25">
      <c r="A162" s="33"/>
      <c r="B162" s="34"/>
      <c r="C162" s="33"/>
      <c r="D162" s="163" t="s">
        <v>208</v>
      </c>
      <c r="E162" s="33"/>
      <c r="F162" s="164" t="s">
        <v>1147</v>
      </c>
      <c r="G162" s="33"/>
      <c r="H162" s="33"/>
      <c r="I162" s="165"/>
      <c r="J162" s="33"/>
      <c r="K162" s="33"/>
      <c r="L162" s="34"/>
      <c r="M162" s="166"/>
      <c r="N162" s="167"/>
      <c r="O162" s="59"/>
      <c r="P162" s="59"/>
      <c r="Q162" s="59"/>
      <c r="R162" s="59"/>
      <c r="S162" s="59"/>
      <c r="T162" s="60"/>
      <c r="U162" s="33"/>
      <c r="V162" s="33"/>
      <c r="W162" s="33"/>
      <c r="X162" s="33"/>
      <c r="Y162" s="33"/>
      <c r="Z162" s="33"/>
      <c r="AA162" s="33"/>
      <c r="AB162" s="33"/>
      <c r="AC162" s="33"/>
      <c r="AD162" s="33"/>
      <c r="AE162" s="33"/>
      <c r="AT162" s="18" t="s">
        <v>208</v>
      </c>
      <c r="AU162" s="18" t="s">
        <v>91</v>
      </c>
    </row>
    <row r="163" spans="1:47" s="2" customFormat="1" ht="87.75">
      <c r="A163" s="33"/>
      <c r="B163" s="34"/>
      <c r="C163" s="33"/>
      <c r="D163" s="163" t="s">
        <v>210</v>
      </c>
      <c r="E163" s="33"/>
      <c r="F163" s="168" t="s">
        <v>1148</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210</v>
      </c>
      <c r="AU163" s="18" t="s">
        <v>91</v>
      </c>
    </row>
    <row r="164" spans="2:51" s="14" customFormat="1" ht="11.25">
      <c r="B164" s="177"/>
      <c r="D164" s="163" t="s">
        <v>212</v>
      </c>
      <c r="E164" s="178" t="s">
        <v>1</v>
      </c>
      <c r="F164" s="179" t="s">
        <v>1132</v>
      </c>
      <c r="H164" s="178" t="s">
        <v>1</v>
      </c>
      <c r="I164" s="180"/>
      <c r="L164" s="177"/>
      <c r="M164" s="181"/>
      <c r="N164" s="182"/>
      <c r="O164" s="182"/>
      <c r="P164" s="182"/>
      <c r="Q164" s="182"/>
      <c r="R164" s="182"/>
      <c r="S164" s="182"/>
      <c r="T164" s="183"/>
      <c r="AT164" s="178" t="s">
        <v>212</v>
      </c>
      <c r="AU164" s="178" t="s">
        <v>91</v>
      </c>
      <c r="AV164" s="14" t="s">
        <v>89</v>
      </c>
      <c r="AW164" s="14" t="s">
        <v>36</v>
      </c>
      <c r="AX164" s="14" t="s">
        <v>81</v>
      </c>
      <c r="AY164" s="178" t="s">
        <v>199</v>
      </c>
    </row>
    <row r="165" spans="2:51" s="13" customFormat="1" ht="33.75">
      <c r="B165" s="169"/>
      <c r="D165" s="163" t="s">
        <v>212</v>
      </c>
      <c r="E165" s="170" t="s">
        <v>1</v>
      </c>
      <c r="F165" s="171" t="s">
        <v>1149</v>
      </c>
      <c r="H165" s="172">
        <v>41</v>
      </c>
      <c r="I165" s="173"/>
      <c r="L165" s="169"/>
      <c r="M165" s="174"/>
      <c r="N165" s="175"/>
      <c r="O165" s="175"/>
      <c r="P165" s="175"/>
      <c r="Q165" s="175"/>
      <c r="R165" s="175"/>
      <c r="S165" s="175"/>
      <c r="T165" s="176"/>
      <c r="AT165" s="170" t="s">
        <v>212</v>
      </c>
      <c r="AU165" s="170" t="s">
        <v>91</v>
      </c>
      <c r="AV165" s="13" t="s">
        <v>91</v>
      </c>
      <c r="AW165" s="13" t="s">
        <v>36</v>
      </c>
      <c r="AX165" s="13" t="s">
        <v>89</v>
      </c>
      <c r="AY165" s="170" t="s">
        <v>199</v>
      </c>
    </row>
    <row r="166" spans="1:65" s="2" customFormat="1" ht="37.9" customHeight="1">
      <c r="A166" s="33"/>
      <c r="B166" s="149"/>
      <c r="C166" s="150" t="s">
        <v>271</v>
      </c>
      <c r="D166" s="150" t="s">
        <v>201</v>
      </c>
      <c r="E166" s="151" t="s">
        <v>1150</v>
      </c>
      <c r="F166" s="152" t="s">
        <v>1151</v>
      </c>
      <c r="G166" s="153" t="s">
        <v>400</v>
      </c>
      <c r="H166" s="154">
        <v>35</v>
      </c>
      <c r="I166" s="155"/>
      <c r="J166" s="156">
        <f>ROUND(I166*H166,2)</f>
        <v>0</v>
      </c>
      <c r="K166" s="152" t="s">
        <v>205</v>
      </c>
      <c r="L166" s="34"/>
      <c r="M166" s="157" t="s">
        <v>1</v>
      </c>
      <c r="N166" s="158" t="s">
        <v>46</v>
      </c>
      <c r="O166" s="59"/>
      <c r="P166" s="159">
        <f>O166*H166</f>
        <v>0</v>
      </c>
      <c r="Q166" s="159">
        <v>0.04576</v>
      </c>
      <c r="R166" s="159">
        <f>Q166*H166</f>
        <v>1.6016000000000001</v>
      </c>
      <c r="S166" s="159">
        <v>0</v>
      </c>
      <c r="T166" s="160">
        <f>S166*H166</f>
        <v>0</v>
      </c>
      <c r="U166" s="33"/>
      <c r="V166" s="33"/>
      <c r="W166" s="33"/>
      <c r="X166" s="33"/>
      <c r="Y166" s="33"/>
      <c r="Z166" s="33"/>
      <c r="AA166" s="33"/>
      <c r="AB166" s="33"/>
      <c r="AC166" s="33"/>
      <c r="AD166" s="33"/>
      <c r="AE166" s="33"/>
      <c r="AR166" s="161" t="s">
        <v>206</v>
      </c>
      <c r="AT166" s="161" t="s">
        <v>201</v>
      </c>
      <c r="AU166" s="161" t="s">
        <v>91</v>
      </c>
      <c r="AY166" s="18" t="s">
        <v>199</v>
      </c>
      <c r="BE166" s="162">
        <f>IF(N166="základní",J166,0)</f>
        <v>0</v>
      </c>
      <c r="BF166" s="162">
        <f>IF(N166="snížená",J166,0)</f>
        <v>0</v>
      </c>
      <c r="BG166" s="162">
        <f>IF(N166="zákl. přenesená",J166,0)</f>
        <v>0</v>
      </c>
      <c r="BH166" s="162">
        <f>IF(N166="sníž. přenesená",J166,0)</f>
        <v>0</v>
      </c>
      <c r="BI166" s="162">
        <f>IF(N166="nulová",J166,0)</f>
        <v>0</v>
      </c>
      <c r="BJ166" s="18" t="s">
        <v>89</v>
      </c>
      <c r="BK166" s="162">
        <f>ROUND(I166*H166,2)</f>
        <v>0</v>
      </c>
      <c r="BL166" s="18" t="s">
        <v>206</v>
      </c>
      <c r="BM166" s="161" t="s">
        <v>1152</v>
      </c>
    </row>
    <row r="167" spans="1:47" s="2" customFormat="1" ht="29.25">
      <c r="A167" s="33"/>
      <c r="B167" s="34"/>
      <c r="C167" s="33"/>
      <c r="D167" s="163" t="s">
        <v>208</v>
      </c>
      <c r="E167" s="33"/>
      <c r="F167" s="164" t="s">
        <v>1153</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208</v>
      </c>
      <c r="AU167" s="18" t="s">
        <v>91</v>
      </c>
    </row>
    <row r="168" spans="1:47" s="2" customFormat="1" ht="87.75">
      <c r="A168" s="33"/>
      <c r="B168" s="34"/>
      <c r="C168" s="33"/>
      <c r="D168" s="163" t="s">
        <v>210</v>
      </c>
      <c r="E168" s="33"/>
      <c r="F168" s="168" t="s">
        <v>1148</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210</v>
      </c>
      <c r="AU168" s="18" t="s">
        <v>91</v>
      </c>
    </row>
    <row r="169" spans="2:51" s="14" customFormat="1" ht="11.25">
      <c r="B169" s="177"/>
      <c r="D169" s="163" t="s">
        <v>212</v>
      </c>
      <c r="E169" s="178" t="s">
        <v>1</v>
      </c>
      <c r="F169" s="179" t="s">
        <v>1132</v>
      </c>
      <c r="H169" s="178" t="s">
        <v>1</v>
      </c>
      <c r="I169" s="180"/>
      <c r="L169" s="177"/>
      <c r="M169" s="181"/>
      <c r="N169" s="182"/>
      <c r="O169" s="182"/>
      <c r="P169" s="182"/>
      <c r="Q169" s="182"/>
      <c r="R169" s="182"/>
      <c r="S169" s="182"/>
      <c r="T169" s="183"/>
      <c r="AT169" s="178" t="s">
        <v>212</v>
      </c>
      <c r="AU169" s="178" t="s">
        <v>91</v>
      </c>
      <c r="AV169" s="14" t="s">
        <v>89</v>
      </c>
      <c r="AW169" s="14" t="s">
        <v>36</v>
      </c>
      <c r="AX169" s="14" t="s">
        <v>81</v>
      </c>
      <c r="AY169" s="178" t="s">
        <v>199</v>
      </c>
    </row>
    <row r="170" spans="2:51" s="13" customFormat="1" ht="33.75">
      <c r="B170" s="169"/>
      <c r="D170" s="163" t="s">
        <v>212</v>
      </c>
      <c r="E170" s="170" t="s">
        <v>1</v>
      </c>
      <c r="F170" s="171" t="s">
        <v>1154</v>
      </c>
      <c r="H170" s="172">
        <v>35</v>
      </c>
      <c r="I170" s="173"/>
      <c r="L170" s="169"/>
      <c r="M170" s="174"/>
      <c r="N170" s="175"/>
      <c r="O170" s="175"/>
      <c r="P170" s="175"/>
      <c r="Q170" s="175"/>
      <c r="R170" s="175"/>
      <c r="S170" s="175"/>
      <c r="T170" s="176"/>
      <c r="AT170" s="170" t="s">
        <v>212</v>
      </c>
      <c r="AU170" s="170" t="s">
        <v>91</v>
      </c>
      <c r="AV170" s="13" t="s">
        <v>91</v>
      </c>
      <c r="AW170" s="13" t="s">
        <v>36</v>
      </c>
      <c r="AX170" s="13" t="s">
        <v>89</v>
      </c>
      <c r="AY170" s="170" t="s">
        <v>199</v>
      </c>
    </row>
    <row r="171" spans="1:65" s="2" customFormat="1" ht="24.2" customHeight="1">
      <c r="A171" s="33"/>
      <c r="B171" s="149"/>
      <c r="C171" s="150" t="s">
        <v>279</v>
      </c>
      <c r="D171" s="150" t="s">
        <v>201</v>
      </c>
      <c r="E171" s="151" t="s">
        <v>1155</v>
      </c>
      <c r="F171" s="152" t="s">
        <v>1156</v>
      </c>
      <c r="G171" s="153" t="s">
        <v>400</v>
      </c>
      <c r="H171" s="154">
        <v>91</v>
      </c>
      <c r="I171" s="155"/>
      <c r="J171" s="156">
        <f>ROUND(I171*H171,2)</f>
        <v>0</v>
      </c>
      <c r="K171" s="152" t="s">
        <v>205</v>
      </c>
      <c r="L171" s="34"/>
      <c r="M171" s="157" t="s">
        <v>1</v>
      </c>
      <c r="N171" s="158" t="s">
        <v>46</v>
      </c>
      <c r="O171" s="59"/>
      <c r="P171" s="159">
        <f>O171*H171</f>
        <v>0</v>
      </c>
      <c r="Q171" s="159">
        <v>0.0371</v>
      </c>
      <c r="R171" s="159">
        <f>Q171*H171</f>
        <v>3.3761</v>
      </c>
      <c r="S171" s="159">
        <v>0</v>
      </c>
      <c r="T171" s="160">
        <f>S171*H171</f>
        <v>0</v>
      </c>
      <c r="U171" s="33"/>
      <c r="V171" s="33"/>
      <c r="W171" s="33"/>
      <c r="X171" s="33"/>
      <c r="Y171" s="33"/>
      <c r="Z171" s="33"/>
      <c r="AA171" s="33"/>
      <c r="AB171" s="33"/>
      <c r="AC171" s="33"/>
      <c r="AD171" s="33"/>
      <c r="AE171" s="33"/>
      <c r="AR171" s="161" t="s">
        <v>206</v>
      </c>
      <c r="AT171" s="161" t="s">
        <v>201</v>
      </c>
      <c r="AU171" s="161" t="s">
        <v>91</v>
      </c>
      <c r="AY171" s="18" t="s">
        <v>199</v>
      </c>
      <c r="BE171" s="162">
        <f>IF(N171="základní",J171,0)</f>
        <v>0</v>
      </c>
      <c r="BF171" s="162">
        <f>IF(N171="snížená",J171,0)</f>
        <v>0</v>
      </c>
      <c r="BG171" s="162">
        <f>IF(N171="zákl. přenesená",J171,0)</f>
        <v>0</v>
      </c>
      <c r="BH171" s="162">
        <f>IF(N171="sníž. přenesená",J171,0)</f>
        <v>0</v>
      </c>
      <c r="BI171" s="162">
        <f>IF(N171="nulová",J171,0)</f>
        <v>0</v>
      </c>
      <c r="BJ171" s="18" t="s">
        <v>89</v>
      </c>
      <c r="BK171" s="162">
        <f>ROUND(I171*H171,2)</f>
        <v>0</v>
      </c>
      <c r="BL171" s="18" t="s">
        <v>206</v>
      </c>
      <c r="BM171" s="161" t="s">
        <v>1157</v>
      </c>
    </row>
    <row r="172" spans="1:47" s="2" customFormat="1" ht="39">
      <c r="A172" s="33"/>
      <c r="B172" s="34"/>
      <c r="C172" s="33"/>
      <c r="D172" s="163" t="s">
        <v>208</v>
      </c>
      <c r="E172" s="33"/>
      <c r="F172" s="164" t="s">
        <v>1158</v>
      </c>
      <c r="G172" s="33"/>
      <c r="H172" s="33"/>
      <c r="I172" s="165"/>
      <c r="J172" s="33"/>
      <c r="K172" s="33"/>
      <c r="L172" s="34"/>
      <c r="M172" s="166"/>
      <c r="N172" s="167"/>
      <c r="O172" s="59"/>
      <c r="P172" s="59"/>
      <c r="Q172" s="59"/>
      <c r="R172" s="59"/>
      <c r="S172" s="59"/>
      <c r="T172" s="60"/>
      <c r="U172" s="33"/>
      <c r="V172" s="33"/>
      <c r="W172" s="33"/>
      <c r="X172" s="33"/>
      <c r="Y172" s="33"/>
      <c r="Z172" s="33"/>
      <c r="AA172" s="33"/>
      <c r="AB172" s="33"/>
      <c r="AC172" s="33"/>
      <c r="AD172" s="33"/>
      <c r="AE172" s="33"/>
      <c r="AT172" s="18" t="s">
        <v>208</v>
      </c>
      <c r="AU172" s="18" t="s">
        <v>91</v>
      </c>
    </row>
    <row r="173" spans="1:47" s="2" customFormat="1" ht="48.75">
      <c r="A173" s="33"/>
      <c r="B173" s="34"/>
      <c r="C173" s="33"/>
      <c r="D173" s="163" t="s">
        <v>210</v>
      </c>
      <c r="E173" s="33"/>
      <c r="F173" s="168" t="s">
        <v>1159</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210</v>
      </c>
      <c r="AU173" s="18" t="s">
        <v>91</v>
      </c>
    </row>
    <row r="174" spans="2:51" s="14" customFormat="1" ht="11.25">
      <c r="B174" s="177"/>
      <c r="D174" s="163" t="s">
        <v>212</v>
      </c>
      <c r="E174" s="178" t="s">
        <v>1</v>
      </c>
      <c r="F174" s="179" t="s">
        <v>1132</v>
      </c>
      <c r="H174" s="178" t="s">
        <v>1</v>
      </c>
      <c r="I174" s="180"/>
      <c r="L174" s="177"/>
      <c r="M174" s="181"/>
      <c r="N174" s="182"/>
      <c r="O174" s="182"/>
      <c r="P174" s="182"/>
      <c r="Q174" s="182"/>
      <c r="R174" s="182"/>
      <c r="S174" s="182"/>
      <c r="T174" s="183"/>
      <c r="AT174" s="178" t="s">
        <v>212</v>
      </c>
      <c r="AU174" s="178" t="s">
        <v>91</v>
      </c>
      <c r="AV174" s="14" t="s">
        <v>89</v>
      </c>
      <c r="AW174" s="14" t="s">
        <v>36</v>
      </c>
      <c r="AX174" s="14" t="s">
        <v>81</v>
      </c>
      <c r="AY174" s="178" t="s">
        <v>199</v>
      </c>
    </row>
    <row r="175" spans="2:51" s="13" customFormat="1" ht="33.75">
      <c r="B175" s="169"/>
      <c r="D175" s="163" t="s">
        <v>212</v>
      </c>
      <c r="E175" s="170" t="s">
        <v>1</v>
      </c>
      <c r="F175" s="171" t="s">
        <v>1160</v>
      </c>
      <c r="H175" s="172">
        <v>91</v>
      </c>
      <c r="I175" s="173"/>
      <c r="L175" s="169"/>
      <c r="M175" s="174"/>
      <c r="N175" s="175"/>
      <c r="O175" s="175"/>
      <c r="P175" s="175"/>
      <c r="Q175" s="175"/>
      <c r="R175" s="175"/>
      <c r="S175" s="175"/>
      <c r="T175" s="176"/>
      <c r="AT175" s="170" t="s">
        <v>212</v>
      </c>
      <c r="AU175" s="170" t="s">
        <v>91</v>
      </c>
      <c r="AV175" s="13" t="s">
        <v>91</v>
      </c>
      <c r="AW175" s="13" t="s">
        <v>36</v>
      </c>
      <c r="AX175" s="13" t="s">
        <v>89</v>
      </c>
      <c r="AY175" s="170" t="s">
        <v>199</v>
      </c>
    </row>
    <row r="176" spans="1:65" s="2" customFormat="1" ht="24.2" customHeight="1">
      <c r="A176" s="33"/>
      <c r="B176" s="149"/>
      <c r="C176" s="150" t="s">
        <v>284</v>
      </c>
      <c r="D176" s="150" t="s">
        <v>201</v>
      </c>
      <c r="E176" s="151" t="s">
        <v>1161</v>
      </c>
      <c r="F176" s="152" t="s">
        <v>1162</v>
      </c>
      <c r="G176" s="153" t="s">
        <v>204</v>
      </c>
      <c r="H176" s="154">
        <v>1100</v>
      </c>
      <c r="I176" s="155"/>
      <c r="J176" s="156">
        <f>ROUND(I176*H176,2)</f>
        <v>0</v>
      </c>
      <c r="K176" s="152" t="s">
        <v>205</v>
      </c>
      <c r="L176" s="34"/>
      <c r="M176" s="157" t="s">
        <v>1</v>
      </c>
      <c r="N176" s="158" t="s">
        <v>46</v>
      </c>
      <c r="O176" s="59"/>
      <c r="P176" s="159">
        <f>O176*H176</f>
        <v>0</v>
      </c>
      <c r="Q176" s="159">
        <v>0</v>
      </c>
      <c r="R176" s="159">
        <f>Q176*H176</f>
        <v>0</v>
      </c>
      <c r="S176" s="159">
        <v>0</v>
      </c>
      <c r="T176" s="160">
        <f>S176*H176</f>
        <v>0</v>
      </c>
      <c r="U176" s="33"/>
      <c r="V176" s="33"/>
      <c r="W176" s="33"/>
      <c r="X176" s="33"/>
      <c r="Y176" s="33"/>
      <c r="Z176" s="33"/>
      <c r="AA176" s="33"/>
      <c r="AB176" s="33"/>
      <c r="AC176" s="33"/>
      <c r="AD176" s="33"/>
      <c r="AE176" s="33"/>
      <c r="AR176" s="161" t="s">
        <v>206</v>
      </c>
      <c r="AT176" s="161" t="s">
        <v>201</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206</v>
      </c>
      <c r="BM176" s="161" t="s">
        <v>1163</v>
      </c>
    </row>
    <row r="177" spans="1:47" s="2" customFormat="1" ht="19.5">
      <c r="A177" s="33"/>
      <c r="B177" s="34"/>
      <c r="C177" s="33"/>
      <c r="D177" s="163" t="s">
        <v>208</v>
      </c>
      <c r="E177" s="33"/>
      <c r="F177" s="164" t="s">
        <v>1164</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208</v>
      </c>
      <c r="AU177" s="18" t="s">
        <v>91</v>
      </c>
    </row>
    <row r="178" spans="1:47" s="2" customFormat="1" ht="175.5">
      <c r="A178" s="33"/>
      <c r="B178" s="34"/>
      <c r="C178" s="33"/>
      <c r="D178" s="163" t="s">
        <v>210</v>
      </c>
      <c r="E178" s="33"/>
      <c r="F178" s="168" t="s">
        <v>1165</v>
      </c>
      <c r="G178" s="33"/>
      <c r="H178" s="33"/>
      <c r="I178" s="165"/>
      <c r="J178" s="33"/>
      <c r="K178" s="33"/>
      <c r="L178" s="34"/>
      <c r="M178" s="166"/>
      <c r="N178" s="167"/>
      <c r="O178" s="59"/>
      <c r="P178" s="59"/>
      <c r="Q178" s="59"/>
      <c r="R178" s="59"/>
      <c r="S178" s="59"/>
      <c r="T178" s="60"/>
      <c r="U178" s="33"/>
      <c r="V178" s="33"/>
      <c r="W178" s="33"/>
      <c r="X178" s="33"/>
      <c r="Y178" s="33"/>
      <c r="Z178" s="33"/>
      <c r="AA178" s="33"/>
      <c r="AB178" s="33"/>
      <c r="AC178" s="33"/>
      <c r="AD178" s="33"/>
      <c r="AE178" s="33"/>
      <c r="AT178" s="18" t="s">
        <v>210</v>
      </c>
      <c r="AU178" s="18" t="s">
        <v>91</v>
      </c>
    </row>
    <row r="179" spans="2:51" s="14" customFormat="1" ht="11.25">
      <c r="B179" s="177"/>
      <c r="D179" s="163" t="s">
        <v>212</v>
      </c>
      <c r="E179" s="178" t="s">
        <v>1</v>
      </c>
      <c r="F179" s="179" t="s">
        <v>1132</v>
      </c>
      <c r="H179" s="178" t="s">
        <v>1</v>
      </c>
      <c r="I179" s="180"/>
      <c r="L179" s="177"/>
      <c r="M179" s="181"/>
      <c r="N179" s="182"/>
      <c r="O179" s="182"/>
      <c r="P179" s="182"/>
      <c r="Q179" s="182"/>
      <c r="R179" s="182"/>
      <c r="S179" s="182"/>
      <c r="T179" s="183"/>
      <c r="AT179" s="178" t="s">
        <v>212</v>
      </c>
      <c r="AU179" s="178" t="s">
        <v>91</v>
      </c>
      <c r="AV179" s="14" t="s">
        <v>89</v>
      </c>
      <c r="AW179" s="14" t="s">
        <v>36</v>
      </c>
      <c r="AX179" s="14" t="s">
        <v>81</v>
      </c>
      <c r="AY179" s="178" t="s">
        <v>199</v>
      </c>
    </row>
    <row r="180" spans="2:51" s="13" customFormat="1" ht="22.5">
      <c r="B180" s="169"/>
      <c r="D180" s="163" t="s">
        <v>212</v>
      </c>
      <c r="E180" s="170" t="s">
        <v>1</v>
      </c>
      <c r="F180" s="171" t="s">
        <v>1166</v>
      </c>
      <c r="H180" s="172">
        <v>1100</v>
      </c>
      <c r="I180" s="173"/>
      <c r="L180" s="169"/>
      <c r="M180" s="174"/>
      <c r="N180" s="175"/>
      <c r="O180" s="175"/>
      <c r="P180" s="175"/>
      <c r="Q180" s="175"/>
      <c r="R180" s="175"/>
      <c r="S180" s="175"/>
      <c r="T180" s="176"/>
      <c r="AT180" s="170" t="s">
        <v>212</v>
      </c>
      <c r="AU180" s="170" t="s">
        <v>91</v>
      </c>
      <c r="AV180" s="13" t="s">
        <v>91</v>
      </c>
      <c r="AW180" s="13" t="s">
        <v>36</v>
      </c>
      <c r="AX180" s="13" t="s">
        <v>89</v>
      </c>
      <c r="AY180" s="170" t="s">
        <v>199</v>
      </c>
    </row>
    <row r="181" spans="1:65" s="2" customFormat="1" ht="24.2" customHeight="1">
      <c r="A181" s="33"/>
      <c r="B181" s="149"/>
      <c r="C181" s="192" t="s">
        <v>290</v>
      </c>
      <c r="D181" s="192" t="s">
        <v>272</v>
      </c>
      <c r="E181" s="193" t="s">
        <v>1167</v>
      </c>
      <c r="F181" s="194" t="s">
        <v>1168</v>
      </c>
      <c r="G181" s="195" t="s">
        <v>204</v>
      </c>
      <c r="H181" s="196">
        <v>1320</v>
      </c>
      <c r="I181" s="197"/>
      <c r="J181" s="198">
        <f>ROUND(I181*H181,2)</f>
        <v>0</v>
      </c>
      <c r="K181" s="194" t="s">
        <v>205</v>
      </c>
      <c r="L181" s="199"/>
      <c r="M181" s="200" t="s">
        <v>1</v>
      </c>
      <c r="N181" s="201" t="s">
        <v>46</v>
      </c>
      <c r="O181" s="59"/>
      <c r="P181" s="159">
        <f>O181*H181</f>
        <v>0</v>
      </c>
      <c r="Q181" s="159">
        <v>0.00208</v>
      </c>
      <c r="R181" s="159">
        <f>Q181*H181</f>
        <v>2.7455999999999996</v>
      </c>
      <c r="S181" s="159">
        <v>0</v>
      </c>
      <c r="T181" s="160">
        <f>S181*H181</f>
        <v>0</v>
      </c>
      <c r="U181" s="33"/>
      <c r="V181" s="33"/>
      <c r="W181" s="33"/>
      <c r="X181" s="33"/>
      <c r="Y181" s="33"/>
      <c r="Z181" s="33"/>
      <c r="AA181" s="33"/>
      <c r="AB181" s="33"/>
      <c r="AC181" s="33"/>
      <c r="AD181" s="33"/>
      <c r="AE181" s="33"/>
      <c r="AR181" s="161" t="s">
        <v>259</v>
      </c>
      <c r="AT181" s="161" t="s">
        <v>272</v>
      </c>
      <c r="AU181" s="161" t="s">
        <v>91</v>
      </c>
      <c r="AY181" s="18" t="s">
        <v>199</v>
      </c>
      <c r="BE181" s="162">
        <f>IF(N181="základní",J181,0)</f>
        <v>0</v>
      </c>
      <c r="BF181" s="162">
        <f>IF(N181="snížená",J181,0)</f>
        <v>0</v>
      </c>
      <c r="BG181" s="162">
        <f>IF(N181="zákl. přenesená",J181,0)</f>
        <v>0</v>
      </c>
      <c r="BH181" s="162">
        <f>IF(N181="sníž. přenesená",J181,0)</f>
        <v>0</v>
      </c>
      <c r="BI181" s="162">
        <f>IF(N181="nulová",J181,0)</f>
        <v>0</v>
      </c>
      <c r="BJ181" s="18" t="s">
        <v>89</v>
      </c>
      <c r="BK181" s="162">
        <f>ROUND(I181*H181,2)</f>
        <v>0</v>
      </c>
      <c r="BL181" s="18" t="s">
        <v>206</v>
      </c>
      <c r="BM181" s="161" t="s">
        <v>1169</v>
      </c>
    </row>
    <row r="182" spans="1:47" s="2" customFormat="1" ht="19.5">
      <c r="A182" s="33"/>
      <c r="B182" s="34"/>
      <c r="C182" s="33"/>
      <c r="D182" s="163" t="s">
        <v>208</v>
      </c>
      <c r="E182" s="33"/>
      <c r="F182" s="164" t="s">
        <v>1168</v>
      </c>
      <c r="G182" s="33"/>
      <c r="H182" s="33"/>
      <c r="I182" s="165"/>
      <c r="J182" s="33"/>
      <c r="K182" s="33"/>
      <c r="L182" s="34"/>
      <c r="M182" s="166"/>
      <c r="N182" s="167"/>
      <c r="O182" s="59"/>
      <c r="P182" s="59"/>
      <c r="Q182" s="59"/>
      <c r="R182" s="59"/>
      <c r="S182" s="59"/>
      <c r="T182" s="60"/>
      <c r="U182" s="33"/>
      <c r="V182" s="33"/>
      <c r="W182" s="33"/>
      <c r="X182" s="33"/>
      <c r="Y182" s="33"/>
      <c r="Z182" s="33"/>
      <c r="AA182" s="33"/>
      <c r="AB182" s="33"/>
      <c r="AC182" s="33"/>
      <c r="AD182" s="33"/>
      <c r="AE182" s="33"/>
      <c r="AT182" s="18" t="s">
        <v>208</v>
      </c>
      <c r="AU182" s="18" t="s">
        <v>91</v>
      </c>
    </row>
    <row r="183" spans="2:51" s="14" customFormat="1" ht="11.25">
      <c r="B183" s="177"/>
      <c r="D183" s="163" t="s">
        <v>212</v>
      </c>
      <c r="E183" s="178" t="s">
        <v>1</v>
      </c>
      <c r="F183" s="179" t="s">
        <v>1170</v>
      </c>
      <c r="H183" s="178" t="s">
        <v>1</v>
      </c>
      <c r="I183" s="180"/>
      <c r="L183" s="177"/>
      <c r="M183" s="181"/>
      <c r="N183" s="182"/>
      <c r="O183" s="182"/>
      <c r="P183" s="182"/>
      <c r="Q183" s="182"/>
      <c r="R183" s="182"/>
      <c r="S183" s="182"/>
      <c r="T183" s="183"/>
      <c r="AT183" s="178" t="s">
        <v>212</v>
      </c>
      <c r="AU183" s="178" t="s">
        <v>91</v>
      </c>
      <c r="AV183" s="14" t="s">
        <v>89</v>
      </c>
      <c r="AW183" s="14" t="s">
        <v>36</v>
      </c>
      <c r="AX183" s="14" t="s">
        <v>81</v>
      </c>
      <c r="AY183" s="178" t="s">
        <v>199</v>
      </c>
    </row>
    <row r="184" spans="2:51" s="13" customFormat="1" ht="11.25">
      <c r="B184" s="169"/>
      <c r="D184" s="163" t="s">
        <v>212</v>
      </c>
      <c r="E184" s="170" t="s">
        <v>1</v>
      </c>
      <c r="F184" s="171" t="s">
        <v>1171</v>
      </c>
      <c r="H184" s="172">
        <v>1320</v>
      </c>
      <c r="I184" s="173"/>
      <c r="L184" s="169"/>
      <c r="M184" s="174"/>
      <c r="N184" s="175"/>
      <c r="O184" s="175"/>
      <c r="P184" s="175"/>
      <c r="Q184" s="175"/>
      <c r="R184" s="175"/>
      <c r="S184" s="175"/>
      <c r="T184" s="176"/>
      <c r="AT184" s="170" t="s">
        <v>212</v>
      </c>
      <c r="AU184" s="170" t="s">
        <v>91</v>
      </c>
      <c r="AV184" s="13" t="s">
        <v>91</v>
      </c>
      <c r="AW184" s="13" t="s">
        <v>36</v>
      </c>
      <c r="AX184" s="13" t="s">
        <v>89</v>
      </c>
      <c r="AY184" s="170" t="s">
        <v>199</v>
      </c>
    </row>
    <row r="185" spans="1:65" s="2" customFormat="1" ht="24.2" customHeight="1">
      <c r="A185" s="33"/>
      <c r="B185" s="149"/>
      <c r="C185" s="150" t="s">
        <v>298</v>
      </c>
      <c r="D185" s="150" t="s">
        <v>201</v>
      </c>
      <c r="E185" s="151" t="s">
        <v>1172</v>
      </c>
      <c r="F185" s="152" t="s">
        <v>1173</v>
      </c>
      <c r="G185" s="153" t="s">
        <v>204</v>
      </c>
      <c r="H185" s="154">
        <v>1100</v>
      </c>
      <c r="I185" s="155"/>
      <c r="J185" s="156">
        <f>ROUND(I185*H185,2)</f>
        <v>0</v>
      </c>
      <c r="K185" s="152" t="s">
        <v>205</v>
      </c>
      <c r="L185" s="34"/>
      <c r="M185" s="157" t="s">
        <v>1</v>
      </c>
      <c r="N185" s="158" t="s">
        <v>46</v>
      </c>
      <c r="O185" s="59"/>
      <c r="P185" s="159">
        <f>O185*H185</f>
        <v>0</v>
      </c>
      <c r="Q185" s="159">
        <v>0</v>
      </c>
      <c r="R185" s="159">
        <f>Q185*H185</f>
        <v>0</v>
      </c>
      <c r="S185" s="159">
        <v>0</v>
      </c>
      <c r="T185" s="160">
        <f>S185*H185</f>
        <v>0</v>
      </c>
      <c r="U185" s="33"/>
      <c r="V185" s="33"/>
      <c r="W185" s="33"/>
      <c r="X185" s="33"/>
      <c r="Y185" s="33"/>
      <c r="Z185" s="33"/>
      <c r="AA185" s="33"/>
      <c r="AB185" s="33"/>
      <c r="AC185" s="33"/>
      <c r="AD185" s="33"/>
      <c r="AE185" s="33"/>
      <c r="AR185" s="161" t="s">
        <v>206</v>
      </c>
      <c r="AT185" s="161" t="s">
        <v>201</v>
      </c>
      <c r="AU185" s="161" t="s">
        <v>91</v>
      </c>
      <c r="AY185" s="18" t="s">
        <v>199</v>
      </c>
      <c r="BE185" s="162">
        <f>IF(N185="základní",J185,0)</f>
        <v>0</v>
      </c>
      <c r="BF185" s="162">
        <f>IF(N185="snížená",J185,0)</f>
        <v>0</v>
      </c>
      <c r="BG185" s="162">
        <f>IF(N185="zákl. přenesená",J185,0)</f>
        <v>0</v>
      </c>
      <c r="BH185" s="162">
        <f>IF(N185="sníž. přenesená",J185,0)</f>
        <v>0</v>
      </c>
      <c r="BI185" s="162">
        <f>IF(N185="nulová",J185,0)</f>
        <v>0</v>
      </c>
      <c r="BJ185" s="18" t="s">
        <v>89</v>
      </c>
      <c r="BK185" s="162">
        <f>ROUND(I185*H185,2)</f>
        <v>0</v>
      </c>
      <c r="BL185" s="18" t="s">
        <v>206</v>
      </c>
      <c r="BM185" s="161" t="s">
        <v>1174</v>
      </c>
    </row>
    <row r="186" spans="1:47" s="2" customFormat="1" ht="19.5">
      <c r="A186" s="33"/>
      <c r="B186" s="34"/>
      <c r="C186" s="33"/>
      <c r="D186" s="163" t="s">
        <v>208</v>
      </c>
      <c r="E186" s="33"/>
      <c r="F186" s="164" t="s">
        <v>1175</v>
      </c>
      <c r="G186" s="33"/>
      <c r="H186" s="33"/>
      <c r="I186" s="165"/>
      <c r="J186" s="33"/>
      <c r="K186" s="33"/>
      <c r="L186" s="34"/>
      <c r="M186" s="166"/>
      <c r="N186" s="167"/>
      <c r="O186" s="59"/>
      <c r="P186" s="59"/>
      <c r="Q186" s="59"/>
      <c r="R186" s="59"/>
      <c r="S186" s="59"/>
      <c r="T186" s="60"/>
      <c r="U186" s="33"/>
      <c r="V186" s="33"/>
      <c r="W186" s="33"/>
      <c r="X186" s="33"/>
      <c r="Y186" s="33"/>
      <c r="Z186" s="33"/>
      <c r="AA186" s="33"/>
      <c r="AB186" s="33"/>
      <c r="AC186" s="33"/>
      <c r="AD186" s="33"/>
      <c r="AE186" s="33"/>
      <c r="AT186" s="18" t="s">
        <v>208</v>
      </c>
      <c r="AU186" s="18" t="s">
        <v>91</v>
      </c>
    </row>
    <row r="187" spans="1:47" s="2" customFormat="1" ht="175.5">
      <c r="A187" s="33"/>
      <c r="B187" s="34"/>
      <c r="C187" s="33"/>
      <c r="D187" s="163" t="s">
        <v>210</v>
      </c>
      <c r="E187" s="33"/>
      <c r="F187" s="168" t="s">
        <v>1165</v>
      </c>
      <c r="G187" s="33"/>
      <c r="H187" s="33"/>
      <c r="I187" s="165"/>
      <c r="J187" s="33"/>
      <c r="K187" s="33"/>
      <c r="L187" s="34"/>
      <c r="M187" s="166"/>
      <c r="N187" s="167"/>
      <c r="O187" s="59"/>
      <c r="P187" s="59"/>
      <c r="Q187" s="59"/>
      <c r="R187" s="59"/>
      <c r="S187" s="59"/>
      <c r="T187" s="60"/>
      <c r="U187" s="33"/>
      <c r="V187" s="33"/>
      <c r="W187" s="33"/>
      <c r="X187" s="33"/>
      <c r="Y187" s="33"/>
      <c r="Z187" s="33"/>
      <c r="AA187" s="33"/>
      <c r="AB187" s="33"/>
      <c r="AC187" s="33"/>
      <c r="AD187" s="33"/>
      <c r="AE187" s="33"/>
      <c r="AT187" s="18" t="s">
        <v>210</v>
      </c>
      <c r="AU187" s="18" t="s">
        <v>91</v>
      </c>
    </row>
    <row r="188" spans="2:51" s="14" customFormat="1" ht="11.25">
      <c r="B188" s="177"/>
      <c r="D188" s="163" t="s">
        <v>212</v>
      </c>
      <c r="E188" s="178" t="s">
        <v>1</v>
      </c>
      <c r="F188" s="179" t="s">
        <v>1132</v>
      </c>
      <c r="H188" s="178" t="s">
        <v>1</v>
      </c>
      <c r="I188" s="180"/>
      <c r="L188" s="177"/>
      <c r="M188" s="181"/>
      <c r="N188" s="182"/>
      <c r="O188" s="182"/>
      <c r="P188" s="182"/>
      <c r="Q188" s="182"/>
      <c r="R188" s="182"/>
      <c r="S188" s="182"/>
      <c r="T188" s="183"/>
      <c r="AT188" s="178" t="s">
        <v>212</v>
      </c>
      <c r="AU188" s="178" t="s">
        <v>91</v>
      </c>
      <c r="AV188" s="14" t="s">
        <v>89</v>
      </c>
      <c r="AW188" s="14" t="s">
        <v>36</v>
      </c>
      <c r="AX188" s="14" t="s">
        <v>81</v>
      </c>
      <c r="AY188" s="178" t="s">
        <v>199</v>
      </c>
    </row>
    <row r="189" spans="2:51" s="13" customFormat="1" ht="11.25">
      <c r="B189" s="169"/>
      <c r="D189" s="163" t="s">
        <v>212</v>
      </c>
      <c r="E189" s="170" t="s">
        <v>1</v>
      </c>
      <c r="F189" s="171" t="s">
        <v>1176</v>
      </c>
      <c r="H189" s="172">
        <v>1100</v>
      </c>
      <c r="I189" s="173"/>
      <c r="L189" s="169"/>
      <c r="M189" s="174"/>
      <c r="N189" s="175"/>
      <c r="O189" s="175"/>
      <c r="P189" s="175"/>
      <c r="Q189" s="175"/>
      <c r="R189" s="175"/>
      <c r="S189" s="175"/>
      <c r="T189" s="176"/>
      <c r="AT189" s="170" t="s">
        <v>212</v>
      </c>
      <c r="AU189" s="170" t="s">
        <v>91</v>
      </c>
      <c r="AV189" s="13" t="s">
        <v>91</v>
      </c>
      <c r="AW189" s="13" t="s">
        <v>36</v>
      </c>
      <c r="AX189" s="13" t="s">
        <v>89</v>
      </c>
      <c r="AY189" s="170" t="s">
        <v>199</v>
      </c>
    </row>
    <row r="190" spans="1:65" s="2" customFormat="1" ht="24.2" customHeight="1">
      <c r="A190" s="33"/>
      <c r="B190" s="149"/>
      <c r="C190" s="192" t="s">
        <v>306</v>
      </c>
      <c r="D190" s="192" t="s">
        <v>272</v>
      </c>
      <c r="E190" s="193" t="s">
        <v>1177</v>
      </c>
      <c r="F190" s="194" t="s">
        <v>1178</v>
      </c>
      <c r="G190" s="195" t="s">
        <v>204</v>
      </c>
      <c r="H190" s="196">
        <v>1320</v>
      </c>
      <c r="I190" s="197"/>
      <c r="J190" s="198">
        <f>ROUND(I190*H190,2)</f>
        <v>0</v>
      </c>
      <c r="K190" s="194" t="s">
        <v>246</v>
      </c>
      <c r="L190" s="199"/>
      <c r="M190" s="200" t="s">
        <v>1</v>
      </c>
      <c r="N190" s="201" t="s">
        <v>46</v>
      </c>
      <c r="O190" s="59"/>
      <c r="P190" s="159">
        <f>O190*H190</f>
        <v>0</v>
      </c>
      <c r="Q190" s="159">
        <v>0.00041</v>
      </c>
      <c r="R190" s="159">
        <f>Q190*H190</f>
        <v>0.5412</v>
      </c>
      <c r="S190" s="159">
        <v>0</v>
      </c>
      <c r="T190" s="160">
        <f>S190*H190</f>
        <v>0</v>
      </c>
      <c r="U190" s="33"/>
      <c r="V190" s="33"/>
      <c r="W190" s="33"/>
      <c r="X190" s="33"/>
      <c r="Y190" s="33"/>
      <c r="Z190" s="33"/>
      <c r="AA190" s="33"/>
      <c r="AB190" s="33"/>
      <c r="AC190" s="33"/>
      <c r="AD190" s="33"/>
      <c r="AE190" s="33"/>
      <c r="AR190" s="161" t="s">
        <v>259</v>
      </c>
      <c r="AT190" s="161" t="s">
        <v>272</v>
      </c>
      <c r="AU190" s="161" t="s">
        <v>91</v>
      </c>
      <c r="AY190" s="18" t="s">
        <v>199</v>
      </c>
      <c r="BE190" s="162">
        <f>IF(N190="základní",J190,0)</f>
        <v>0</v>
      </c>
      <c r="BF190" s="162">
        <f>IF(N190="snížená",J190,0)</f>
        <v>0</v>
      </c>
      <c r="BG190" s="162">
        <f>IF(N190="zákl. přenesená",J190,0)</f>
        <v>0</v>
      </c>
      <c r="BH190" s="162">
        <f>IF(N190="sníž. přenesená",J190,0)</f>
        <v>0</v>
      </c>
      <c r="BI190" s="162">
        <f>IF(N190="nulová",J190,0)</f>
        <v>0</v>
      </c>
      <c r="BJ190" s="18" t="s">
        <v>89</v>
      </c>
      <c r="BK190" s="162">
        <f>ROUND(I190*H190,2)</f>
        <v>0</v>
      </c>
      <c r="BL190" s="18" t="s">
        <v>206</v>
      </c>
      <c r="BM190" s="161" t="s">
        <v>1179</v>
      </c>
    </row>
    <row r="191" spans="1:47" s="2" customFormat="1" ht="19.5">
      <c r="A191" s="33"/>
      <c r="B191" s="34"/>
      <c r="C191" s="33"/>
      <c r="D191" s="163" t="s">
        <v>208</v>
      </c>
      <c r="E191" s="33"/>
      <c r="F191" s="164" t="s">
        <v>1178</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208</v>
      </c>
      <c r="AU191" s="18" t="s">
        <v>91</v>
      </c>
    </row>
    <row r="192" spans="2:51" s="13" customFormat="1" ht="11.25">
      <c r="B192" s="169"/>
      <c r="D192" s="163" t="s">
        <v>212</v>
      </c>
      <c r="F192" s="171" t="s">
        <v>1180</v>
      </c>
      <c r="H192" s="172">
        <v>1320</v>
      </c>
      <c r="I192" s="173"/>
      <c r="L192" s="169"/>
      <c r="M192" s="174"/>
      <c r="N192" s="175"/>
      <c r="O192" s="175"/>
      <c r="P192" s="175"/>
      <c r="Q192" s="175"/>
      <c r="R192" s="175"/>
      <c r="S192" s="175"/>
      <c r="T192" s="176"/>
      <c r="AT192" s="170" t="s">
        <v>212</v>
      </c>
      <c r="AU192" s="170" t="s">
        <v>91</v>
      </c>
      <c r="AV192" s="13" t="s">
        <v>91</v>
      </c>
      <c r="AW192" s="13" t="s">
        <v>3</v>
      </c>
      <c r="AX192" s="13" t="s">
        <v>89</v>
      </c>
      <c r="AY192" s="170" t="s">
        <v>199</v>
      </c>
    </row>
    <row r="193" spans="1:65" s="2" customFormat="1" ht="24.2" customHeight="1">
      <c r="A193" s="33"/>
      <c r="B193" s="149"/>
      <c r="C193" s="150" t="s">
        <v>8</v>
      </c>
      <c r="D193" s="150" t="s">
        <v>201</v>
      </c>
      <c r="E193" s="151" t="s">
        <v>1181</v>
      </c>
      <c r="F193" s="152" t="s">
        <v>1182</v>
      </c>
      <c r="G193" s="153" t="s">
        <v>345</v>
      </c>
      <c r="H193" s="154">
        <v>674</v>
      </c>
      <c r="I193" s="155"/>
      <c r="J193" s="156">
        <f>ROUND(I193*H193,2)</f>
        <v>0</v>
      </c>
      <c r="K193" s="152" t="s">
        <v>205</v>
      </c>
      <c r="L193" s="34"/>
      <c r="M193" s="157" t="s">
        <v>1</v>
      </c>
      <c r="N193" s="158" t="s">
        <v>46</v>
      </c>
      <c r="O193" s="59"/>
      <c r="P193" s="159">
        <f>O193*H193</f>
        <v>0</v>
      </c>
      <c r="Q193" s="159">
        <v>2E-05</v>
      </c>
      <c r="R193" s="159">
        <f>Q193*H193</f>
        <v>0.01348</v>
      </c>
      <c r="S193" s="159">
        <v>0</v>
      </c>
      <c r="T193" s="160">
        <f>S193*H193</f>
        <v>0</v>
      </c>
      <c r="U193" s="33"/>
      <c r="V193" s="33"/>
      <c r="W193" s="33"/>
      <c r="X193" s="33"/>
      <c r="Y193" s="33"/>
      <c r="Z193" s="33"/>
      <c r="AA193" s="33"/>
      <c r="AB193" s="33"/>
      <c r="AC193" s="33"/>
      <c r="AD193" s="33"/>
      <c r="AE193" s="33"/>
      <c r="AR193" s="161" t="s">
        <v>206</v>
      </c>
      <c r="AT193" s="161" t="s">
        <v>201</v>
      </c>
      <c r="AU193" s="161" t="s">
        <v>91</v>
      </c>
      <c r="AY193" s="18" t="s">
        <v>199</v>
      </c>
      <c r="BE193" s="162">
        <f>IF(N193="základní",J193,0)</f>
        <v>0</v>
      </c>
      <c r="BF193" s="162">
        <f>IF(N193="snížená",J193,0)</f>
        <v>0</v>
      </c>
      <c r="BG193" s="162">
        <f>IF(N193="zákl. přenesená",J193,0)</f>
        <v>0</v>
      </c>
      <c r="BH193" s="162">
        <f>IF(N193="sníž. přenesená",J193,0)</f>
        <v>0</v>
      </c>
      <c r="BI193" s="162">
        <f>IF(N193="nulová",J193,0)</f>
        <v>0</v>
      </c>
      <c r="BJ193" s="18" t="s">
        <v>89</v>
      </c>
      <c r="BK193" s="162">
        <f>ROUND(I193*H193,2)</f>
        <v>0</v>
      </c>
      <c r="BL193" s="18" t="s">
        <v>206</v>
      </c>
      <c r="BM193" s="161" t="s">
        <v>1183</v>
      </c>
    </row>
    <row r="194" spans="1:47" s="2" customFormat="1" ht="19.5">
      <c r="A194" s="33"/>
      <c r="B194" s="34"/>
      <c r="C194" s="33"/>
      <c r="D194" s="163" t="s">
        <v>208</v>
      </c>
      <c r="E194" s="33"/>
      <c r="F194" s="164" t="s">
        <v>1184</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208</v>
      </c>
      <c r="AU194" s="18" t="s">
        <v>91</v>
      </c>
    </row>
    <row r="195" spans="1:47" s="2" customFormat="1" ht="175.5">
      <c r="A195" s="33"/>
      <c r="B195" s="34"/>
      <c r="C195" s="33"/>
      <c r="D195" s="163" t="s">
        <v>210</v>
      </c>
      <c r="E195" s="33"/>
      <c r="F195" s="168" t="s">
        <v>1165</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210</v>
      </c>
      <c r="AU195" s="18" t="s">
        <v>91</v>
      </c>
    </row>
    <row r="196" spans="2:51" s="14" customFormat="1" ht="11.25">
      <c r="B196" s="177"/>
      <c r="D196" s="163" t="s">
        <v>212</v>
      </c>
      <c r="E196" s="178" t="s">
        <v>1</v>
      </c>
      <c r="F196" s="179" t="s">
        <v>1132</v>
      </c>
      <c r="H196" s="178" t="s">
        <v>1</v>
      </c>
      <c r="I196" s="180"/>
      <c r="L196" s="177"/>
      <c r="M196" s="181"/>
      <c r="N196" s="182"/>
      <c r="O196" s="182"/>
      <c r="P196" s="182"/>
      <c r="Q196" s="182"/>
      <c r="R196" s="182"/>
      <c r="S196" s="182"/>
      <c r="T196" s="183"/>
      <c r="AT196" s="178" t="s">
        <v>212</v>
      </c>
      <c r="AU196" s="178" t="s">
        <v>91</v>
      </c>
      <c r="AV196" s="14" t="s">
        <v>89</v>
      </c>
      <c r="AW196" s="14" t="s">
        <v>36</v>
      </c>
      <c r="AX196" s="14" t="s">
        <v>81</v>
      </c>
      <c r="AY196" s="178" t="s">
        <v>199</v>
      </c>
    </row>
    <row r="197" spans="2:51" s="13" customFormat="1" ht="33.75">
      <c r="B197" s="169"/>
      <c r="D197" s="163" t="s">
        <v>212</v>
      </c>
      <c r="E197" s="170" t="s">
        <v>1</v>
      </c>
      <c r="F197" s="171" t="s">
        <v>1185</v>
      </c>
      <c r="H197" s="172">
        <v>674</v>
      </c>
      <c r="I197" s="173"/>
      <c r="L197" s="169"/>
      <c r="M197" s="174"/>
      <c r="N197" s="175"/>
      <c r="O197" s="175"/>
      <c r="P197" s="175"/>
      <c r="Q197" s="175"/>
      <c r="R197" s="175"/>
      <c r="S197" s="175"/>
      <c r="T197" s="176"/>
      <c r="AT197" s="170" t="s">
        <v>212</v>
      </c>
      <c r="AU197" s="170" t="s">
        <v>91</v>
      </c>
      <c r="AV197" s="13" t="s">
        <v>91</v>
      </c>
      <c r="AW197" s="13" t="s">
        <v>36</v>
      </c>
      <c r="AX197" s="13" t="s">
        <v>89</v>
      </c>
      <c r="AY197" s="170" t="s">
        <v>199</v>
      </c>
    </row>
    <row r="198" spans="1:65" s="2" customFormat="1" ht="24.2" customHeight="1">
      <c r="A198" s="33"/>
      <c r="B198" s="149"/>
      <c r="C198" s="192" t="s">
        <v>318</v>
      </c>
      <c r="D198" s="192" t="s">
        <v>272</v>
      </c>
      <c r="E198" s="193" t="s">
        <v>1186</v>
      </c>
      <c r="F198" s="194" t="s">
        <v>1187</v>
      </c>
      <c r="G198" s="195" t="s">
        <v>345</v>
      </c>
      <c r="H198" s="196">
        <v>808.8</v>
      </c>
      <c r="I198" s="197"/>
      <c r="J198" s="198">
        <f>ROUND(I198*H198,2)</f>
        <v>0</v>
      </c>
      <c r="K198" s="194" t="s">
        <v>205</v>
      </c>
      <c r="L198" s="199"/>
      <c r="M198" s="200" t="s">
        <v>1</v>
      </c>
      <c r="N198" s="201" t="s">
        <v>46</v>
      </c>
      <c r="O198" s="59"/>
      <c r="P198" s="159">
        <f>O198*H198</f>
        <v>0</v>
      </c>
      <c r="Q198" s="159">
        <v>0.0006</v>
      </c>
      <c r="R198" s="159">
        <f>Q198*H198</f>
        <v>0.48527999999999993</v>
      </c>
      <c r="S198" s="159">
        <v>0</v>
      </c>
      <c r="T198" s="160">
        <f>S198*H198</f>
        <v>0</v>
      </c>
      <c r="U198" s="33"/>
      <c r="V198" s="33"/>
      <c r="W198" s="33"/>
      <c r="X198" s="33"/>
      <c r="Y198" s="33"/>
      <c r="Z198" s="33"/>
      <c r="AA198" s="33"/>
      <c r="AB198" s="33"/>
      <c r="AC198" s="33"/>
      <c r="AD198" s="33"/>
      <c r="AE198" s="33"/>
      <c r="AR198" s="161" t="s">
        <v>259</v>
      </c>
      <c r="AT198" s="161" t="s">
        <v>272</v>
      </c>
      <c r="AU198" s="161" t="s">
        <v>91</v>
      </c>
      <c r="AY198" s="18" t="s">
        <v>199</v>
      </c>
      <c r="BE198" s="162">
        <f>IF(N198="základní",J198,0)</f>
        <v>0</v>
      </c>
      <c r="BF198" s="162">
        <f>IF(N198="snížená",J198,0)</f>
        <v>0</v>
      </c>
      <c r="BG198" s="162">
        <f>IF(N198="zákl. přenesená",J198,0)</f>
        <v>0</v>
      </c>
      <c r="BH198" s="162">
        <f>IF(N198="sníž. přenesená",J198,0)</f>
        <v>0</v>
      </c>
      <c r="BI198" s="162">
        <f>IF(N198="nulová",J198,0)</f>
        <v>0</v>
      </c>
      <c r="BJ198" s="18" t="s">
        <v>89</v>
      </c>
      <c r="BK198" s="162">
        <f>ROUND(I198*H198,2)</f>
        <v>0</v>
      </c>
      <c r="BL198" s="18" t="s">
        <v>206</v>
      </c>
      <c r="BM198" s="161" t="s">
        <v>1188</v>
      </c>
    </row>
    <row r="199" spans="1:47" s="2" customFormat="1" ht="11.25">
      <c r="A199" s="33"/>
      <c r="B199" s="34"/>
      <c r="C199" s="33"/>
      <c r="D199" s="163" t="s">
        <v>208</v>
      </c>
      <c r="E199" s="33"/>
      <c r="F199" s="164" t="s">
        <v>1187</v>
      </c>
      <c r="G199" s="33"/>
      <c r="H199" s="33"/>
      <c r="I199" s="165"/>
      <c r="J199" s="33"/>
      <c r="K199" s="33"/>
      <c r="L199" s="34"/>
      <c r="M199" s="166"/>
      <c r="N199" s="167"/>
      <c r="O199" s="59"/>
      <c r="P199" s="59"/>
      <c r="Q199" s="59"/>
      <c r="R199" s="59"/>
      <c r="S199" s="59"/>
      <c r="T199" s="60"/>
      <c r="U199" s="33"/>
      <c r="V199" s="33"/>
      <c r="W199" s="33"/>
      <c r="X199" s="33"/>
      <c r="Y199" s="33"/>
      <c r="Z199" s="33"/>
      <c r="AA199" s="33"/>
      <c r="AB199" s="33"/>
      <c r="AC199" s="33"/>
      <c r="AD199" s="33"/>
      <c r="AE199" s="33"/>
      <c r="AT199" s="18" t="s">
        <v>208</v>
      </c>
      <c r="AU199" s="18" t="s">
        <v>91</v>
      </c>
    </row>
    <row r="200" spans="2:51" s="13" customFormat="1" ht="11.25">
      <c r="B200" s="169"/>
      <c r="D200" s="163" t="s">
        <v>212</v>
      </c>
      <c r="F200" s="171" t="s">
        <v>1189</v>
      </c>
      <c r="H200" s="172">
        <v>808.8</v>
      </c>
      <c r="I200" s="173"/>
      <c r="L200" s="169"/>
      <c r="M200" s="174"/>
      <c r="N200" s="175"/>
      <c r="O200" s="175"/>
      <c r="P200" s="175"/>
      <c r="Q200" s="175"/>
      <c r="R200" s="175"/>
      <c r="S200" s="175"/>
      <c r="T200" s="176"/>
      <c r="AT200" s="170" t="s">
        <v>212</v>
      </c>
      <c r="AU200" s="170" t="s">
        <v>91</v>
      </c>
      <c r="AV200" s="13" t="s">
        <v>91</v>
      </c>
      <c r="AW200" s="13" t="s">
        <v>3</v>
      </c>
      <c r="AX200" s="13" t="s">
        <v>89</v>
      </c>
      <c r="AY200" s="170" t="s">
        <v>199</v>
      </c>
    </row>
    <row r="201" spans="1:65" s="2" customFormat="1" ht="14.45" customHeight="1">
      <c r="A201" s="33"/>
      <c r="B201" s="149"/>
      <c r="C201" s="192" t="s">
        <v>325</v>
      </c>
      <c r="D201" s="192" t="s">
        <v>272</v>
      </c>
      <c r="E201" s="193" t="s">
        <v>1190</v>
      </c>
      <c r="F201" s="194" t="s">
        <v>1191</v>
      </c>
      <c r="G201" s="195" t="s">
        <v>400</v>
      </c>
      <c r="H201" s="196">
        <v>76</v>
      </c>
      <c r="I201" s="197"/>
      <c r="J201" s="198">
        <f>ROUND(I201*H201,2)</f>
        <v>0</v>
      </c>
      <c r="K201" s="194" t="s">
        <v>205</v>
      </c>
      <c r="L201" s="199"/>
      <c r="M201" s="200" t="s">
        <v>1</v>
      </c>
      <c r="N201" s="201" t="s">
        <v>46</v>
      </c>
      <c r="O201" s="59"/>
      <c r="P201" s="159">
        <f>O201*H201</f>
        <v>0</v>
      </c>
      <c r="Q201" s="159">
        <v>1E-05</v>
      </c>
      <c r="R201" s="159">
        <f>Q201*H201</f>
        <v>0.00076</v>
      </c>
      <c r="S201" s="159">
        <v>0</v>
      </c>
      <c r="T201" s="160">
        <f>S201*H201</f>
        <v>0</v>
      </c>
      <c r="U201" s="33"/>
      <c r="V201" s="33"/>
      <c r="W201" s="33"/>
      <c r="X201" s="33"/>
      <c r="Y201" s="33"/>
      <c r="Z201" s="33"/>
      <c r="AA201" s="33"/>
      <c r="AB201" s="33"/>
      <c r="AC201" s="33"/>
      <c r="AD201" s="33"/>
      <c r="AE201" s="33"/>
      <c r="AR201" s="161" t="s">
        <v>259</v>
      </c>
      <c r="AT201" s="161" t="s">
        <v>272</v>
      </c>
      <c r="AU201" s="161" t="s">
        <v>91</v>
      </c>
      <c r="AY201" s="18" t="s">
        <v>199</v>
      </c>
      <c r="BE201" s="162">
        <f>IF(N201="základní",J201,0)</f>
        <v>0</v>
      </c>
      <c r="BF201" s="162">
        <f>IF(N201="snížená",J201,0)</f>
        <v>0</v>
      </c>
      <c r="BG201" s="162">
        <f>IF(N201="zákl. přenesená",J201,0)</f>
        <v>0</v>
      </c>
      <c r="BH201" s="162">
        <f>IF(N201="sníž. přenesená",J201,0)</f>
        <v>0</v>
      </c>
      <c r="BI201" s="162">
        <f>IF(N201="nulová",J201,0)</f>
        <v>0</v>
      </c>
      <c r="BJ201" s="18" t="s">
        <v>89</v>
      </c>
      <c r="BK201" s="162">
        <f>ROUND(I201*H201,2)</f>
        <v>0</v>
      </c>
      <c r="BL201" s="18" t="s">
        <v>206</v>
      </c>
      <c r="BM201" s="161" t="s">
        <v>1192</v>
      </c>
    </row>
    <row r="202" spans="1:47" s="2" customFormat="1" ht="11.25">
      <c r="A202" s="33"/>
      <c r="B202" s="34"/>
      <c r="C202" s="33"/>
      <c r="D202" s="163" t="s">
        <v>208</v>
      </c>
      <c r="E202" s="33"/>
      <c r="F202" s="164" t="s">
        <v>1191</v>
      </c>
      <c r="G202" s="33"/>
      <c r="H202" s="33"/>
      <c r="I202" s="165"/>
      <c r="J202" s="33"/>
      <c r="K202" s="33"/>
      <c r="L202" s="34"/>
      <c r="M202" s="166"/>
      <c r="N202" s="167"/>
      <c r="O202" s="59"/>
      <c r="P202" s="59"/>
      <c r="Q202" s="59"/>
      <c r="R202" s="59"/>
      <c r="S202" s="59"/>
      <c r="T202" s="60"/>
      <c r="U202" s="33"/>
      <c r="V202" s="33"/>
      <c r="W202" s="33"/>
      <c r="X202" s="33"/>
      <c r="Y202" s="33"/>
      <c r="Z202" s="33"/>
      <c r="AA202" s="33"/>
      <c r="AB202" s="33"/>
      <c r="AC202" s="33"/>
      <c r="AD202" s="33"/>
      <c r="AE202" s="33"/>
      <c r="AT202" s="18" t="s">
        <v>208</v>
      </c>
      <c r="AU202" s="18" t="s">
        <v>91</v>
      </c>
    </row>
    <row r="203" spans="2:51" s="14" customFormat="1" ht="11.25">
      <c r="B203" s="177"/>
      <c r="D203" s="163" t="s">
        <v>212</v>
      </c>
      <c r="E203" s="178" t="s">
        <v>1</v>
      </c>
      <c r="F203" s="179" t="s">
        <v>1132</v>
      </c>
      <c r="H203" s="178" t="s">
        <v>1</v>
      </c>
      <c r="I203" s="180"/>
      <c r="L203" s="177"/>
      <c r="M203" s="181"/>
      <c r="N203" s="182"/>
      <c r="O203" s="182"/>
      <c r="P203" s="182"/>
      <c r="Q203" s="182"/>
      <c r="R203" s="182"/>
      <c r="S203" s="182"/>
      <c r="T203" s="183"/>
      <c r="AT203" s="178" t="s">
        <v>212</v>
      </c>
      <c r="AU203" s="178" t="s">
        <v>91</v>
      </c>
      <c r="AV203" s="14" t="s">
        <v>89</v>
      </c>
      <c r="AW203" s="14" t="s">
        <v>36</v>
      </c>
      <c r="AX203" s="14" t="s">
        <v>81</v>
      </c>
      <c r="AY203" s="178" t="s">
        <v>199</v>
      </c>
    </row>
    <row r="204" spans="2:51" s="13" customFormat="1" ht="11.25">
      <c r="B204" s="169"/>
      <c r="D204" s="163" t="s">
        <v>212</v>
      </c>
      <c r="E204" s="170" t="s">
        <v>1</v>
      </c>
      <c r="F204" s="171" t="s">
        <v>1193</v>
      </c>
      <c r="H204" s="172">
        <v>76</v>
      </c>
      <c r="I204" s="173"/>
      <c r="L204" s="169"/>
      <c r="M204" s="174"/>
      <c r="N204" s="175"/>
      <c r="O204" s="175"/>
      <c r="P204" s="175"/>
      <c r="Q204" s="175"/>
      <c r="R204" s="175"/>
      <c r="S204" s="175"/>
      <c r="T204" s="176"/>
      <c r="AT204" s="170" t="s">
        <v>212</v>
      </c>
      <c r="AU204" s="170" t="s">
        <v>91</v>
      </c>
      <c r="AV204" s="13" t="s">
        <v>91</v>
      </c>
      <c r="AW204" s="13" t="s">
        <v>36</v>
      </c>
      <c r="AX204" s="13" t="s">
        <v>89</v>
      </c>
      <c r="AY204" s="170" t="s">
        <v>199</v>
      </c>
    </row>
    <row r="205" spans="1:65" s="2" customFormat="1" ht="14.45" customHeight="1">
      <c r="A205" s="33"/>
      <c r="B205" s="149"/>
      <c r="C205" s="192" t="s">
        <v>331</v>
      </c>
      <c r="D205" s="192" t="s">
        <v>272</v>
      </c>
      <c r="E205" s="193" t="s">
        <v>1194</v>
      </c>
      <c r="F205" s="194" t="s">
        <v>1195</v>
      </c>
      <c r="G205" s="195" t="s">
        <v>400</v>
      </c>
      <c r="H205" s="196">
        <v>15880</v>
      </c>
      <c r="I205" s="197"/>
      <c r="J205" s="198">
        <f>ROUND(I205*H205,2)</f>
        <v>0</v>
      </c>
      <c r="K205" s="194" t="s">
        <v>205</v>
      </c>
      <c r="L205" s="199"/>
      <c r="M205" s="200" t="s">
        <v>1</v>
      </c>
      <c r="N205" s="201" t="s">
        <v>46</v>
      </c>
      <c r="O205" s="59"/>
      <c r="P205" s="159">
        <f>O205*H205</f>
        <v>0</v>
      </c>
      <c r="Q205" s="159">
        <v>0</v>
      </c>
      <c r="R205" s="159">
        <f>Q205*H205</f>
        <v>0</v>
      </c>
      <c r="S205" s="159">
        <v>0</v>
      </c>
      <c r="T205" s="160">
        <f>S205*H205</f>
        <v>0</v>
      </c>
      <c r="U205" s="33"/>
      <c r="V205" s="33"/>
      <c r="W205" s="33"/>
      <c r="X205" s="33"/>
      <c r="Y205" s="33"/>
      <c r="Z205" s="33"/>
      <c r="AA205" s="33"/>
      <c r="AB205" s="33"/>
      <c r="AC205" s="33"/>
      <c r="AD205" s="33"/>
      <c r="AE205" s="33"/>
      <c r="AR205" s="161" t="s">
        <v>259</v>
      </c>
      <c r="AT205" s="161" t="s">
        <v>272</v>
      </c>
      <c r="AU205" s="161" t="s">
        <v>91</v>
      </c>
      <c r="AY205" s="18" t="s">
        <v>199</v>
      </c>
      <c r="BE205" s="162">
        <f>IF(N205="základní",J205,0)</f>
        <v>0</v>
      </c>
      <c r="BF205" s="162">
        <f>IF(N205="snížená",J205,0)</f>
        <v>0</v>
      </c>
      <c r="BG205" s="162">
        <f>IF(N205="zákl. přenesená",J205,0)</f>
        <v>0</v>
      </c>
      <c r="BH205" s="162">
        <f>IF(N205="sníž. přenesená",J205,0)</f>
        <v>0</v>
      </c>
      <c r="BI205" s="162">
        <f>IF(N205="nulová",J205,0)</f>
        <v>0</v>
      </c>
      <c r="BJ205" s="18" t="s">
        <v>89</v>
      </c>
      <c r="BK205" s="162">
        <f>ROUND(I205*H205,2)</f>
        <v>0</v>
      </c>
      <c r="BL205" s="18" t="s">
        <v>206</v>
      </c>
      <c r="BM205" s="161" t="s">
        <v>1196</v>
      </c>
    </row>
    <row r="206" spans="1:47" s="2" customFormat="1" ht="11.25">
      <c r="A206" s="33"/>
      <c r="B206" s="34"/>
      <c r="C206" s="33"/>
      <c r="D206" s="163" t="s">
        <v>208</v>
      </c>
      <c r="E206" s="33"/>
      <c r="F206" s="164" t="s">
        <v>1195</v>
      </c>
      <c r="G206" s="33"/>
      <c r="H206" s="33"/>
      <c r="I206" s="165"/>
      <c r="J206" s="33"/>
      <c r="K206" s="33"/>
      <c r="L206" s="34"/>
      <c r="M206" s="166"/>
      <c r="N206" s="167"/>
      <c r="O206" s="59"/>
      <c r="P206" s="59"/>
      <c r="Q206" s="59"/>
      <c r="R206" s="59"/>
      <c r="S206" s="59"/>
      <c r="T206" s="60"/>
      <c r="U206" s="33"/>
      <c r="V206" s="33"/>
      <c r="W206" s="33"/>
      <c r="X206" s="33"/>
      <c r="Y206" s="33"/>
      <c r="Z206" s="33"/>
      <c r="AA206" s="33"/>
      <c r="AB206" s="33"/>
      <c r="AC206" s="33"/>
      <c r="AD206" s="33"/>
      <c r="AE206" s="33"/>
      <c r="AT206" s="18" t="s">
        <v>208</v>
      </c>
      <c r="AU206" s="18" t="s">
        <v>91</v>
      </c>
    </row>
    <row r="207" spans="2:51" s="14" customFormat="1" ht="11.25">
      <c r="B207" s="177"/>
      <c r="D207" s="163" t="s">
        <v>212</v>
      </c>
      <c r="E207" s="178" t="s">
        <v>1</v>
      </c>
      <c r="F207" s="179" t="s">
        <v>1132</v>
      </c>
      <c r="H207" s="178" t="s">
        <v>1</v>
      </c>
      <c r="I207" s="180"/>
      <c r="L207" s="177"/>
      <c r="M207" s="181"/>
      <c r="N207" s="182"/>
      <c r="O207" s="182"/>
      <c r="P207" s="182"/>
      <c r="Q207" s="182"/>
      <c r="R207" s="182"/>
      <c r="S207" s="182"/>
      <c r="T207" s="183"/>
      <c r="AT207" s="178" t="s">
        <v>212</v>
      </c>
      <c r="AU207" s="178" t="s">
        <v>91</v>
      </c>
      <c r="AV207" s="14" t="s">
        <v>89</v>
      </c>
      <c r="AW207" s="14" t="s">
        <v>36</v>
      </c>
      <c r="AX207" s="14" t="s">
        <v>81</v>
      </c>
      <c r="AY207" s="178" t="s">
        <v>199</v>
      </c>
    </row>
    <row r="208" spans="2:51" s="13" customFormat="1" ht="22.5">
      <c r="B208" s="169"/>
      <c r="D208" s="163" t="s">
        <v>212</v>
      </c>
      <c r="E208" s="170" t="s">
        <v>1</v>
      </c>
      <c r="F208" s="171" t="s">
        <v>1197</v>
      </c>
      <c r="H208" s="172">
        <v>9900</v>
      </c>
      <c r="I208" s="173"/>
      <c r="L208" s="169"/>
      <c r="M208" s="174"/>
      <c r="N208" s="175"/>
      <c r="O208" s="175"/>
      <c r="P208" s="175"/>
      <c r="Q208" s="175"/>
      <c r="R208" s="175"/>
      <c r="S208" s="175"/>
      <c r="T208" s="176"/>
      <c r="AT208" s="170" t="s">
        <v>212</v>
      </c>
      <c r="AU208" s="170" t="s">
        <v>91</v>
      </c>
      <c r="AV208" s="13" t="s">
        <v>91</v>
      </c>
      <c r="AW208" s="13" t="s">
        <v>36</v>
      </c>
      <c r="AX208" s="13" t="s">
        <v>81</v>
      </c>
      <c r="AY208" s="170" t="s">
        <v>199</v>
      </c>
    </row>
    <row r="209" spans="2:51" s="13" customFormat="1" ht="11.25">
      <c r="B209" s="169"/>
      <c r="D209" s="163" t="s">
        <v>212</v>
      </c>
      <c r="E209" s="170" t="s">
        <v>1</v>
      </c>
      <c r="F209" s="171" t="s">
        <v>1198</v>
      </c>
      <c r="H209" s="172">
        <v>4950</v>
      </c>
      <c r="I209" s="173"/>
      <c r="L209" s="169"/>
      <c r="M209" s="174"/>
      <c r="N209" s="175"/>
      <c r="O209" s="175"/>
      <c r="P209" s="175"/>
      <c r="Q209" s="175"/>
      <c r="R209" s="175"/>
      <c r="S209" s="175"/>
      <c r="T209" s="176"/>
      <c r="AT209" s="170" t="s">
        <v>212</v>
      </c>
      <c r="AU209" s="170" t="s">
        <v>91</v>
      </c>
      <c r="AV209" s="13" t="s">
        <v>91</v>
      </c>
      <c r="AW209" s="13" t="s">
        <v>36</v>
      </c>
      <c r="AX209" s="13" t="s">
        <v>81</v>
      </c>
      <c r="AY209" s="170" t="s">
        <v>199</v>
      </c>
    </row>
    <row r="210" spans="2:51" s="13" customFormat="1" ht="22.5">
      <c r="B210" s="169"/>
      <c r="D210" s="163" t="s">
        <v>212</v>
      </c>
      <c r="E210" s="170" t="s">
        <v>1</v>
      </c>
      <c r="F210" s="171" t="s">
        <v>1199</v>
      </c>
      <c r="H210" s="172">
        <v>1030</v>
      </c>
      <c r="I210" s="173"/>
      <c r="L210" s="169"/>
      <c r="M210" s="174"/>
      <c r="N210" s="175"/>
      <c r="O210" s="175"/>
      <c r="P210" s="175"/>
      <c r="Q210" s="175"/>
      <c r="R210" s="175"/>
      <c r="S210" s="175"/>
      <c r="T210" s="176"/>
      <c r="AT210" s="170" t="s">
        <v>212</v>
      </c>
      <c r="AU210" s="170" t="s">
        <v>91</v>
      </c>
      <c r="AV210" s="13" t="s">
        <v>91</v>
      </c>
      <c r="AW210" s="13" t="s">
        <v>36</v>
      </c>
      <c r="AX210" s="13" t="s">
        <v>81</v>
      </c>
      <c r="AY210" s="170" t="s">
        <v>199</v>
      </c>
    </row>
    <row r="211" spans="2:51" s="15" customFormat="1" ht="11.25">
      <c r="B211" s="184"/>
      <c r="D211" s="163" t="s">
        <v>212</v>
      </c>
      <c r="E211" s="185" t="s">
        <v>1</v>
      </c>
      <c r="F211" s="186" t="s">
        <v>234</v>
      </c>
      <c r="H211" s="187">
        <v>15880</v>
      </c>
      <c r="I211" s="188"/>
      <c r="L211" s="184"/>
      <c r="M211" s="189"/>
      <c r="N211" s="190"/>
      <c r="O211" s="190"/>
      <c r="P211" s="190"/>
      <c r="Q211" s="190"/>
      <c r="R211" s="190"/>
      <c r="S211" s="190"/>
      <c r="T211" s="191"/>
      <c r="AT211" s="185" t="s">
        <v>212</v>
      </c>
      <c r="AU211" s="185" t="s">
        <v>91</v>
      </c>
      <c r="AV211" s="15" t="s">
        <v>206</v>
      </c>
      <c r="AW211" s="15" t="s">
        <v>36</v>
      </c>
      <c r="AX211" s="15" t="s">
        <v>89</v>
      </c>
      <c r="AY211" s="185" t="s">
        <v>199</v>
      </c>
    </row>
    <row r="212" spans="1:65" s="2" customFormat="1" ht="24.2" customHeight="1">
      <c r="A212" s="33"/>
      <c r="B212" s="149"/>
      <c r="C212" s="150" t="s">
        <v>337</v>
      </c>
      <c r="D212" s="150" t="s">
        <v>201</v>
      </c>
      <c r="E212" s="151" t="s">
        <v>722</v>
      </c>
      <c r="F212" s="152" t="s">
        <v>723</v>
      </c>
      <c r="G212" s="153" t="s">
        <v>228</v>
      </c>
      <c r="H212" s="154">
        <v>3368.75</v>
      </c>
      <c r="I212" s="155"/>
      <c r="J212" s="156">
        <f>ROUND(I212*H212,2)</f>
        <v>0</v>
      </c>
      <c r="K212" s="152" t="s">
        <v>205</v>
      </c>
      <c r="L212" s="34"/>
      <c r="M212" s="157" t="s">
        <v>1</v>
      </c>
      <c r="N212" s="158" t="s">
        <v>46</v>
      </c>
      <c r="O212" s="59"/>
      <c r="P212" s="159">
        <f>O212*H212</f>
        <v>0</v>
      </c>
      <c r="Q212" s="159">
        <v>0</v>
      </c>
      <c r="R212" s="159">
        <f>Q212*H212</f>
        <v>0</v>
      </c>
      <c r="S212" s="159">
        <v>0</v>
      </c>
      <c r="T212" s="160">
        <f>S212*H212</f>
        <v>0</v>
      </c>
      <c r="U212" s="33"/>
      <c r="V212" s="33"/>
      <c r="W212" s="33"/>
      <c r="X212" s="33"/>
      <c r="Y212" s="33"/>
      <c r="Z212" s="33"/>
      <c r="AA212" s="33"/>
      <c r="AB212" s="33"/>
      <c r="AC212" s="33"/>
      <c r="AD212" s="33"/>
      <c r="AE212" s="33"/>
      <c r="AR212" s="161" t="s">
        <v>206</v>
      </c>
      <c r="AT212" s="161" t="s">
        <v>201</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206</v>
      </c>
      <c r="BM212" s="161" t="s">
        <v>1200</v>
      </c>
    </row>
    <row r="213" spans="1:47" s="2" customFormat="1" ht="39">
      <c r="A213" s="33"/>
      <c r="B213" s="34"/>
      <c r="C213" s="33"/>
      <c r="D213" s="163" t="s">
        <v>208</v>
      </c>
      <c r="E213" s="33"/>
      <c r="F213" s="164" t="s">
        <v>725</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91</v>
      </c>
    </row>
    <row r="214" spans="1:47" s="2" customFormat="1" ht="68.25">
      <c r="A214" s="33"/>
      <c r="B214" s="34"/>
      <c r="C214" s="33"/>
      <c r="D214" s="163" t="s">
        <v>210</v>
      </c>
      <c r="E214" s="33"/>
      <c r="F214" s="168" t="s">
        <v>719</v>
      </c>
      <c r="G214" s="33"/>
      <c r="H214" s="33"/>
      <c r="I214" s="165"/>
      <c r="J214" s="33"/>
      <c r="K214" s="33"/>
      <c r="L214" s="34"/>
      <c r="M214" s="166"/>
      <c r="N214" s="167"/>
      <c r="O214" s="59"/>
      <c r="P214" s="59"/>
      <c r="Q214" s="59"/>
      <c r="R214" s="59"/>
      <c r="S214" s="59"/>
      <c r="T214" s="60"/>
      <c r="U214" s="33"/>
      <c r="V214" s="33"/>
      <c r="W214" s="33"/>
      <c r="X214" s="33"/>
      <c r="Y214" s="33"/>
      <c r="Z214" s="33"/>
      <c r="AA214" s="33"/>
      <c r="AB214" s="33"/>
      <c r="AC214" s="33"/>
      <c r="AD214" s="33"/>
      <c r="AE214" s="33"/>
      <c r="AT214" s="18" t="s">
        <v>210</v>
      </c>
      <c r="AU214" s="18" t="s">
        <v>91</v>
      </c>
    </row>
    <row r="215" spans="2:51" s="14" customFormat="1" ht="11.25">
      <c r="B215" s="177"/>
      <c r="D215" s="163" t="s">
        <v>212</v>
      </c>
      <c r="E215" s="178" t="s">
        <v>1</v>
      </c>
      <c r="F215" s="179" t="s">
        <v>1201</v>
      </c>
      <c r="H215" s="178" t="s">
        <v>1</v>
      </c>
      <c r="I215" s="180"/>
      <c r="L215" s="177"/>
      <c r="M215" s="181"/>
      <c r="N215" s="182"/>
      <c r="O215" s="182"/>
      <c r="P215" s="182"/>
      <c r="Q215" s="182"/>
      <c r="R215" s="182"/>
      <c r="S215" s="182"/>
      <c r="T215" s="183"/>
      <c r="AT215" s="178" t="s">
        <v>212</v>
      </c>
      <c r="AU215" s="178" t="s">
        <v>91</v>
      </c>
      <c r="AV215" s="14" t="s">
        <v>89</v>
      </c>
      <c r="AW215" s="14" t="s">
        <v>36</v>
      </c>
      <c r="AX215" s="14" t="s">
        <v>81</v>
      </c>
      <c r="AY215" s="178" t="s">
        <v>199</v>
      </c>
    </row>
    <row r="216" spans="2:51" s="13" customFormat="1" ht="22.5">
      <c r="B216" s="169"/>
      <c r="D216" s="163" t="s">
        <v>212</v>
      </c>
      <c r="E216" s="170" t="s">
        <v>1</v>
      </c>
      <c r="F216" s="171" t="s">
        <v>1202</v>
      </c>
      <c r="H216" s="172">
        <v>3368.75</v>
      </c>
      <c r="I216" s="173"/>
      <c r="L216" s="169"/>
      <c r="M216" s="174"/>
      <c r="N216" s="175"/>
      <c r="O216" s="175"/>
      <c r="P216" s="175"/>
      <c r="Q216" s="175"/>
      <c r="R216" s="175"/>
      <c r="S216" s="175"/>
      <c r="T216" s="176"/>
      <c r="AT216" s="170" t="s">
        <v>212</v>
      </c>
      <c r="AU216" s="170" t="s">
        <v>91</v>
      </c>
      <c r="AV216" s="13" t="s">
        <v>91</v>
      </c>
      <c r="AW216" s="13" t="s">
        <v>36</v>
      </c>
      <c r="AX216" s="13" t="s">
        <v>81</v>
      </c>
      <c r="AY216" s="170" t="s">
        <v>199</v>
      </c>
    </row>
    <row r="217" spans="2:51" s="15" customFormat="1" ht="11.25">
      <c r="B217" s="184"/>
      <c r="D217" s="163" t="s">
        <v>212</v>
      </c>
      <c r="E217" s="185" t="s">
        <v>1</v>
      </c>
      <c r="F217" s="186" t="s">
        <v>234</v>
      </c>
      <c r="H217" s="187">
        <v>3368.75</v>
      </c>
      <c r="I217" s="188"/>
      <c r="L217" s="184"/>
      <c r="M217" s="189"/>
      <c r="N217" s="190"/>
      <c r="O217" s="190"/>
      <c r="P217" s="190"/>
      <c r="Q217" s="190"/>
      <c r="R217" s="190"/>
      <c r="S217" s="190"/>
      <c r="T217" s="191"/>
      <c r="AT217" s="185" t="s">
        <v>212</v>
      </c>
      <c r="AU217" s="185" t="s">
        <v>91</v>
      </c>
      <c r="AV217" s="15" t="s">
        <v>206</v>
      </c>
      <c r="AW217" s="15" t="s">
        <v>36</v>
      </c>
      <c r="AX217" s="15" t="s">
        <v>89</v>
      </c>
      <c r="AY217" s="185" t="s">
        <v>199</v>
      </c>
    </row>
    <row r="218" spans="1:65" s="2" customFormat="1" ht="14.45" customHeight="1">
      <c r="A218" s="33"/>
      <c r="B218" s="149"/>
      <c r="C218" s="150" t="s">
        <v>342</v>
      </c>
      <c r="D218" s="150" t="s">
        <v>201</v>
      </c>
      <c r="E218" s="151" t="s">
        <v>728</v>
      </c>
      <c r="F218" s="152" t="s">
        <v>729</v>
      </c>
      <c r="G218" s="153" t="s">
        <v>228</v>
      </c>
      <c r="H218" s="154">
        <v>2756.25</v>
      </c>
      <c r="I218" s="155"/>
      <c r="J218" s="156">
        <f>ROUND(I218*H218,2)</f>
        <v>0</v>
      </c>
      <c r="K218" s="152" t="s">
        <v>246</v>
      </c>
      <c r="L218" s="34"/>
      <c r="M218" s="157" t="s">
        <v>1</v>
      </c>
      <c r="N218" s="158" t="s">
        <v>46</v>
      </c>
      <c r="O218" s="59"/>
      <c r="P218" s="159">
        <f>O218*H218</f>
        <v>0</v>
      </c>
      <c r="Q218" s="159">
        <v>0</v>
      </c>
      <c r="R218" s="159">
        <f>Q218*H218</f>
        <v>0</v>
      </c>
      <c r="S218" s="159">
        <v>0</v>
      </c>
      <c r="T218" s="160">
        <f>S218*H218</f>
        <v>0</v>
      </c>
      <c r="U218" s="33"/>
      <c r="V218" s="33"/>
      <c r="W218" s="33"/>
      <c r="X218" s="33"/>
      <c r="Y218" s="33"/>
      <c r="Z218" s="33"/>
      <c r="AA218" s="33"/>
      <c r="AB218" s="33"/>
      <c r="AC218" s="33"/>
      <c r="AD218" s="33"/>
      <c r="AE218" s="33"/>
      <c r="AR218" s="161" t="s">
        <v>206</v>
      </c>
      <c r="AT218" s="161" t="s">
        <v>201</v>
      </c>
      <c r="AU218" s="161" t="s">
        <v>91</v>
      </c>
      <c r="AY218" s="18" t="s">
        <v>199</v>
      </c>
      <c r="BE218" s="162">
        <f>IF(N218="základní",J218,0)</f>
        <v>0</v>
      </c>
      <c r="BF218" s="162">
        <f>IF(N218="snížená",J218,0)</f>
        <v>0</v>
      </c>
      <c r="BG218" s="162">
        <f>IF(N218="zákl. přenesená",J218,0)</f>
        <v>0</v>
      </c>
      <c r="BH218" s="162">
        <f>IF(N218="sníž. přenesená",J218,0)</f>
        <v>0</v>
      </c>
      <c r="BI218" s="162">
        <f>IF(N218="nulová",J218,0)</f>
        <v>0</v>
      </c>
      <c r="BJ218" s="18" t="s">
        <v>89</v>
      </c>
      <c r="BK218" s="162">
        <f>ROUND(I218*H218,2)</f>
        <v>0</v>
      </c>
      <c r="BL218" s="18" t="s">
        <v>206</v>
      </c>
      <c r="BM218" s="161" t="s">
        <v>1203</v>
      </c>
    </row>
    <row r="219" spans="1:47" s="2" customFormat="1" ht="29.25">
      <c r="A219" s="33"/>
      <c r="B219" s="34"/>
      <c r="C219" s="33"/>
      <c r="D219" s="163" t="s">
        <v>248</v>
      </c>
      <c r="E219" s="33"/>
      <c r="F219" s="168" t="s">
        <v>731</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248</v>
      </c>
      <c r="AU219" s="18" t="s">
        <v>91</v>
      </c>
    </row>
    <row r="220" spans="2:51" s="13" customFormat="1" ht="22.5">
      <c r="B220" s="169"/>
      <c r="D220" s="163" t="s">
        <v>212</v>
      </c>
      <c r="E220" s="170" t="s">
        <v>1</v>
      </c>
      <c r="F220" s="171" t="s">
        <v>1204</v>
      </c>
      <c r="H220" s="172">
        <v>2756.25</v>
      </c>
      <c r="I220" s="173"/>
      <c r="L220" s="169"/>
      <c r="M220" s="174"/>
      <c r="N220" s="175"/>
      <c r="O220" s="175"/>
      <c r="P220" s="175"/>
      <c r="Q220" s="175"/>
      <c r="R220" s="175"/>
      <c r="S220" s="175"/>
      <c r="T220" s="176"/>
      <c r="AT220" s="170" t="s">
        <v>212</v>
      </c>
      <c r="AU220" s="170" t="s">
        <v>91</v>
      </c>
      <c r="AV220" s="13" t="s">
        <v>91</v>
      </c>
      <c r="AW220" s="13" t="s">
        <v>36</v>
      </c>
      <c r="AX220" s="13" t="s">
        <v>89</v>
      </c>
      <c r="AY220" s="170" t="s">
        <v>199</v>
      </c>
    </row>
    <row r="221" spans="1:65" s="2" customFormat="1" ht="24.2" customHeight="1">
      <c r="A221" s="33"/>
      <c r="B221" s="149"/>
      <c r="C221" s="150" t="s">
        <v>7</v>
      </c>
      <c r="D221" s="150" t="s">
        <v>201</v>
      </c>
      <c r="E221" s="151" t="s">
        <v>1205</v>
      </c>
      <c r="F221" s="152" t="s">
        <v>1206</v>
      </c>
      <c r="G221" s="153" t="s">
        <v>228</v>
      </c>
      <c r="H221" s="154">
        <v>2756.25</v>
      </c>
      <c r="I221" s="155"/>
      <c r="J221" s="156">
        <f>ROUND(I221*H221,2)</f>
        <v>0</v>
      </c>
      <c r="K221" s="152" t="s">
        <v>205</v>
      </c>
      <c r="L221" s="34"/>
      <c r="M221" s="157" t="s">
        <v>1</v>
      </c>
      <c r="N221" s="158" t="s">
        <v>46</v>
      </c>
      <c r="O221" s="59"/>
      <c r="P221" s="159">
        <f>O221*H221</f>
        <v>0</v>
      </c>
      <c r="Q221" s="159">
        <v>0</v>
      </c>
      <c r="R221" s="159">
        <f>Q221*H221</f>
        <v>0</v>
      </c>
      <c r="S221" s="159">
        <v>0</v>
      </c>
      <c r="T221" s="160">
        <f>S221*H221</f>
        <v>0</v>
      </c>
      <c r="U221" s="33"/>
      <c r="V221" s="33"/>
      <c r="W221" s="33"/>
      <c r="X221" s="33"/>
      <c r="Y221" s="33"/>
      <c r="Z221" s="33"/>
      <c r="AA221" s="33"/>
      <c r="AB221" s="33"/>
      <c r="AC221" s="33"/>
      <c r="AD221" s="33"/>
      <c r="AE221" s="33"/>
      <c r="AR221" s="161" t="s">
        <v>206</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206</v>
      </c>
      <c r="BM221" s="161" t="s">
        <v>1207</v>
      </c>
    </row>
    <row r="222" spans="1:47" s="2" customFormat="1" ht="29.25">
      <c r="A222" s="33"/>
      <c r="B222" s="34"/>
      <c r="C222" s="33"/>
      <c r="D222" s="163" t="s">
        <v>208</v>
      </c>
      <c r="E222" s="33"/>
      <c r="F222" s="164" t="s">
        <v>1208</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208</v>
      </c>
      <c r="AU222" s="18" t="s">
        <v>91</v>
      </c>
    </row>
    <row r="223" spans="1:47" s="2" customFormat="1" ht="117">
      <c r="A223" s="33"/>
      <c r="B223" s="34"/>
      <c r="C223" s="33"/>
      <c r="D223" s="163" t="s">
        <v>210</v>
      </c>
      <c r="E223" s="33"/>
      <c r="F223" s="168" t="s">
        <v>738</v>
      </c>
      <c r="G223" s="33"/>
      <c r="H223" s="33"/>
      <c r="I223" s="165"/>
      <c r="J223" s="33"/>
      <c r="K223" s="33"/>
      <c r="L223" s="34"/>
      <c r="M223" s="166"/>
      <c r="N223" s="167"/>
      <c r="O223" s="59"/>
      <c r="P223" s="59"/>
      <c r="Q223" s="59"/>
      <c r="R223" s="59"/>
      <c r="S223" s="59"/>
      <c r="T223" s="60"/>
      <c r="U223" s="33"/>
      <c r="V223" s="33"/>
      <c r="W223" s="33"/>
      <c r="X223" s="33"/>
      <c r="Y223" s="33"/>
      <c r="Z223" s="33"/>
      <c r="AA223" s="33"/>
      <c r="AB223" s="33"/>
      <c r="AC223" s="33"/>
      <c r="AD223" s="33"/>
      <c r="AE223" s="33"/>
      <c r="AT223" s="18" t="s">
        <v>210</v>
      </c>
      <c r="AU223" s="18" t="s">
        <v>91</v>
      </c>
    </row>
    <row r="224" spans="2:51" s="14" customFormat="1" ht="11.25">
      <c r="B224" s="177"/>
      <c r="D224" s="163" t="s">
        <v>212</v>
      </c>
      <c r="E224" s="178" t="s">
        <v>1</v>
      </c>
      <c r="F224" s="179" t="s">
        <v>1209</v>
      </c>
      <c r="H224" s="178" t="s">
        <v>1</v>
      </c>
      <c r="I224" s="180"/>
      <c r="L224" s="177"/>
      <c r="M224" s="181"/>
      <c r="N224" s="182"/>
      <c r="O224" s="182"/>
      <c r="P224" s="182"/>
      <c r="Q224" s="182"/>
      <c r="R224" s="182"/>
      <c r="S224" s="182"/>
      <c r="T224" s="183"/>
      <c r="AT224" s="178" t="s">
        <v>212</v>
      </c>
      <c r="AU224" s="178" t="s">
        <v>91</v>
      </c>
      <c r="AV224" s="14" t="s">
        <v>89</v>
      </c>
      <c r="AW224" s="14" t="s">
        <v>36</v>
      </c>
      <c r="AX224" s="14" t="s">
        <v>81</v>
      </c>
      <c r="AY224" s="178" t="s">
        <v>199</v>
      </c>
    </row>
    <row r="225" spans="2:51" s="13" customFormat="1" ht="22.5">
      <c r="B225" s="169"/>
      <c r="D225" s="163" t="s">
        <v>212</v>
      </c>
      <c r="E225" s="170" t="s">
        <v>1</v>
      </c>
      <c r="F225" s="171" t="s">
        <v>1204</v>
      </c>
      <c r="H225" s="172">
        <v>2756.25</v>
      </c>
      <c r="I225" s="173"/>
      <c r="L225" s="169"/>
      <c r="M225" s="174"/>
      <c r="N225" s="175"/>
      <c r="O225" s="175"/>
      <c r="P225" s="175"/>
      <c r="Q225" s="175"/>
      <c r="R225" s="175"/>
      <c r="S225" s="175"/>
      <c r="T225" s="176"/>
      <c r="AT225" s="170" t="s">
        <v>212</v>
      </c>
      <c r="AU225" s="170" t="s">
        <v>91</v>
      </c>
      <c r="AV225" s="13" t="s">
        <v>91</v>
      </c>
      <c r="AW225" s="13" t="s">
        <v>36</v>
      </c>
      <c r="AX225" s="13" t="s">
        <v>89</v>
      </c>
      <c r="AY225" s="170" t="s">
        <v>199</v>
      </c>
    </row>
    <row r="226" spans="1:65" s="2" customFormat="1" ht="24.2" customHeight="1">
      <c r="A226" s="33"/>
      <c r="B226" s="149"/>
      <c r="C226" s="150" t="s">
        <v>356</v>
      </c>
      <c r="D226" s="150" t="s">
        <v>201</v>
      </c>
      <c r="E226" s="151" t="s">
        <v>1210</v>
      </c>
      <c r="F226" s="152" t="s">
        <v>1211</v>
      </c>
      <c r="G226" s="153" t="s">
        <v>228</v>
      </c>
      <c r="H226" s="154">
        <v>3368.75</v>
      </c>
      <c r="I226" s="155"/>
      <c r="J226" s="156">
        <f>ROUND(I226*H226,2)</f>
        <v>0</v>
      </c>
      <c r="K226" s="152" t="s">
        <v>205</v>
      </c>
      <c r="L226" s="34"/>
      <c r="M226" s="157" t="s">
        <v>1</v>
      </c>
      <c r="N226" s="158" t="s">
        <v>46</v>
      </c>
      <c r="O226" s="59"/>
      <c r="P226" s="159">
        <f>O226*H226</f>
        <v>0</v>
      </c>
      <c r="Q226" s="159">
        <v>0</v>
      </c>
      <c r="R226" s="159">
        <f>Q226*H226</f>
        <v>0</v>
      </c>
      <c r="S226" s="159">
        <v>0</v>
      </c>
      <c r="T226" s="160">
        <f>S226*H226</f>
        <v>0</v>
      </c>
      <c r="U226" s="33"/>
      <c r="V226" s="33"/>
      <c r="W226" s="33"/>
      <c r="X226" s="33"/>
      <c r="Y226" s="33"/>
      <c r="Z226" s="33"/>
      <c r="AA226" s="33"/>
      <c r="AB226" s="33"/>
      <c r="AC226" s="33"/>
      <c r="AD226" s="33"/>
      <c r="AE226" s="33"/>
      <c r="AR226" s="161" t="s">
        <v>206</v>
      </c>
      <c r="AT226" s="161" t="s">
        <v>201</v>
      </c>
      <c r="AU226" s="161" t="s">
        <v>91</v>
      </c>
      <c r="AY226" s="18" t="s">
        <v>199</v>
      </c>
      <c r="BE226" s="162">
        <f>IF(N226="základní",J226,0)</f>
        <v>0</v>
      </c>
      <c r="BF226" s="162">
        <f>IF(N226="snížená",J226,0)</f>
        <v>0</v>
      </c>
      <c r="BG226" s="162">
        <f>IF(N226="zákl. přenesená",J226,0)</f>
        <v>0</v>
      </c>
      <c r="BH226" s="162">
        <f>IF(N226="sníž. přenesená",J226,0)</f>
        <v>0</v>
      </c>
      <c r="BI226" s="162">
        <f>IF(N226="nulová",J226,0)</f>
        <v>0</v>
      </c>
      <c r="BJ226" s="18" t="s">
        <v>89</v>
      </c>
      <c r="BK226" s="162">
        <f>ROUND(I226*H226,2)</f>
        <v>0</v>
      </c>
      <c r="BL226" s="18" t="s">
        <v>206</v>
      </c>
      <c r="BM226" s="161" t="s">
        <v>1212</v>
      </c>
    </row>
    <row r="227" spans="1:47" s="2" customFormat="1" ht="29.25">
      <c r="A227" s="33"/>
      <c r="B227" s="34"/>
      <c r="C227" s="33"/>
      <c r="D227" s="163" t="s">
        <v>208</v>
      </c>
      <c r="E227" s="33"/>
      <c r="F227" s="164" t="s">
        <v>1213</v>
      </c>
      <c r="G227" s="33"/>
      <c r="H227" s="33"/>
      <c r="I227" s="165"/>
      <c r="J227" s="33"/>
      <c r="K227" s="33"/>
      <c r="L227" s="34"/>
      <c r="M227" s="166"/>
      <c r="N227" s="167"/>
      <c r="O227" s="59"/>
      <c r="P227" s="59"/>
      <c r="Q227" s="59"/>
      <c r="R227" s="59"/>
      <c r="S227" s="59"/>
      <c r="T227" s="60"/>
      <c r="U227" s="33"/>
      <c r="V227" s="33"/>
      <c r="W227" s="33"/>
      <c r="X227" s="33"/>
      <c r="Y227" s="33"/>
      <c r="Z227" s="33"/>
      <c r="AA227" s="33"/>
      <c r="AB227" s="33"/>
      <c r="AC227" s="33"/>
      <c r="AD227" s="33"/>
      <c r="AE227" s="33"/>
      <c r="AT227" s="18" t="s">
        <v>208</v>
      </c>
      <c r="AU227" s="18" t="s">
        <v>91</v>
      </c>
    </row>
    <row r="228" spans="1:47" s="2" customFormat="1" ht="117">
      <c r="A228" s="33"/>
      <c r="B228" s="34"/>
      <c r="C228" s="33"/>
      <c r="D228" s="163" t="s">
        <v>210</v>
      </c>
      <c r="E228" s="33"/>
      <c r="F228" s="168" t="s">
        <v>738</v>
      </c>
      <c r="G228" s="33"/>
      <c r="H228" s="33"/>
      <c r="I228" s="165"/>
      <c r="J228" s="33"/>
      <c r="K228" s="33"/>
      <c r="L228" s="34"/>
      <c r="M228" s="166"/>
      <c r="N228" s="167"/>
      <c r="O228" s="59"/>
      <c r="P228" s="59"/>
      <c r="Q228" s="59"/>
      <c r="R228" s="59"/>
      <c r="S228" s="59"/>
      <c r="T228" s="60"/>
      <c r="U228" s="33"/>
      <c r="V228" s="33"/>
      <c r="W228" s="33"/>
      <c r="X228" s="33"/>
      <c r="Y228" s="33"/>
      <c r="Z228" s="33"/>
      <c r="AA228" s="33"/>
      <c r="AB228" s="33"/>
      <c r="AC228" s="33"/>
      <c r="AD228" s="33"/>
      <c r="AE228" s="33"/>
      <c r="AT228" s="18" t="s">
        <v>210</v>
      </c>
      <c r="AU228" s="18" t="s">
        <v>91</v>
      </c>
    </row>
    <row r="229" spans="2:51" s="14" customFormat="1" ht="11.25">
      <c r="B229" s="177"/>
      <c r="D229" s="163" t="s">
        <v>212</v>
      </c>
      <c r="E229" s="178" t="s">
        <v>1</v>
      </c>
      <c r="F229" s="179" t="s">
        <v>1214</v>
      </c>
      <c r="H229" s="178" t="s">
        <v>1</v>
      </c>
      <c r="I229" s="180"/>
      <c r="L229" s="177"/>
      <c r="M229" s="181"/>
      <c r="N229" s="182"/>
      <c r="O229" s="182"/>
      <c r="P229" s="182"/>
      <c r="Q229" s="182"/>
      <c r="R229" s="182"/>
      <c r="S229" s="182"/>
      <c r="T229" s="183"/>
      <c r="AT229" s="178" t="s">
        <v>212</v>
      </c>
      <c r="AU229" s="178" t="s">
        <v>91</v>
      </c>
      <c r="AV229" s="14" t="s">
        <v>89</v>
      </c>
      <c r="AW229" s="14" t="s">
        <v>36</v>
      </c>
      <c r="AX229" s="14" t="s">
        <v>81</v>
      </c>
      <c r="AY229" s="178" t="s">
        <v>199</v>
      </c>
    </row>
    <row r="230" spans="2:51" s="13" customFormat="1" ht="22.5">
      <c r="B230" s="169"/>
      <c r="D230" s="163" t="s">
        <v>212</v>
      </c>
      <c r="E230" s="170" t="s">
        <v>1</v>
      </c>
      <c r="F230" s="171" t="s">
        <v>1202</v>
      </c>
      <c r="H230" s="172">
        <v>3368.75</v>
      </c>
      <c r="I230" s="173"/>
      <c r="L230" s="169"/>
      <c r="M230" s="174"/>
      <c r="N230" s="175"/>
      <c r="O230" s="175"/>
      <c r="P230" s="175"/>
      <c r="Q230" s="175"/>
      <c r="R230" s="175"/>
      <c r="S230" s="175"/>
      <c r="T230" s="176"/>
      <c r="AT230" s="170" t="s">
        <v>212</v>
      </c>
      <c r="AU230" s="170" t="s">
        <v>91</v>
      </c>
      <c r="AV230" s="13" t="s">
        <v>91</v>
      </c>
      <c r="AW230" s="13" t="s">
        <v>36</v>
      </c>
      <c r="AX230" s="13" t="s">
        <v>89</v>
      </c>
      <c r="AY230" s="170" t="s">
        <v>199</v>
      </c>
    </row>
    <row r="231" spans="1:65" s="2" customFormat="1" ht="14.45" customHeight="1">
      <c r="A231" s="33"/>
      <c r="B231" s="149"/>
      <c r="C231" s="150" t="s">
        <v>364</v>
      </c>
      <c r="D231" s="150" t="s">
        <v>201</v>
      </c>
      <c r="E231" s="151" t="s">
        <v>742</v>
      </c>
      <c r="F231" s="152" t="s">
        <v>743</v>
      </c>
      <c r="G231" s="153" t="s">
        <v>228</v>
      </c>
      <c r="H231" s="154">
        <v>3368.75</v>
      </c>
      <c r="I231" s="155"/>
      <c r="J231" s="156">
        <f>ROUND(I231*H231,2)</f>
        <v>0</v>
      </c>
      <c r="K231" s="152" t="s">
        <v>205</v>
      </c>
      <c r="L231" s="34"/>
      <c r="M231" s="157" t="s">
        <v>1</v>
      </c>
      <c r="N231" s="158" t="s">
        <v>46</v>
      </c>
      <c r="O231" s="59"/>
      <c r="P231" s="159">
        <f>O231*H231</f>
        <v>0</v>
      </c>
      <c r="Q231" s="159">
        <v>0</v>
      </c>
      <c r="R231" s="159">
        <f>Q231*H231</f>
        <v>0</v>
      </c>
      <c r="S231" s="159">
        <v>0</v>
      </c>
      <c r="T231" s="160">
        <f>S231*H231</f>
        <v>0</v>
      </c>
      <c r="U231" s="33"/>
      <c r="V231" s="33"/>
      <c r="W231" s="33"/>
      <c r="X231" s="33"/>
      <c r="Y231" s="33"/>
      <c r="Z231" s="33"/>
      <c r="AA231" s="33"/>
      <c r="AB231" s="33"/>
      <c r="AC231" s="33"/>
      <c r="AD231" s="33"/>
      <c r="AE231" s="33"/>
      <c r="AR231" s="161" t="s">
        <v>206</v>
      </c>
      <c r="AT231" s="161" t="s">
        <v>201</v>
      </c>
      <c r="AU231" s="161" t="s">
        <v>91</v>
      </c>
      <c r="AY231" s="18" t="s">
        <v>199</v>
      </c>
      <c r="BE231" s="162">
        <f>IF(N231="základní",J231,0)</f>
        <v>0</v>
      </c>
      <c r="BF231" s="162">
        <f>IF(N231="snížená",J231,0)</f>
        <v>0</v>
      </c>
      <c r="BG231" s="162">
        <f>IF(N231="zákl. přenesená",J231,0)</f>
        <v>0</v>
      </c>
      <c r="BH231" s="162">
        <f>IF(N231="sníž. přenesená",J231,0)</f>
        <v>0</v>
      </c>
      <c r="BI231" s="162">
        <f>IF(N231="nulová",J231,0)</f>
        <v>0</v>
      </c>
      <c r="BJ231" s="18" t="s">
        <v>89</v>
      </c>
      <c r="BK231" s="162">
        <f>ROUND(I231*H231,2)</f>
        <v>0</v>
      </c>
      <c r="BL231" s="18" t="s">
        <v>206</v>
      </c>
      <c r="BM231" s="161" t="s">
        <v>1215</v>
      </c>
    </row>
    <row r="232" spans="1:47" s="2" customFormat="1" ht="11.25">
      <c r="A232" s="33"/>
      <c r="B232" s="34"/>
      <c r="C232" s="33"/>
      <c r="D232" s="163" t="s">
        <v>208</v>
      </c>
      <c r="E232" s="33"/>
      <c r="F232" s="164" t="s">
        <v>745</v>
      </c>
      <c r="G232" s="33"/>
      <c r="H232" s="33"/>
      <c r="I232" s="165"/>
      <c r="J232" s="33"/>
      <c r="K232" s="33"/>
      <c r="L232" s="34"/>
      <c r="M232" s="166"/>
      <c r="N232" s="167"/>
      <c r="O232" s="59"/>
      <c r="P232" s="59"/>
      <c r="Q232" s="59"/>
      <c r="R232" s="59"/>
      <c r="S232" s="59"/>
      <c r="T232" s="60"/>
      <c r="U232" s="33"/>
      <c r="V232" s="33"/>
      <c r="W232" s="33"/>
      <c r="X232" s="33"/>
      <c r="Y232" s="33"/>
      <c r="Z232" s="33"/>
      <c r="AA232" s="33"/>
      <c r="AB232" s="33"/>
      <c r="AC232" s="33"/>
      <c r="AD232" s="33"/>
      <c r="AE232" s="33"/>
      <c r="AT232" s="18" t="s">
        <v>208</v>
      </c>
      <c r="AU232" s="18" t="s">
        <v>91</v>
      </c>
    </row>
    <row r="233" spans="1:47" s="2" customFormat="1" ht="282.75">
      <c r="A233" s="33"/>
      <c r="B233" s="34"/>
      <c r="C233" s="33"/>
      <c r="D233" s="163" t="s">
        <v>210</v>
      </c>
      <c r="E233" s="33"/>
      <c r="F233" s="168" t="s">
        <v>746</v>
      </c>
      <c r="G233" s="33"/>
      <c r="H233" s="33"/>
      <c r="I233" s="165"/>
      <c r="J233" s="33"/>
      <c r="K233" s="33"/>
      <c r="L233" s="34"/>
      <c r="M233" s="166"/>
      <c r="N233" s="167"/>
      <c r="O233" s="59"/>
      <c r="P233" s="59"/>
      <c r="Q233" s="59"/>
      <c r="R233" s="59"/>
      <c r="S233" s="59"/>
      <c r="T233" s="60"/>
      <c r="U233" s="33"/>
      <c r="V233" s="33"/>
      <c r="W233" s="33"/>
      <c r="X233" s="33"/>
      <c r="Y233" s="33"/>
      <c r="Z233" s="33"/>
      <c r="AA233" s="33"/>
      <c r="AB233" s="33"/>
      <c r="AC233" s="33"/>
      <c r="AD233" s="33"/>
      <c r="AE233" s="33"/>
      <c r="AT233" s="18" t="s">
        <v>210</v>
      </c>
      <c r="AU233" s="18" t="s">
        <v>91</v>
      </c>
    </row>
    <row r="234" spans="2:51" s="13" customFormat="1" ht="22.5">
      <c r="B234" s="169"/>
      <c r="D234" s="163" t="s">
        <v>212</v>
      </c>
      <c r="E234" s="170" t="s">
        <v>1</v>
      </c>
      <c r="F234" s="171" t="s">
        <v>1202</v>
      </c>
      <c r="H234" s="172">
        <v>3368.75</v>
      </c>
      <c r="I234" s="173"/>
      <c r="L234" s="169"/>
      <c r="M234" s="174"/>
      <c r="N234" s="175"/>
      <c r="O234" s="175"/>
      <c r="P234" s="175"/>
      <c r="Q234" s="175"/>
      <c r="R234" s="175"/>
      <c r="S234" s="175"/>
      <c r="T234" s="176"/>
      <c r="AT234" s="170" t="s">
        <v>212</v>
      </c>
      <c r="AU234" s="170" t="s">
        <v>91</v>
      </c>
      <c r="AV234" s="13" t="s">
        <v>91</v>
      </c>
      <c r="AW234" s="13" t="s">
        <v>36</v>
      </c>
      <c r="AX234" s="13" t="s">
        <v>89</v>
      </c>
      <c r="AY234" s="170" t="s">
        <v>199</v>
      </c>
    </row>
    <row r="235" spans="2:63" s="12" customFormat="1" ht="22.9" customHeight="1">
      <c r="B235" s="136"/>
      <c r="D235" s="137" t="s">
        <v>80</v>
      </c>
      <c r="E235" s="147" t="s">
        <v>623</v>
      </c>
      <c r="F235" s="147" t="s">
        <v>624</v>
      </c>
      <c r="I235" s="139"/>
      <c r="J235" s="148">
        <f>BK235</f>
        <v>0</v>
      </c>
      <c r="L235" s="136"/>
      <c r="M235" s="141"/>
      <c r="N235" s="142"/>
      <c r="O235" s="142"/>
      <c r="P235" s="143">
        <f>SUM(P236:P238)</f>
        <v>0</v>
      </c>
      <c r="Q235" s="142"/>
      <c r="R235" s="143">
        <f>SUM(R236:R238)</f>
        <v>0</v>
      </c>
      <c r="S235" s="142"/>
      <c r="T235" s="144">
        <f>SUM(T236:T238)</f>
        <v>0</v>
      </c>
      <c r="AR235" s="137" t="s">
        <v>89</v>
      </c>
      <c r="AT235" s="145" t="s">
        <v>80</v>
      </c>
      <c r="AU235" s="145" t="s">
        <v>89</v>
      </c>
      <c r="AY235" s="137" t="s">
        <v>199</v>
      </c>
      <c r="BK235" s="146">
        <f>SUM(BK236:BK238)</f>
        <v>0</v>
      </c>
    </row>
    <row r="236" spans="1:65" s="2" customFormat="1" ht="14.45" customHeight="1">
      <c r="A236" s="33"/>
      <c r="B236" s="149"/>
      <c r="C236" s="150" t="s">
        <v>372</v>
      </c>
      <c r="D236" s="150" t="s">
        <v>201</v>
      </c>
      <c r="E236" s="151" t="s">
        <v>1216</v>
      </c>
      <c r="F236" s="152" t="s">
        <v>1217</v>
      </c>
      <c r="G236" s="153" t="s">
        <v>275</v>
      </c>
      <c r="H236" s="154">
        <v>15.901</v>
      </c>
      <c r="I236" s="155"/>
      <c r="J236" s="156">
        <f>ROUND(I236*H236,2)</f>
        <v>0</v>
      </c>
      <c r="K236" s="152" t="s">
        <v>205</v>
      </c>
      <c r="L236" s="34"/>
      <c r="M236" s="157" t="s">
        <v>1</v>
      </c>
      <c r="N236" s="158" t="s">
        <v>46</v>
      </c>
      <c r="O236" s="59"/>
      <c r="P236" s="159">
        <f>O236*H236</f>
        <v>0</v>
      </c>
      <c r="Q236" s="159">
        <v>0</v>
      </c>
      <c r="R236" s="159">
        <f>Q236*H236</f>
        <v>0</v>
      </c>
      <c r="S236" s="159">
        <v>0</v>
      </c>
      <c r="T236" s="160">
        <f>S236*H236</f>
        <v>0</v>
      </c>
      <c r="U236" s="33"/>
      <c r="V236" s="33"/>
      <c r="W236" s="33"/>
      <c r="X236" s="33"/>
      <c r="Y236" s="33"/>
      <c r="Z236" s="33"/>
      <c r="AA236" s="33"/>
      <c r="AB236" s="33"/>
      <c r="AC236" s="33"/>
      <c r="AD236" s="33"/>
      <c r="AE236" s="33"/>
      <c r="AR236" s="161" t="s">
        <v>206</v>
      </c>
      <c r="AT236" s="161" t="s">
        <v>201</v>
      </c>
      <c r="AU236" s="161" t="s">
        <v>91</v>
      </c>
      <c r="AY236" s="18" t="s">
        <v>199</v>
      </c>
      <c r="BE236" s="162">
        <f>IF(N236="základní",J236,0)</f>
        <v>0</v>
      </c>
      <c r="BF236" s="162">
        <f>IF(N236="snížená",J236,0)</f>
        <v>0</v>
      </c>
      <c r="BG236" s="162">
        <f>IF(N236="zákl. přenesená",J236,0)</f>
        <v>0</v>
      </c>
      <c r="BH236" s="162">
        <f>IF(N236="sníž. přenesená",J236,0)</f>
        <v>0</v>
      </c>
      <c r="BI236" s="162">
        <f>IF(N236="nulová",J236,0)</f>
        <v>0</v>
      </c>
      <c r="BJ236" s="18" t="s">
        <v>89</v>
      </c>
      <c r="BK236" s="162">
        <f>ROUND(I236*H236,2)</f>
        <v>0</v>
      </c>
      <c r="BL236" s="18" t="s">
        <v>206</v>
      </c>
      <c r="BM236" s="161" t="s">
        <v>1218</v>
      </c>
    </row>
    <row r="237" spans="1:47" s="2" customFormat="1" ht="11.25">
      <c r="A237" s="33"/>
      <c r="B237" s="34"/>
      <c r="C237" s="33"/>
      <c r="D237" s="163" t="s">
        <v>208</v>
      </c>
      <c r="E237" s="33"/>
      <c r="F237" s="164" t="s">
        <v>1219</v>
      </c>
      <c r="G237" s="33"/>
      <c r="H237" s="33"/>
      <c r="I237" s="165"/>
      <c r="J237" s="33"/>
      <c r="K237" s="33"/>
      <c r="L237" s="34"/>
      <c r="M237" s="166"/>
      <c r="N237" s="167"/>
      <c r="O237" s="59"/>
      <c r="P237" s="59"/>
      <c r="Q237" s="59"/>
      <c r="R237" s="59"/>
      <c r="S237" s="59"/>
      <c r="T237" s="60"/>
      <c r="U237" s="33"/>
      <c r="V237" s="33"/>
      <c r="W237" s="33"/>
      <c r="X237" s="33"/>
      <c r="Y237" s="33"/>
      <c r="Z237" s="33"/>
      <c r="AA237" s="33"/>
      <c r="AB237" s="33"/>
      <c r="AC237" s="33"/>
      <c r="AD237" s="33"/>
      <c r="AE237" s="33"/>
      <c r="AT237" s="18" t="s">
        <v>208</v>
      </c>
      <c r="AU237" s="18" t="s">
        <v>91</v>
      </c>
    </row>
    <row r="238" spans="1:47" s="2" customFormat="1" ht="39">
      <c r="A238" s="33"/>
      <c r="B238" s="34"/>
      <c r="C238" s="33"/>
      <c r="D238" s="163" t="s">
        <v>210</v>
      </c>
      <c r="E238" s="33"/>
      <c r="F238" s="168" t="s">
        <v>1220</v>
      </c>
      <c r="G238" s="33"/>
      <c r="H238" s="33"/>
      <c r="I238" s="165"/>
      <c r="J238" s="33"/>
      <c r="K238" s="33"/>
      <c r="L238" s="34"/>
      <c r="M238" s="166"/>
      <c r="N238" s="167"/>
      <c r="O238" s="59"/>
      <c r="P238" s="59"/>
      <c r="Q238" s="59"/>
      <c r="R238" s="59"/>
      <c r="S238" s="59"/>
      <c r="T238" s="60"/>
      <c r="U238" s="33"/>
      <c r="V238" s="33"/>
      <c r="W238" s="33"/>
      <c r="X238" s="33"/>
      <c r="Y238" s="33"/>
      <c r="Z238" s="33"/>
      <c r="AA238" s="33"/>
      <c r="AB238" s="33"/>
      <c r="AC238" s="33"/>
      <c r="AD238" s="33"/>
      <c r="AE238" s="33"/>
      <c r="AT238" s="18" t="s">
        <v>210</v>
      </c>
      <c r="AU238" s="18" t="s">
        <v>91</v>
      </c>
    </row>
    <row r="239" spans="2:63" s="12" customFormat="1" ht="25.9" customHeight="1">
      <c r="B239" s="136"/>
      <c r="D239" s="137" t="s">
        <v>80</v>
      </c>
      <c r="E239" s="138" t="s">
        <v>635</v>
      </c>
      <c r="F239" s="138" t="s">
        <v>636</v>
      </c>
      <c r="I239" s="139"/>
      <c r="J239" s="140">
        <f>BK239</f>
        <v>0</v>
      </c>
      <c r="L239" s="136"/>
      <c r="M239" s="141"/>
      <c r="N239" s="142"/>
      <c r="O239" s="142"/>
      <c r="P239" s="143">
        <f>P240</f>
        <v>0</v>
      </c>
      <c r="Q239" s="142"/>
      <c r="R239" s="143">
        <f>R240</f>
        <v>0.186556</v>
      </c>
      <c r="S239" s="142"/>
      <c r="T239" s="144">
        <f>T240</f>
        <v>0</v>
      </c>
      <c r="AR239" s="137" t="s">
        <v>91</v>
      </c>
      <c r="AT239" s="145" t="s">
        <v>80</v>
      </c>
      <c r="AU239" s="145" t="s">
        <v>81</v>
      </c>
      <c r="AY239" s="137" t="s">
        <v>199</v>
      </c>
      <c r="BK239" s="146">
        <f>BK240</f>
        <v>0</v>
      </c>
    </row>
    <row r="240" spans="2:63" s="12" customFormat="1" ht="22.9" customHeight="1">
      <c r="B240" s="136"/>
      <c r="D240" s="137" t="s">
        <v>80</v>
      </c>
      <c r="E240" s="147" t="s">
        <v>1221</v>
      </c>
      <c r="F240" s="147" t="s">
        <v>1222</v>
      </c>
      <c r="I240" s="139"/>
      <c r="J240" s="148">
        <f>BK240</f>
        <v>0</v>
      </c>
      <c r="L240" s="136"/>
      <c r="M240" s="141"/>
      <c r="N240" s="142"/>
      <c r="O240" s="142"/>
      <c r="P240" s="143">
        <f>SUM(P241:P256)</f>
        <v>0</v>
      </c>
      <c r="Q240" s="142"/>
      <c r="R240" s="143">
        <f>SUM(R241:R256)</f>
        <v>0.186556</v>
      </c>
      <c r="S240" s="142"/>
      <c r="T240" s="144">
        <f>SUM(T241:T256)</f>
        <v>0</v>
      </c>
      <c r="AR240" s="137" t="s">
        <v>91</v>
      </c>
      <c r="AT240" s="145" t="s">
        <v>80</v>
      </c>
      <c r="AU240" s="145" t="s">
        <v>89</v>
      </c>
      <c r="AY240" s="137" t="s">
        <v>199</v>
      </c>
      <c r="BK240" s="146">
        <f>SUM(BK241:BK256)</f>
        <v>0</v>
      </c>
    </row>
    <row r="241" spans="1:65" s="2" customFormat="1" ht="24.2" customHeight="1">
      <c r="A241" s="33"/>
      <c r="B241" s="149"/>
      <c r="C241" s="150" t="s">
        <v>378</v>
      </c>
      <c r="D241" s="150" t="s">
        <v>201</v>
      </c>
      <c r="E241" s="151" t="s">
        <v>1223</v>
      </c>
      <c r="F241" s="152" t="s">
        <v>1224</v>
      </c>
      <c r="G241" s="153" t="s">
        <v>204</v>
      </c>
      <c r="H241" s="154">
        <v>17.118</v>
      </c>
      <c r="I241" s="155"/>
      <c r="J241" s="156">
        <f>ROUND(I241*H241,2)</f>
        <v>0</v>
      </c>
      <c r="K241" s="152" t="s">
        <v>205</v>
      </c>
      <c r="L241" s="34"/>
      <c r="M241" s="157" t="s">
        <v>1</v>
      </c>
      <c r="N241" s="158" t="s">
        <v>46</v>
      </c>
      <c r="O241" s="59"/>
      <c r="P241" s="159">
        <f>O241*H241</f>
        <v>0</v>
      </c>
      <c r="Q241" s="159">
        <v>0</v>
      </c>
      <c r="R241" s="159">
        <f>Q241*H241</f>
        <v>0</v>
      </c>
      <c r="S241" s="159">
        <v>0</v>
      </c>
      <c r="T241" s="160">
        <f>S241*H241</f>
        <v>0</v>
      </c>
      <c r="U241" s="33"/>
      <c r="V241" s="33"/>
      <c r="W241" s="33"/>
      <c r="X241" s="33"/>
      <c r="Y241" s="33"/>
      <c r="Z241" s="33"/>
      <c r="AA241" s="33"/>
      <c r="AB241" s="33"/>
      <c r="AC241" s="33"/>
      <c r="AD241" s="33"/>
      <c r="AE241" s="33"/>
      <c r="AR241" s="161" t="s">
        <v>318</v>
      </c>
      <c r="AT241" s="161" t="s">
        <v>201</v>
      </c>
      <c r="AU241" s="161" t="s">
        <v>91</v>
      </c>
      <c r="AY241" s="18" t="s">
        <v>199</v>
      </c>
      <c r="BE241" s="162">
        <f>IF(N241="základní",J241,0)</f>
        <v>0</v>
      </c>
      <c r="BF241" s="162">
        <f>IF(N241="snížená",J241,0)</f>
        <v>0</v>
      </c>
      <c r="BG241" s="162">
        <f>IF(N241="zákl. přenesená",J241,0)</f>
        <v>0</v>
      </c>
      <c r="BH241" s="162">
        <f>IF(N241="sníž. přenesená",J241,0)</f>
        <v>0</v>
      </c>
      <c r="BI241" s="162">
        <f>IF(N241="nulová",J241,0)</f>
        <v>0</v>
      </c>
      <c r="BJ241" s="18" t="s">
        <v>89</v>
      </c>
      <c r="BK241" s="162">
        <f>ROUND(I241*H241,2)</f>
        <v>0</v>
      </c>
      <c r="BL241" s="18" t="s">
        <v>318</v>
      </c>
      <c r="BM241" s="161" t="s">
        <v>1225</v>
      </c>
    </row>
    <row r="242" spans="1:47" s="2" customFormat="1" ht="19.5">
      <c r="A242" s="33"/>
      <c r="B242" s="34"/>
      <c r="C242" s="33"/>
      <c r="D242" s="163" t="s">
        <v>208</v>
      </c>
      <c r="E242" s="33"/>
      <c r="F242" s="164" t="s">
        <v>1226</v>
      </c>
      <c r="G242" s="33"/>
      <c r="H242" s="33"/>
      <c r="I242" s="165"/>
      <c r="J242" s="33"/>
      <c r="K242" s="33"/>
      <c r="L242" s="34"/>
      <c r="M242" s="166"/>
      <c r="N242" s="167"/>
      <c r="O242" s="59"/>
      <c r="P242" s="59"/>
      <c r="Q242" s="59"/>
      <c r="R242" s="59"/>
      <c r="S242" s="59"/>
      <c r="T242" s="60"/>
      <c r="U242" s="33"/>
      <c r="V242" s="33"/>
      <c r="W242" s="33"/>
      <c r="X242" s="33"/>
      <c r="Y242" s="33"/>
      <c r="Z242" s="33"/>
      <c r="AA242" s="33"/>
      <c r="AB242" s="33"/>
      <c r="AC242" s="33"/>
      <c r="AD242" s="33"/>
      <c r="AE242" s="33"/>
      <c r="AT242" s="18" t="s">
        <v>208</v>
      </c>
      <c r="AU242" s="18" t="s">
        <v>91</v>
      </c>
    </row>
    <row r="243" spans="2:51" s="14" customFormat="1" ht="11.25">
      <c r="B243" s="177"/>
      <c r="D243" s="163" t="s">
        <v>212</v>
      </c>
      <c r="E243" s="178" t="s">
        <v>1</v>
      </c>
      <c r="F243" s="179" t="s">
        <v>1132</v>
      </c>
      <c r="H243" s="178" t="s">
        <v>1</v>
      </c>
      <c r="I243" s="180"/>
      <c r="L243" s="177"/>
      <c r="M243" s="181"/>
      <c r="N243" s="182"/>
      <c r="O243" s="182"/>
      <c r="P243" s="182"/>
      <c r="Q243" s="182"/>
      <c r="R243" s="182"/>
      <c r="S243" s="182"/>
      <c r="T243" s="183"/>
      <c r="AT243" s="178" t="s">
        <v>212</v>
      </c>
      <c r="AU243" s="178" t="s">
        <v>91</v>
      </c>
      <c r="AV243" s="14" t="s">
        <v>89</v>
      </c>
      <c r="AW243" s="14" t="s">
        <v>36</v>
      </c>
      <c r="AX243" s="14" t="s">
        <v>81</v>
      </c>
      <c r="AY243" s="178" t="s">
        <v>199</v>
      </c>
    </row>
    <row r="244" spans="2:51" s="13" customFormat="1" ht="22.5">
      <c r="B244" s="169"/>
      <c r="D244" s="163" t="s">
        <v>212</v>
      </c>
      <c r="E244" s="170" t="s">
        <v>1</v>
      </c>
      <c r="F244" s="171" t="s">
        <v>1227</v>
      </c>
      <c r="H244" s="172">
        <v>17.118</v>
      </c>
      <c r="I244" s="173"/>
      <c r="L244" s="169"/>
      <c r="M244" s="174"/>
      <c r="N244" s="175"/>
      <c r="O244" s="175"/>
      <c r="P244" s="175"/>
      <c r="Q244" s="175"/>
      <c r="R244" s="175"/>
      <c r="S244" s="175"/>
      <c r="T244" s="176"/>
      <c r="AT244" s="170" t="s">
        <v>212</v>
      </c>
      <c r="AU244" s="170" t="s">
        <v>91</v>
      </c>
      <c r="AV244" s="13" t="s">
        <v>91</v>
      </c>
      <c r="AW244" s="13" t="s">
        <v>36</v>
      </c>
      <c r="AX244" s="13" t="s">
        <v>89</v>
      </c>
      <c r="AY244" s="170" t="s">
        <v>199</v>
      </c>
    </row>
    <row r="245" spans="1:65" s="2" customFormat="1" ht="14.45" customHeight="1">
      <c r="A245" s="33"/>
      <c r="B245" s="149"/>
      <c r="C245" s="192" t="s">
        <v>386</v>
      </c>
      <c r="D245" s="192" t="s">
        <v>272</v>
      </c>
      <c r="E245" s="193" t="s">
        <v>1228</v>
      </c>
      <c r="F245" s="194" t="s">
        <v>1229</v>
      </c>
      <c r="G245" s="195" t="s">
        <v>309</v>
      </c>
      <c r="H245" s="196">
        <v>17.118</v>
      </c>
      <c r="I245" s="197"/>
      <c r="J245" s="198">
        <f>ROUND(I245*H245,2)</f>
        <v>0</v>
      </c>
      <c r="K245" s="194" t="s">
        <v>205</v>
      </c>
      <c r="L245" s="199"/>
      <c r="M245" s="200" t="s">
        <v>1</v>
      </c>
      <c r="N245" s="201" t="s">
        <v>46</v>
      </c>
      <c r="O245" s="59"/>
      <c r="P245" s="159">
        <f>O245*H245</f>
        <v>0</v>
      </c>
      <c r="Q245" s="159">
        <v>0.001</v>
      </c>
      <c r="R245" s="159">
        <f>Q245*H245</f>
        <v>0.017117999999999998</v>
      </c>
      <c r="S245" s="159">
        <v>0</v>
      </c>
      <c r="T245" s="160">
        <f>S245*H245</f>
        <v>0</v>
      </c>
      <c r="U245" s="33"/>
      <c r="V245" s="33"/>
      <c r="W245" s="33"/>
      <c r="X245" s="33"/>
      <c r="Y245" s="33"/>
      <c r="Z245" s="33"/>
      <c r="AA245" s="33"/>
      <c r="AB245" s="33"/>
      <c r="AC245" s="33"/>
      <c r="AD245" s="33"/>
      <c r="AE245" s="33"/>
      <c r="AR245" s="161" t="s">
        <v>431</v>
      </c>
      <c r="AT245" s="161" t="s">
        <v>272</v>
      </c>
      <c r="AU245" s="161" t="s">
        <v>91</v>
      </c>
      <c r="AY245" s="18" t="s">
        <v>199</v>
      </c>
      <c r="BE245" s="162">
        <f>IF(N245="základní",J245,0)</f>
        <v>0</v>
      </c>
      <c r="BF245" s="162">
        <f>IF(N245="snížená",J245,0)</f>
        <v>0</v>
      </c>
      <c r="BG245" s="162">
        <f>IF(N245="zákl. přenesená",J245,0)</f>
        <v>0</v>
      </c>
      <c r="BH245" s="162">
        <f>IF(N245="sníž. přenesená",J245,0)</f>
        <v>0</v>
      </c>
      <c r="BI245" s="162">
        <f>IF(N245="nulová",J245,0)</f>
        <v>0</v>
      </c>
      <c r="BJ245" s="18" t="s">
        <v>89</v>
      </c>
      <c r="BK245" s="162">
        <f>ROUND(I245*H245,2)</f>
        <v>0</v>
      </c>
      <c r="BL245" s="18" t="s">
        <v>318</v>
      </c>
      <c r="BM245" s="161" t="s">
        <v>1230</v>
      </c>
    </row>
    <row r="246" spans="1:47" s="2" customFormat="1" ht="11.25">
      <c r="A246" s="33"/>
      <c r="B246" s="34"/>
      <c r="C246" s="33"/>
      <c r="D246" s="163" t="s">
        <v>208</v>
      </c>
      <c r="E246" s="33"/>
      <c r="F246" s="164" t="s">
        <v>1229</v>
      </c>
      <c r="G246" s="33"/>
      <c r="H246" s="33"/>
      <c r="I246" s="165"/>
      <c r="J246" s="33"/>
      <c r="K246" s="33"/>
      <c r="L246" s="34"/>
      <c r="M246" s="166"/>
      <c r="N246" s="167"/>
      <c r="O246" s="59"/>
      <c r="P246" s="59"/>
      <c r="Q246" s="59"/>
      <c r="R246" s="59"/>
      <c r="S246" s="59"/>
      <c r="T246" s="60"/>
      <c r="U246" s="33"/>
      <c r="V246" s="33"/>
      <c r="W246" s="33"/>
      <c r="X246" s="33"/>
      <c r="Y246" s="33"/>
      <c r="Z246" s="33"/>
      <c r="AA246" s="33"/>
      <c r="AB246" s="33"/>
      <c r="AC246" s="33"/>
      <c r="AD246" s="33"/>
      <c r="AE246" s="33"/>
      <c r="AT246" s="18" t="s">
        <v>208</v>
      </c>
      <c r="AU246" s="18" t="s">
        <v>91</v>
      </c>
    </row>
    <row r="247" spans="1:65" s="2" customFormat="1" ht="24.2" customHeight="1">
      <c r="A247" s="33"/>
      <c r="B247" s="149"/>
      <c r="C247" s="150" t="s">
        <v>397</v>
      </c>
      <c r="D247" s="150" t="s">
        <v>201</v>
      </c>
      <c r="E247" s="151" t="s">
        <v>1231</v>
      </c>
      <c r="F247" s="152" t="s">
        <v>1232</v>
      </c>
      <c r="G247" s="153" t="s">
        <v>204</v>
      </c>
      <c r="H247" s="154">
        <v>17.118</v>
      </c>
      <c r="I247" s="155"/>
      <c r="J247" s="156">
        <f>ROUND(I247*H247,2)</f>
        <v>0</v>
      </c>
      <c r="K247" s="152" t="s">
        <v>205</v>
      </c>
      <c r="L247" s="34"/>
      <c r="M247" s="157" t="s">
        <v>1</v>
      </c>
      <c r="N247" s="158" t="s">
        <v>46</v>
      </c>
      <c r="O247" s="59"/>
      <c r="P247" s="159">
        <f>O247*H247</f>
        <v>0</v>
      </c>
      <c r="Q247" s="159">
        <v>0</v>
      </c>
      <c r="R247" s="159">
        <f>Q247*H247</f>
        <v>0</v>
      </c>
      <c r="S247" s="159">
        <v>0</v>
      </c>
      <c r="T247" s="160">
        <f>S247*H247</f>
        <v>0</v>
      </c>
      <c r="U247" s="33"/>
      <c r="V247" s="33"/>
      <c r="W247" s="33"/>
      <c r="X247" s="33"/>
      <c r="Y247" s="33"/>
      <c r="Z247" s="33"/>
      <c r="AA247" s="33"/>
      <c r="AB247" s="33"/>
      <c r="AC247" s="33"/>
      <c r="AD247" s="33"/>
      <c r="AE247" s="33"/>
      <c r="AR247" s="161" t="s">
        <v>318</v>
      </c>
      <c r="AT247" s="161" t="s">
        <v>201</v>
      </c>
      <c r="AU247" s="161" t="s">
        <v>91</v>
      </c>
      <c r="AY247" s="18" t="s">
        <v>199</v>
      </c>
      <c r="BE247" s="162">
        <f>IF(N247="základní",J247,0)</f>
        <v>0</v>
      </c>
      <c r="BF247" s="162">
        <f>IF(N247="snížená",J247,0)</f>
        <v>0</v>
      </c>
      <c r="BG247" s="162">
        <f>IF(N247="zákl. přenesená",J247,0)</f>
        <v>0</v>
      </c>
      <c r="BH247" s="162">
        <f>IF(N247="sníž. přenesená",J247,0)</f>
        <v>0</v>
      </c>
      <c r="BI247" s="162">
        <f>IF(N247="nulová",J247,0)</f>
        <v>0</v>
      </c>
      <c r="BJ247" s="18" t="s">
        <v>89</v>
      </c>
      <c r="BK247" s="162">
        <f>ROUND(I247*H247,2)</f>
        <v>0</v>
      </c>
      <c r="BL247" s="18" t="s">
        <v>318</v>
      </c>
      <c r="BM247" s="161" t="s">
        <v>1233</v>
      </c>
    </row>
    <row r="248" spans="1:47" s="2" customFormat="1" ht="19.5">
      <c r="A248" s="33"/>
      <c r="B248" s="34"/>
      <c r="C248" s="33"/>
      <c r="D248" s="163" t="s">
        <v>208</v>
      </c>
      <c r="E248" s="33"/>
      <c r="F248" s="164" t="s">
        <v>1234</v>
      </c>
      <c r="G248" s="33"/>
      <c r="H248" s="33"/>
      <c r="I248" s="165"/>
      <c r="J248" s="33"/>
      <c r="K248" s="33"/>
      <c r="L248" s="34"/>
      <c r="M248" s="166"/>
      <c r="N248" s="167"/>
      <c r="O248" s="59"/>
      <c r="P248" s="59"/>
      <c r="Q248" s="59"/>
      <c r="R248" s="59"/>
      <c r="S248" s="59"/>
      <c r="T248" s="60"/>
      <c r="U248" s="33"/>
      <c r="V248" s="33"/>
      <c r="W248" s="33"/>
      <c r="X248" s="33"/>
      <c r="Y248" s="33"/>
      <c r="Z248" s="33"/>
      <c r="AA248" s="33"/>
      <c r="AB248" s="33"/>
      <c r="AC248" s="33"/>
      <c r="AD248" s="33"/>
      <c r="AE248" s="33"/>
      <c r="AT248" s="18" t="s">
        <v>208</v>
      </c>
      <c r="AU248" s="18" t="s">
        <v>91</v>
      </c>
    </row>
    <row r="249" spans="2:51" s="14" customFormat="1" ht="11.25">
      <c r="B249" s="177"/>
      <c r="D249" s="163" t="s">
        <v>212</v>
      </c>
      <c r="E249" s="178" t="s">
        <v>1</v>
      </c>
      <c r="F249" s="179" t="s">
        <v>1132</v>
      </c>
      <c r="H249" s="178" t="s">
        <v>1</v>
      </c>
      <c r="I249" s="180"/>
      <c r="L249" s="177"/>
      <c r="M249" s="181"/>
      <c r="N249" s="182"/>
      <c r="O249" s="182"/>
      <c r="P249" s="182"/>
      <c r="Q249" s="182"/>
      <c r="R249" s="182"/>
      <c r="S249" s="182"/>
      <c r="T249" s="183"/>
      <c r="AT249" s="178" t="s">
        <v>212</v>
      </c>
      <c r="AU249" s="178" t="s">
        <v>91</v>
      </c>
      <c r="AV249" s="14" t="s">
        <v>89</v>
      </c>
      <c r="AW249" s="14" t="s">
        <v>36</v>
      </c>
      <c r="AX249" s="14" t="s">
        <v>81</v>
      </c>
      <c r="AY249" s="178" t="s">
        <v>199</v>
      </c>
    </row>
    <row r="250" spans="2:51" s="13" customFormat="1" ht="22.5">
      <c r="B250" s="169"/>
      <c r="D250" s="163" t="s">
        <v>212</v>
      </c>
      <c r="E250" s="170" t="s">
        <v>1</v>
      </c>
      <c r="F250" s="171" t="s">
        <v>1227</v>
      </c>
      <c r="H250" s="172">
        <v>17.118</v>
      </c>
      <c r="I250" s="173"/>
      <c r="L250" s="169"/>
      <c r="M250" s="174"/>
      <c r="N250" s="175"/>
      <c r="O250" s="175"/>
      <c r="P250" s="175"/>
      <c r="Q250" s="175"/>
      <c r="R250" s="175"/>
      <c r="S250" s="175"/>
      <c r="T250" s="176"/>
      <c r="AT250" s="170" t="s">
        <v>212</v>
      </c>
      <c r="AU250" s="170" t="s">
        <v>91</v>
      </c>
      <c r="AV250" s="13" t="s">
        <v>91</v>
      </c>
      <c r="AW250" s="13" t="s">
        <v>36</v>
      </c>
      <c r="AX250" s="13" t="s">
        <v>89</v>
      </c>
      <c r="AY250" s="170" t="s">
        <v>199</v>
      </c>
    </row>
    <row r="251" spans="1:65" s="2" customFormat="1" ht="24.2" customHeight="1">
      <c r="A251" s="33"/>
      <c r="B251" s="149"/>
      <c r="C251" s="192" t="s">
        <v>402</v>
      </c>
      <c r="D251" s="192" t="s">
        <v>272</v>
      </c>
      <c r="E251" s="193" t="s">
        <v>1235</v>
      </c>
      <c r="F251" s="194" t="s">
        <v>1236</v>
      </c>
      <c r="G251" s="195" t="s">
        <v>204</v>
      </c>
      <c r="H251" s="196">
        <v>128</v>
      </c>
      <c r="I251" s="197"/>
      <c r="J251" s="198">
        <f>ROUND(I251*H251,2)</f>
        <v>0</v>
      </c>
      <c r="K251" s="194" t="s">
        <v>205</v>
      </c>
      <c r="L251" s="199"/>
      <c r="M251" s="200" t="s">
        <v>1</v>
      </c>
      <c r="N251" s="201" t="s">
        <v>46</v>
      </c>
      <c r="O251" s="59"/>
      <c r="P251" s="159">
        <f>O251*H251</f>
        <v>0</v>
      </c>
      <c r="Q251" s="159">
        <v>0.00119</v>
      </c>
      <c r="R251" s="159">
        <f>Q251*H251</f>
        <v>0.15232</v>
      </c>
      <c r="S251" s="159">
        <v>0</v>
      </c>
      <c r="T251" s="160">
        <f>S251*H251</f>
        <v>0</v>
      </c>
      <c r="U251" s="33"/>
      <c r="V251" s="33"/>
      <c r="W251" s="33"/>
      <c r="X251" s="33"/>
      <c r="Y251" s="33"/>
      <c r="Z251" s="33"/>
      <c r="AA251" s="33"/>
      <c r="AB251" s="33"/>
      <c r="AC251" s="33"/>
      <c r="AD251" s="33"/>
      <c r="AE251" s="33"/>
      <c r="AR251" s="161" t="s">
        <v>431</v>
      </c>
      <c r="AT251" s="161" t="s">
        <v>272</v>
      </c>
      <c r="AU251" s="161" t="s">
        <v>91</v>
      </c>
      <c r="AY251" s="18" t="s">
        <v>199</v>
      </c>
      <c r="BE251" s="162">
        <f>IF(N251="základní",J251,0)</f>
        <v>0</v>
      </c>
      <c r="BF251" s="162">
        <f>IF(N251="snížená",J251,0)</f>
        <v>0</v>
      </c>
      <c r="BG251" s="162">
        <f>IF(N251="zákl. přenesená",J251,0)</f>
        <v>0</v>
      </c>
      <c r="BH251" s="162">
        <f>IF(N251="sníž. přenesená",J251,0)</f>
        <v>0</v>
      </c>
      <c r="BI251" s="162">
        <f>IF(N251="nulová",J251,0)</f>
        <v>0</v>
      </c>
      <c r="BJ251" s="18" t="s">
        <v>89</v>
      </c>
      <c r="BK251" s="162">
        <f>ROUND(I251*H251,2)</f>
        <v>0</v>
      </c>
      <c r="BL251" s="18" t="s">
        <v>318</v>
      </c>
      <c r="BM251" s="161" t="s">
        <v>1237</v>
      </c>
    </row>
    <row r="252" spans="1:47" s="2" customFormat="1" ht="11.25">
      <c r="A252" s="33"/>
      <c r="B252" s="34"/>
      <c r="C252" s="33"/>
      <c r="D252" s="163" t="s">
        <v>208</v>
      </c>
      <c r="E252" s="33"/>
      <c r="F252" s="164" t="s">
        <v>1236</v>
      </c>
      <c r="G252" s="33"/>
      <c r="H252" s="33"/>
      <c r="I252" s="165"/>
      <c r="J252" s="33"/>
      <c r="K252" s="33"/>
      <c r="L252" s="34"/>
      <c r="M252" s="166"/>
      <c r="N252" s="167"/>
      <c r="O252" s="59"/>
      <c r="P252" s="59"/>
      <c r="Q252" s="59"/>
      <c r="R252" s="59"/>
      <c r="S252" s="59"/>
      <c r="T252" s="60"/>
      <c r="U252" s="33"/>
      <c r="V252" s="33"/>
      <c r="W252" s="33"/>
      <c r="X252" s="33"/>
      <c r="Y252" s="33"/>
      <c r="Z252" s="33"/>
      <c r="AA252" s="33"/>
      <c r="AB252" s="33"/>
      <c r="AC252" s="33"/>
      <c r="AD252" s="33"/>
      <c r="AE252" s="33"/>
      <c r="AT252" s="18" t="s">
        <v>208</v>
      </c>
      <c r="AU252" s="18" t="s">
        <v>91</v>
      </c>
    </row>
    <row r="253" spans="2:51" s="14" customFormat="1" ht="11.25">
      <c r="B253" s="177"/>
      <c r="D253" s="163" t="s">
        <v>212</v>
      </c>
      <c r="E253" s="178" t="s">
        <v>1</v>
      </c>
      <c r="F253" s="179" t="s">
        <v>1132</v>
      </c>
      <c r="H253" s="178" t="s">
        <v>1</v>
      </c>
      <c r="I253" s="180"/>
      <c r="L253" s="177"/>
      <c r="M253" s="181"/>
      <c r="N253" s="182"/>
      <c r="O253" s="182"/>
      <c r="P253" s="182"/>
      <c r="Q253" s="182"/>
      <c r="R253" s="182"/>
      <c r="S253" s="182"/>
      <c r="T253" s="183"/>
      <c r="AT253" s="178" t="s">
        <v>212</v>
      </c>
      <c r="AU253" s="178" t="s">
        <v>91</v>
      </c>
      <c r="AV253" s="14" t="s">
        <v>89</v>
      </c>
      <c r="AW253" s="14" t="s">
        <v>36</v>
      </c>
      <c r="AX253" s="14" t="s">
        <v>81</v>
      </c>
      <c r="AY253" s="178" t="s">
        <v>199</v>
      </c>
    </row>
    <row r="254" spans="2:51" s="13" customFormat="1" ht="33.75">
      <c r="B254" s="169"/>
      <c r="D254" s="163" t="s">
        <v>212</v>
      </c>
      <c r="E254" s="170" t="s">
        <v>1</v>
      </c>
      <c r="F254" s="171" t="s">
        <v>1238</v>
      </c>
      <c r="H254" s="172">
        <v>128</v>
      </c>
      <c r="I254" s="173"/>
      <c r="L254" s="169"/>
      <c r="M254" s="174"/>
      <c r="N254" s="175"/>
      <c r="O254" s="175"/>
      <c r="P254" s="175"/>
      <c r="Q254" s="175"/>
      <c r="R254" s="175"/>
      <c r="S254" s="175"/>
      <c r="T254" s="176"/>
      <c r="AT254" s="170" t="s">
        <v>212</v>
      </c>
      <c r="AU254" s="170" t="s">
        <v>91</v>
      </c>
      <c r="AV254" s="13" t="s">
        <v>91</v>
      </c>
      <c r="AW254" s="13" t="s">
        <v>36</v>
      </c>
      <c r="AX254" s="13" t="s">
        <v>89</v>
      </c>
      <c r="AY254" s="170" t="s">
        <v>199</v>
      </c>
    </row>
    <row r="255" spans="1:65" s="2" customFormat="1" ht="14.45" customHeight="1">
      <c r="A255" s="33"/>
      <c r="B255" s="149"/>
      <c r="C255" s="192" t="s">
        <v>410</v>
      </c>
      <c r="D255" s="192" t="s">
        <v>272</v>
      </c>
      <c r="E255" s="193" t="s">
        <v>1239</v>
      </c>
      <c r="F255" s="194" t="s">
        <v>1240</v>
      </c>
      <c r="G255" s="195" t="s">
        <v>309</v>
      </c>
      <c r="H255" s="196">
        <v>17.118</v>
      </c>
      <c r="I255" s="197"/>
      <c r="J255" s="198">
        <f>ROUND(I255*H255,2)</f>
        <v>0</v>
      </c>
      <c r="K255" s="194" t="s">
        <v>205</v>
      </c>
      <c r="L255" s="199"/>
      <c r="M255" s="200" t="s">
        <v>1</v>
      </c>
      <c r="N255" s="201" t="s">
        <v>46</v>
      </c>
      <c r="O255" s="59"/>
      <c r="P255" s="159">
        <f>O255*H255</f>
        <v>0</v>
      </c>
      <c r="Q255" s="159">
        <v>0.001</v>
      </c>
      <c r="R255" s="159">
        <f>Q255*H255</f>
        <v>0.017117999999999998</v>
      </c>
      <c r="S255" s="159">
        <v>0</v>
      </c>
      <c r="T255" s="160">
        <f>S255*H255</f>
        <v>0</v>
      </c>
      <c r="U255" s="33"/>
      <c r="V255" s="33"/>
      <c r="W255" s="33"/>
      <c r="X255" s="33"/>
      <c r="Y255" s="33"/>
      <c r="Z255" s="33"/>
      <c r="AA255" s="33"/>
      <c r="AB255" s="33"/>
      <c r="AC255" s="33"/>
      <c r="AD255" s="33"/>
      <c r="AE255" s="33"/>
      <c r="AR255" s="161" t="s">
        <v>431</v>
      </c>
      <c r="AT255" s="161" t="s">
        <v>272</v>
      </c>
      <c r="AU255" s="161" t="s">
        <v>91</v>
      </c>
      <c r="AY255" s="18" t="s">
        <v>199</v>
      </c>
      <c r="BE255" s="162">
        <f>IF(N255="základní",J255,0)</f>
        <v>0</v>
      </c>
      <c r="BF255" s="162">
        <f>IF(N255="snížená",J255,0)</f>
        <v>0</v>
      </c>
      <c r="BG255" s="162">
        <f>IF(N255="zákl. přenesená",J255,0)</f>
        <v>0</v>
      </c>
      <c r="BH255" s="162">
        <f>IF(N255="sníž. přenesená",J255,0)</f>
        <v>0</v>
      </c>
      <c r="BI255" s="162">
        <f>IF(N255="nulová",J255,0)</f>
        <v>0</v>
      </c>
      <c r="BJ255" s="18" t="s">
        <v>89</v>
      </c>
      <c r="BK255" s="162">
        <f>ROUND(I255*H255,2)</f>
        <v>0</v>
      </c>
      <c r="BL255" s="18" t="s">
        <v>318</v>
      </c>
      <c r="BM255" s="161" t="s">
        <v>1241</v>
      </c>
    </row>
    <row r="256" spans="1:47" s="2" customFormat="1" ht="11.25">
      <c r="A256" s="33"/>
      <c r="B256" s="34"/>
      <c r="C256" s="33"/>
      <c r="D256" s="163" t="s">
        <v>208</v>
      </c>
      <c r="E256" s="33"/>
      <c r="F256" s="164" t="s">
        <v>1240</v>
      </c>
      <c r="G256" s="33"/>
      <c r="H256" s="33"/>
      <c r="I256" s="165"/>
      <c r="J256" s="33"/>
      <c r="K256" s="33"/>
      <c r="L256" s="34"/>
      <c r="M256" s="202"/>
      <c r="N256" s="203"/>
      <c r="O256" s="204"/>
      <c r="P256" s="204"/>
      <c r="Q256" s="204"/>
      <c r="R256" s="204"/>
      <c r="S256" s="204"/>
      <c r="T256" s="205"/>
      <c r="U256" s="33"/>
      <c r="V256" s="33"/>
      <c r="W256" s="33"/>
      <c r="X256" s="33"/>
      <c r="Y256" s="33"/>
      <c r="Z256" s="33"/>
      <c r="AA256" s="33"/>
      <c r="AB256" s="33"/>
      <c r="AC256" s="33"/>
      <c r="AD256" s="33"/>
      <c r="AE256" s="33"/>
      <c r="AT256" s="18" t="s">
        <v>208</v>
      </c>
      <c r="AU256" s="18" t="s">
        <v>91</v>
      </c>
    </row>
    <row r="257" spans="1:31" s="2" customFormat="1" ht="6.95" customHeight="1">
      <c r="A257" s="33"/>
      <c r="B257" s="48"/>
      <c r="C257" s="49"/>
      <c r="D257" s="49"/>
      <c r="E257" s="49"/>
      <c r="F257" s="49"/>
      <c r="G257" s="49"/>
      <c r="H257" s="49"/>
      <c r="I257" s="49"/>
      <c r="J257" s="49"/>
      <c r="K257" s="49"/>
      <c r="L257" s="34"/>
      <c r="M257" s="33"/>
      <c r="O257" s="33"/>
      <c r="P257" s="33"/>
      <c r="Q257" s="33"/>
      <c r="R257" s="33"/>
      <c r="S257" s="33"/>
      <c r="T257" s="33"/>
      <c r="U257" s="33"/>
      <c r="V257" s="33"/>
      <c r="W257" s="33"/>
      <c r="X257" s="33"/>
      <c r="Y257" s="33"/>
      <c r="Z257" s="33"/>
      <c r="AA257" s="33"/>
      <c r="AB257" s="33"/>
      <c r="AC257" s="33"/>
      <c r="AD257" s="33"/>
      <c r="AE257" s="33"/>
    </row>
  </sheetData>
  <autoFilter ref="C124:K256"/>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106</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2:12" s="1" customFormat="1" ht="12" customHeight="1">
      <c r="B8" s="21"/>
      <c r="D8" s="28" t="s">
        <v>159</v>
      </c>
      <c r="L8" s="21"/>
    </row>
    <row r="9" spans="1:31" s="2" customFormat="1" ht="16.5" customHeight="1">
      <c r="A9" s="33"/>
      <c r="B9" s="34"/>
      <c r="C9" s="33"/>
      <c r="D9" s="33"/>
      <c r="E9" s="267" t="s">
        <v>1101</v>
      </c>
      <c r="F9" s="269"/>
      <c r="G9" s="269"/>
      <c r="H9" s="269"/>
      <c r="I9" s="33"/>
      <c r="J9" s="33"/>
      <c r="K9" s="33"/>
      <c r="L9" s="43"/>
      <c r="S9" s="33"/>
      <c r="T9" s="33"/>
      <c r="U9" s="33"/>
      <c r="V9" s="33"/>
      <c r="W9" s="33"/>
      <c r="X9" s="33"/>
      <c r="Y9" s="33"/>
      <c r="Z9" s="33"/>
      <c r="AA9" s="33"/>
      <c r="AB9" s="33"/>
      <c r="AC9" s="33"/>
      <c r="AD9" s="33"/>
      <c r="AE9" s="33"/>
    </row>
    <row r="10" spans="1:31" s="2" customFormat="1" ht="12" customHeight="1">
      <c r="A10" s="33"/>
      <c r="B10" s="34"/>
      <c r="C10" s="33"/>
      <c r="D10" s="28" t="s">
        <v>1102</v>
      </c>
      <c r="E10" s="33"/>
      <c r="F10" s="33"/>
      <c r="G10" s="33"/>
      <c r="H10" s="33"/>
      <c r="I10" s="33"/>
      <c r="J10" s="33"/>
      <c r="K10" s="33"/>
      <c r="L10" s="43"/>
      <c r="S10" s="33"/>
      <c r="T10" s="33"/>
      <c r="U10" s="33"/>
      <c r="V10" s="33"/>
      <c r="W10" s="33"/>
      <c r="X10" s="33"/>
      <c r="Y10" s="33"/>
      <c r="Z10" s="33"/>
      <c r="AA10" s="33"/>
      <c r="AB10" s="33"/>
      <c r="AC10" s="33"/>
      <c r="AD10" s="33"/>
      <c r="AE10" s="33"/>
    </row>
    <row r="11" spans="1:31" s="2" customFormat="1" ht="16.5" customHeight="1">
      <c r="A11" s="33"/>
      <c r="B11" s="34"/>
      <c r="C11" s="33"/>
      <c r="D11" s="33"/>
      <c r="E11" s="224" t="s">
        <v>1242</v>
      </c>
      <c r="F11" s="269"/>
      <c r="G11" s="269"/>
      <c r="H11" s="269"/>
      <c r="I11" s="33"/>
      <c r="J11" s="33"/>
      <c r="K11" s="33"/>
      <c r="L11" s="43"/>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28"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28" t="s">
        <v>22</v>
      </c>
      <c r="J14" s="56" t="str">
        <f>'Rekapitulace stavby'!AN8</f>
        <v>14. 1. 2021</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28" t="s">
        <v>25</v>
      </c>
      <c r="J16" s="26" t="s">
        <v>26</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27</v>
      </c>
      <c r="F17" s="33"/>
      <c r="G17" s="33"/>
      <c r="H17" s="33"/>
      <c r="I17" s="28" t="s">
        <v>28</v>
      </c>
      <c r="J17" s="26" t="s">
        <v>29</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30</v>
      </c>
      <c r="E19" s="33"/>
      <c r="F19" s="33"/>
      <c r="G19" s="33"/>
      <c r="H19" s="33"/>
      <c r="I19" s="28"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50"/>
      <c r="G20" s="250"/>
      <c r="H20" s="250"/>
      <c r="I20" s="28" t="s">
        <v>28</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32</v>
      </c>
      <c r="E22" s="33"/>
      <c r="F22" s="33"/>
      <c r="G22" s="33"/>
      <c r="H22" s="33"/>
      <c r="I22" s="28" t="s">
        <v>25</v>
      </c>
      <c r="J22" s="26" t="s">
        <v>33</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34</v>
      </c>
      <c r="F23" s="33"/>
      <c r="G23" s="33"/>
      <c r="H23" s="33"/>
      <c r="I23" s="28" t="s">
        <v>28</v>
      </c>
      <c r="J23" s="26" t="s">
        <v>35</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37</v>
      </c>
      <c r="E25" s="33"/>
      <c r="F25" s="33"/>
      <c r="G25" s="33"/>
      <c r="H25" s="33"/>
      <c r="I25" s="28"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28</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39</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55" t="s">
        <v>1</v>
      </c>
      <c r="F29" s="255"/>
      <c r="G29" s="255"/>
      <c r="H29" s="255"/>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41</v>
      </c>
      <c r="E32" s="33"/>
      <c r="F32" s="33"/>
      <c r="G32" s="33"/>
      <c r="H32" s="33"/>
      <c r="I32" s="33"/>
      <c r="J32" s="72">
        <f>ROUND(J140,2)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43</v>
      </c>
      <c r="G34" s="33"/>
      <c r="H34" s="33"/>
      <c r="I34" s="37" t="s">
        <v>42</v>
      </c>
      <c r="J34" s="37" t="s">
        <v>44</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45</v>
      </c>
      <c r="E35" s="28" t="s">
        <v>46</v>
      </c>
      <c r="F35" s="105">
        <f>ROUND((SUM(BE140:BE577)),2)</f>
        <v>0</v>
      </c>
      <c r="G35" s="33"/>
      <c r="H35" s="33"/>
      <c r="I35" s="106">
        <v>0.21</v>
      </c>
      <c r="J35" s="105">
        <f>ROUND(((SUM(BE140:BE577))*I35),2)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47</v>
      </c>
      <c r="F36" s="105">
        <f>ROUND((SUM(BF140:BF577)),2)</f>
        <v>0</v>
      </c>
      <c r="G36" s="33"/>
      <c r="H36" s="33"/>
      <c r="I36" s="106">
        <v>0.15</v>
      </c>
      <c r="J36" s="105">
        <f>ROUND(((SUM(BF140:BF577))*I36),2)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48</v>
      </c>
      <c r="F37" s="105">
        <f>ROUND((SUM(BG140:BG577)),2)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49</v>
      </c>
      <c r="F38" s="105">
        <f>ROUND((SUM(BH140:BH577)),2)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50</v>
      </c>
      <c r="F39" s="105">
        <f>ROUND((SUM(BI140:BI577)),2)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51</v>
      </c>
      <c r="E41" s="61"/>
      <c r="F41" s="61"/>
      <c r="G41" s="109" t="s">
        <v>52</v>
      </c>
      <c r="H41" s="110" t="s">
        <v>53</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2:12" s="1" customFormat="1" ht="12" customHeight="1">
      <c r="B86" s="21"/>
      <c r="C86" s="28" t="s">
        <v>159</v>
      </c>
      <c r="L86" s="21"/>
    </row>
    <row r="87" spans="1:31" s="2" customFormat="1" ht="16.5" customHeight="1">
      <c r="A87" s="33"/>
      <c r="B87" s="34"/>
      <c r="C87" s="33"/>
      <c r="D87" s="33"/>
      <c r="E87" s="267" t="s">
        <v>1101</v>
      </c>
      <c r="F87" s="269"/>
      <c r="G87" s="269"/>
      <c r="H87" s="269"/>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1102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24" t="str">
        <f>E11</f>
        <v>SO 04.2 - Skluz</v>
      </c>
      <c r="F89" s="269"/>
      <c r="G89" s="269"/>
      <c r="H89" s="269"/>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VD Letovice</v>
      </c>
      <c r="G91" s="33"/>
      <c r="H91" s="33"/>
      <c r="I91" s="28" t="s">
        <v>22</v>
      </c>
      <c r="J91" s="56" t="str">
        <f>IF(J14="","",J14)</f>
        <v>14. 1. 2021</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24</v>
      </c>
      <c r="D93" s="33"/>
      <c r="E93" s="33"/>
      <c r="F93" s="26" t="str">
        <f>E17</f>
        <v>Povodí Moravy, s.p., Dřevařská 11, 60175 Brno</v>
      </c>
      <c r="G93" s="33"/>
      <c r="H93" s="33"/>
      <c r="I93" s="28" t="s">
        <v>32</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30</v>
      </c>
      <c r="D94" s="33"/>
      <c r="E94" s="33"/>
      <c r="F94" s="26" t="str">
        <f>IF(E20="","",E20)</f>
        <v>Vyplň údaj</v>
      </c>
      <c r="G94" s="33"/>
      <c r="H94" s="33"/>
      <c r="I94" s="28" t="s">
        <v>37</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163</v>
      </c>
      <c r="D96" s="107"/>
      <c r="E96" s="107"/>
      <c r="F96" s="107"/>
      <c r="G96" s="107"/>
      <c r="H96" s="107"/>
      <c r="I96" s="107"/>
      <c r="J96" s="116" t="s">
        <v>164</v>
      </c>
      <c r="K96" s="107"/>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9" customHeight="1">
      <c r="A98" s="33"/>
      <c r="B98" s="34"/>
      <c r="C98" s="117" t="s">
        <v>165</v>
      </c>
      <c r="D98" s="33"/>
      <c r="E98" s="33"/>
      <c r="F98" s="33"/>
      <c r="G98" s="33"/>
      <c r="H98" s="33"/>
      <c r="I98" s="33"/>
      <c r="J98" s="72">
        <f>J140</f>
        <v>0</v>
      </c>
      <c r="K98" s="33"/>
      <c r="L98" s="43"/>
      <c r="S98" s="33"/>
      <c r="T98" s="33"/>
      <c r="U98" s="33"/>
      <c r="V98" s="33"/>
      <c r="W98" s="33"/>
      <c r="X98" s="33"/>
      <c r="Y98" s="33"/>
      <c r="Z98" s="33"/>
      <c r="AA98" s="33"/>
      <c r="AB98" s="33"/>
      <c r="AC98" s="33"/>
      <c r="AD98" s="33"/>
      <c r="AE98" s="33"/>
      <c r="AU98" s="18" t="s">
        <v>166</v>
      </c>
    </row>
    <row r="99" spans="2:12" s="9" customFormat="1" ht="24.95" customHeight="1">
      <c r="B99" s="118"/>
      <c r="D99" s="119" t="s">
        <v>167</v>
      </c>
      <c r="E99" s="120"/>
      <c r="F99" s="120"/>
      <c r="G99" s="120"/>
      <c r="H99" s="120"/>
      <c r="I99" s="120"/>
      <c r="J99" s="121">
        <f>J141</f>
        <v>0</v>
      </c>
      <c r="L99" s="118"/>
    </row>
    <row r="100" spans="2:12" s="10" customFormat="1" ht="19.9" customHeight="1">
      <c r="B100" s="122"/>
      <c r="D100" s="123" t="s">
        <v>168</v>
      </c>
      <c r="E100" s="124"/>
      <c r="F100" s="124"/>
      <c r="G100" s="124"/>
      <c r="H100" s="124"/>
      <c r="I100" s="124"/>
      <c r="J100" s="125">
        <f>J142</f>
        <v>0</v>
      </c>
      <c r="L100" s="122"/>
    </row>
    <row r="101" spans="2:12" s="10" customFormat="1" ht="19.9" customHeight="1">
      <c r="B101" s="122"/>
      <c r="D101" s="123" t="s">
        <v>169</v>
      </c>
      <c r="E101" s="124"/>
      <c r="F101" s="124"/>
      <c r="G101" s="124"/>
      <c r="H101" s="124"/>
      <c r="I101" s="124"/>
      <c r="J101" s="125">
        <f>J226</f>
        <v>0</v>
      </c>
      <c r="L101" s="122"/>
    </row>
    <row r="102" spans="2:12" s="10" customFormat="1" ht="19.9" customHeight="1">
      <c r="B102" s="122"/>
      <c r="D102" s="123" t="s">
        <v>170</v>
      </c>
      <c r="E102" s="124"/>
      <c r="F102" s="124"/>
      <c r="G102" s="124"/>
      <c r="H102" s="124"/>
      <c r="I102" s="124"/>
      <c r="J102" s="125">
        <f>J240</f>
        <v>0</v>
      </c>
      <c r="L102" s="122"/>
    </row>
    <row r="103" spans="2:12" s="10" customFormat="1" ht="19.9" customHeight="1">
      <c r="B103" s="122"/>
      <c r="D103" s="123" t="s">
        <v>171</v>
      </c>
      <c r="E103" s="124"/>
      <c r="F103" s="124"/>
      <c r="G103" s="124"/>
      <c r="H103" s="124"/>
      <c r="I103" s="124"/>
      <c r="J103" s="125">
        <f>J334</f>
        <v>0</v>
      </c>
      <c r="L103" s="122"/>
    </row>
    <row r="104" spans="2:12" s="10" customFormat="1" ht="19.9" customHeight="1">
      <c r="B104" s="122"/>
      <c r="D104" s="123" t="s">
        <v>172</v>
      </c>
      <c r="E104" s="124"/>
      <c r="F104" s="124"/>
      <c r="G104" s="124"/>
      <c r="H104" s="124"/>
      <c r="I104" s="124"/>
      <c r="J104" s="125">
        <f>J354</f>
        <v>0</v>
      </c>
      <c r="L104" s="122"/>
    </row>
    <row r="105" spans="2:12" s="10" customFormat="1" ht="19.9" customHeight="1">
      <c r="B105" s="122"/>
      <c r="D105" s="123" t="s">
        <v>173</v>
      </c>
      <c r="E105" s="124"/>
      <c r="F105" s="124"/>
      <c r="G105" s="124"/>
      <c r="H105" s="124"/>
      <c r="I105" s="124"/>
      <c r="J105" s="125">
        <f>J361</f>
        <v>0</v>
      </c>
      <c r="L105" s="122"/>
    </row>
    <row r="106" spans="2:12" s="10" customFormat="1" ht="19.9" customHeight="1">
      <c r="B106" s="122"/>
      <c r="D106" s="123" t="s">
        <v>174</v>
      </c>
      <c r="E106" s="124"/>
      <c r="F106" s="124"/>
      <c r="G106" s="124"/>
      <c r="H106" s="124"/>
      <c r="I106" s="124"/>
      <c r="J106" s="125">
        <f>J374</f>
        <v>0</v>
      </c>
      <c r="L106" s="122"/>
    </row>
    <row r="107" spans="2:12" s="10" customFormat="1" ht="19.9" customHeight="1">
      <c r="B107" s="122"/>
      <c r="D107" s="123" t="s">
        <v>175</v>
      </c>
      <c r="E107" s="124"/>
      <c r="F107" s="124"/>
      <c r="G107" s="124"/>
      <c r="H107" s="124"/>
      <c r="I107" s="124"/>
      <c r="J107" s="125">
        <f>J390</f>
        <v>0</v>
      </c>
      <c r="L107" s="122"/>
    </row>
    <row r="108" spans="2:12" s="10" customFormat="1" ht="14.85" customHeight="1">
      <c r="B108" s="122"/>
      <c r="D108" s="123" t="s">
        <v>176</v>
      </c>
      <c r="E108" s="124"/>
      <c r="F108" s="124"/>
      <c r="G108" s="124"/>
      <c r="H108" s="124"/>
      <c r="I108" s="124"/>
      <c r="J108" s="125">
        <f>J391</f>
        <v>0</v>
      </c>
      <c r="L108" s="122"/>
    </row>
    <row r="109" spans="2:12" s="10" customFormat="1" ht="14.85" customHeight="1">
      <c r="B109" s="122"/>
      <c r="D109" s="123" t="s">
        <v>177</v>
      </c>
      <c r="E109" s="124"/>
      <c r="F109" s="124"/>
      <c r="G109" s="124"/>
      <c r="H109" s="124"/>
      <c r="I109" s="124"/>
      <c r="J109" s="125">
        <f>J413</f>
        <v>0</v>
      </c>
      <c r="L109" s="122"/>
    </row>
    <row r="110" spans="2:12" s="10" customFormat="1" ht="14.85" customHeight="1">
      <c r="B110" s="122"/>
      <c r="D110" s="123" t="s">
        <v>696</v>
      </c>
      <c r="E110" s="124"/>
      <c r="F110" s="124"/>
      <c r="G110" s="124"/>
      <c r="H110" s="124"/>
      <c r="I110" s="124"/>
      <c r="J110" s="125">
        <f>J459</f>
        <v>0</v>
      </c>
      <c r="L110" s="122"/>
    </row>
    <row r="111" spans="2:12" s="10" customFormat="1" ht="14.85" customHeight="1">
      <c r="B111" s="122"/>
      <c r="D111" s="123" t="s">
        <v>178</v>
      </c>
      <c r="E111" s="124"/>
      <c r="F111" s="124"/>
      <c r="G111" s="124"/>
      <c r="H111" s="124"/>
      <c r="I111" s="124"/>
      <c r="J111" s="125">
        <f>J473</f>
        <v>0</v>
      </c>
      <c r="L111" s="122"/>
    </row>
    <row r="112" spans="2:12" s="10" customFormat="1" ht="14.85" customHeight="1">
      <c r="B112" s="122"/>
      <c r="D112" s="123" t="s">
        <v>179</v>
      </c>
      <c r="E112" s="124"/>
      <c r="F112" s="124"/>
      <c r="G112" s="124"/>
      <c r="H112" s="124"/>
      <c r="I112" s="124"/>
      <c r="J112" s="125">
        <f>J498</f>
        <v>0</v>
      </c>
      <c r="L112" s="122"/>
    </row>
    <row r="113" spans="2:12" s="10" customFormat="1" ht="14.85" customHeight="1">
      <c r="B113" s="122"/>
      <c r="D113" s="123" t="s">
        <v>697</v>
      </c>
      <c r="E113" s="124"/>
      <c r="F113" s="124"/>
      <c r="G113" s="124"/>
      <c r="H113" s="124"/>
      <c r="I113" s="124"/>
      <c r="J113" s="125">
        <f>J516</f>
        <v>0</v>
      </c>
      <c r="L113" s="122"/>
    </row>
    <row r="114" spans="2:12" s="10" customFormat="1" ht="19.9" customHeight="1">
      <c r="B114" s="122"/>
      <c r="D114" s="123" t="s">
        <v>180</v>
      </c>
      <c r="E114" s="124"/>
      <c r="F114" s="124"/>
      <c r="G114" s="124"/>
      <c r="H114" s="124"/>
      <c r="I114" s="124"/>
      <c r="J114" s="125">
        <f>J533</f>
        <v>0</v>
      </c>
      <c r="L114" s="122"/>
    </row>
    <row r="115" spans="2:12" s="10" customFormat="1" ht="19.9" customHeight="1">
      <c r="B115" s="122"/>
      <c r="D115" s="123" t="s">
        <v>181</v>
      </c>
      <c r="E115" s="124"/>
      <c r="F115" s="124"/>
      <c r="G115" s="124"/>
      <c r="H115" s="124"/>
      <c r="I115" s="124"/>
      <c r="J115" s="125">
        <f>J540</f>
        <v>0</v>
      </c>
      <c r="L115" s="122"/>
    </row>
    <row r="116" spans="2:12" s="9" customFormat="1" ht="24.95" customHeight="1">
      <c r="B116" s="118"/>
      <c r="D116" s="119" t="s">
        <v>182</v>
      </c>
      <c r="E116" s="120"/>
      <c r="F116" s="120"/>
      <c r="G116" s="120"/>
      <c r="H116" s="120"/>
      <c r="I116" s="120"/>
      <c r="J116" s="121">
        <f>J545</f>
        <v>0</v>
      </c>
      <c r="L116" s="118"/>
    </row>
    <row r="117" spans="2:12" s="10" customFormat="1" ht="19.9" customHeight="1">
      <c r="B117" s="122"/>
      <c r="D117" s="123" t="s">
        <v>183</v>
      </c>
      <c r="E117" s="124"/>
      <c r="F117" s="124"/>
      <c r="G117" s="124"/>
      <c r="H117" s="124"/>
      <c r="I117" s="124"/>
      <c r="J117" s="125">
        <f>J546</f>
        <v>0</v>
      </c>
      <c r="L117" s="122"/>
    </row>
    <row r="118" spans="2:12" s="10" customFormat="1" ht="19.9" customHeight="1">
      <c r="B118" s="122"/>
      <c r="D118" s="123" t="s">
        <v>698</v>
      </c>
      <c r="E118" s="124"/>
      <c r="F118" s="124"/>
      <c r="G118" s="124"/>
      <c r="H118" s="124"/>
      <c r="I118" s="124"/>
      <c r="J118" s="125">
        <f>J568</f>
        <v>0</v>
      </c>
      <c r="L118" s="122"/>
    </row>
    <row r="119" spans="1:31" s="2" customFormat="1" ht="21.7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6.95" customHeight="1">
      <c r="A120" s="33"/>
      <c r="B120" s="48"/>
      <c r="C120" s="49"/>
      <c r="D120" s="49"/>
      <c r="E120" s="49"/>
      <c r="F120" s="49"/>
      <c r="G120" s="49"/>
      <c r="H120" s="49"/>
      <c r="I120" s="49"/>
      <c r="J120" s="49"/>
      <c r="K120" s="49"/>
      <c r="L120" s="43"/>
      <c r="S120" s="33"/>
      <c r="T120" s="33"/>
      <c r="U120" s="33"/>
      <c r="V120" s="33"/>
      <c r="W120" s="33"/>
      <c r="X120" s="33"/>
      <c r="Y120" s="33"/>
      <c r="Z120" s="33"/>
      <c r="AA120" s="33"/>
      <c r="AB120" s="33"/>
      <c r="AC120" s="33"/>
      <c r="AD120" s="33"/>
      <c r="AE120" s="33"/>
    </row>
    <row r="124" spans="1:31" s="2" customFormat="1" ht="6.95" customHeight="1">
      <c r="A124" s="33"/>
      <c r="B124" s="50"/>
      <c r="C124" s="51"/>
      <c r="D124" s="51"/>
      <c r="E124" s="51"/>
      <c r="F124" s="51"/>
      <c r="G124" s="51"/>
      <c r="H124" s="51"/>
      <c r="I124" s="51"/>
      <c r="J124" s="51"/>
      <c r="K124" s="51"/>
      <c r="L124" s="43"/>
      <c r="S124" s="33"/>
      <c r="T124" s="33"/>
      <c r="U124" s="33"/>
      <c r="V124" s="33"/>
      <c r="W124" s="33"/>
      <c r="X124" s="33"/>
      <c r="Y124" s="33"/>
      <c r="Z124" s="33"/>
      <c r="AA124" s="33"/>
      <c r="AB124" s="33"/>
      <c r="AC124" s="33"/>
      <c r="AD124" s="33"/>
      <c r="AE124" s="33"/>
    </row>
    <row r="125" spans="1:31" s="2" customFormat="1" ht="24.95" customHeight="1">
      <c r="A125" s="33"/>
      <c r="B125" s="34"/>
      <c r="C125" s="22" t="s">
        <v>184</v>
      </c>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16</v>
      </c>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2" customFormat="1" ht="16.5" customHeight="1">
      <c r="A128" s="33"/>
      <c r="B128" s="34"/>
      <c r="C128" s="33"/>
      <c r="D128" s="33"/>
      <c r="E128" s="267" t="str">
        <f>E7</f>
        <v>VD Letovice, rekonstrukce VD</v>
      </c>
      <c r="F128" s="268"/>
      <c r="G128" s="268"/>
      <c r="H128" s="268"/>
      <c r="I128" s="33"/>
      <c r="J128" s="33"/>
      <c r="K128" s="33"/>
      <c r="L128" s="43"/>
      <c r="S128" s="33"/>
      <c r="T128" s="33"/>
      <c r="U128" s="33"/>
      <c r="V128" s="33"/>
      <c r="W128" s="33"/>
      <c r="X128" s="33"/>
      <c r="Y128" s="33"/>
      <c r="Z128" s="33"/>
      <c r="AA128" s="33"/>
      <c r="AB128" s="33"/>
      <c r="AC128" s="33"/>
      <c r="AD128" s="33"/>
      <c r="AE128" s="33"/>
    </row>
    <row r="129" spans="2:12" s="1" customFormat="1" ht="12" customHeight="1">
      <c r="B129" s="21"/>
      <c r="C129" s="28" t="s">
        <v>159</v>
      </c>
      <c r="L129" s="21"/>
    </row>
    <row r="130" spans="1:31" s="2" customFormat="1" ht="16.5" customHeight="1">
      <c r="A130" s="33"/>
      <c r="B130" s="34"/>
      <c r="C130" s="33"/>
      <c r="D130" s="33"/>
      <c r="E130" s="267" t="s">
        <v>1101</v>
      </c>
      <c r="F130" s="269"/>
      <c r="G130" s="269"/>
      <c r="H130" s="269"/>
      <c r="I130" s="33"/>
      <c r="J130" s="33"/>
      <c r="K130" s="33"/>
      <c r="L130" s="43"/>
      <c r="S130" s="33"/>
      <c r="T130" s="33"/>
      <c r="U130" s="33"/>
      <c r="V130" s="33"/>
      <c r="W130" s="33"/>
      <c r="X130" s="33"/>
      <c r="Y130" s="33"/>
      <c r="Z130" s="33"/>
      <c r="AA130" s="33"/>
      <c r="AB130" s="33"/>
      <c r="AC130" s="33"/>
      <c r="AD130" s="33"/>
      <c r="AE130" s="33"/>
    </row>
    <row r="131" spans="1:31" s="2" customFormat="1" ht="12" customHeight="1">
      <c r="A131" s="33"/>
      <c r="B131" s="34"/>
      <c r="C131" s="28" t="s">
        <v>1102</v>
      </c>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2" customFormat="1" ht="16.5" customHeight="1">
      <c r="A132" s="33"/>
      <c r="B132" s="34"/>
      <c r="C132" s="33"/>
      <c r="D132" s="33"/>
      <c r="E132" s="224" t="str">
        <f>E11</f>
        <v>SO 04.2 - Skluz</v>
      </c>
      <c r="F132" s="269"/>
      <c r="G132" s="269"/>
      <c r="H132" s="269"/>
      <c r="I132" s="33"/>
      <c r="J132" s="33"/>
      <c r="K132" s="33"/>
      <c r="L132" s="43"/>
      <c r="S132" s="33"/>
      <c r="T132" s="33"/>
      <c r="U132" s="33"/>
      <c r="V132" s="33"/>
      <c r="W132" s="33"/>
      <c r="X132" s="33"/>
      <c r="Y132" s="33"/>
      <c r="Z132" s="33"/>
      <c r="AA132" s="33"/>
      <c r="AB132" s="33"/>
      <c r="AC132" s="33"/>
      <c r="AD132" s="33"/>
      <c r="AE132" s="33"/>
    </row>
    <row r="133" spans="1:31" s="2" customFormat="1" ht="6.95" customHeight="1">
      <c r="A133" s="33"/>
      <c r="B133" s="34"/>
      <c r="C133" s="33"/>
      <c r="D133" s="33"/>
      <c r="E133" s="33"/>
      <c r="F133" s="33"/>
      <c r="G133" s="33"/>
      <c r="H133" s="33"/>
      <c r="I133" s="33"/>
      <c r="J133" s="33"/>
      <c r="K133" s="33"/>
      <c r="L133" s="43"/>
      <c r="S133" s="33"/>
      <c r="T133" s="33"/>
      <c r="U133" s="33"/>
      <c r="V133" s="33"/>
      <c r="W133" s="33"/>
      <c r="X133" s="33"/>
      <c r="Y133" s="33"/>
      <c r="Z133" s="33"/>
      <c r="AA133" s="33"/>
      <c r="AB133" s="33"/>
      <c r="AC133" s="33"/>
      <c r="AD133" s="33"/>
      <c r="AE133" s="33"/>
    </row>
    <row r="134" spans="1:31" s="2" customFormat="1" ht="12" customHeight="1">
      <c r="A134" s="33"/>
      <c r="B134" s="34"/>
      <c r="C134" s="28" t="s">
        <v>20</v>
      </c>
      <c r="D134" s="33"/>
      <c r="E134" s="33"/>
      <c r="F134" s="26" t="str">
        <f>F14</f>
        <v>VD Letovice</v>
      </c>
      <c r="G134" s="33"/>
      <c r="H134" s="33"/>
      <c r="I134" s="28" t="s">
        <v>22</v>
      </c>
      <c r="J134" s="56" t="str">
        <f>IF(J14="","",J14)</f>
        <v>14. 1. 2021</v>
      </c>
      <c r="K134" s="33"/>
      <c r="L134" s="43"/>
      <c r="S134" s="33"/>
      <c r="T134" s="33"/>
      <c r="U134" s="33"/>
      <c r="V134" s="33"/>
      <c r="W134" s="33"/>
      <c r="X134" s="33"/>
      <c r="Y134" s="33"/>
      <c r="Z134" s="33"/>
      <c r="AA134" s="33"/>
      <c r="AB134" s="33"/>
      <c r="AC134" s="33"/>
      <c r="AD134" s="33"/>
      <c r="AE134" s="33"/>
    </row>
    <row r="135" spans="1:31" s="2" customFormat="1" ht="6.95" customHeight="1">
      <c r="A135" s="33"/>
      <c r="B135" s="34"/>
      <c r="C135" s="33"/>
      <c r="D135" s="33"/>
      <c r="E135" s="33"/>
      <c r="F135" s="33"/>
      <c r="G135" s="33"/>
      <c r="H135" s="33"/>
      <c r="I135" s="33"/>
      <c r="J135" s="33"/>
      <c r="K135" s="33"/>
      <c r="L135" s="43"/>
      <c r="S135" s="33"/>
      <c r="T135" s="33"/>
      <c r="U135" s="33"/>
      <c r="V135" s="33"/>
      <c r="W135" s="33"/>
      <c r="X135" s="33"/>
      <c r="Y135" s="33"/>
      <c r="Z135" s="33"/>
      <c r="AA135" s="33"/>
      <c r="AB135" s="33"/>
      <c r="AC135" s="33"/>
      <c r="AD135" s="33"/>
      <c r="AE135" s="33"/>
    </row>
    <row r="136" spans="1:31" s="2" customFormat="1" ht="25.7" customHeight="1">
      <c r="A136" s="33"/>
      <c r="B136" s="34"/>
      <c r="C136" s="28" t="s">
        <v>24</v>
      </c>
      <c r="D136" s="33"/>
      <c r="E136" s="33"/>
      <c r="F136" s="26" t="str">
        <f>E17</f>
        <v>Povodí Moravy, s.p., Dřevařská 11, 60175 Brno</v>
      </c>
      <c r="G136" s="33"/>
      <c r="H136" s="33"/>
      <c r="I136" s="28" t="s">
        <v>32</v>
      </c>
      <c r="J136" s="31" t="str">
        <f>E23</f>
        <v>Sweco Hydroprojekt a.s.</v>
      </c>
      <c r="K136" s="33"/>
      <c r="L136" s="43"/>
      <c r="S136" s="33"/>
      <c r="T136" s="33"/>
      <c r="U136" s="33"/>
      <c r="V136" s="33"/>
      <c r="W136" s="33"/>
      <c r="X136" s="33"/>
      <c r="Y136" s="33"/>
      <c r="Z136" s="33"/>
      <c r="AA136" s="33"/>
      <c r="AB136" s="33"/>
      <c r="AC136" s="33"/>
      <c r="AD136" s="33"/>
      <c r="AE136" s="33"/>
    </row>
    <row r="137" spans="1:31" s="2" customFormat="1" ht="15.2" customHeight="1">
      <c r="A137" s="33"/>
      <c r="B137" s="34"/>
      <c r="C137" s="28" t="s">
        <v>30</v>
      </c>
      <c r="D137" s="33"/>
      <c r="E137" s="33"/>
      <c r="F137" s="26" t="str">
        <f>IF(E20="","",E20)</f>
        <v>Vyplň údaj</v>
      </c>
      <c r="G137" s="33"/>
      <c r="H137" s="33"/>
      <c r="I137" s="28" t="s">
        <v>37</v>
      </c>
      <c r="J137" s="31" t="str">
        <f>E26</f>
        <v xml:space="preserve"> </v>
      </c>
      <c r="K137" s="33"/>
      <c r="L137" s="43"/>
      <c r="S137" s="33"/>
      <c r="T137" s="33"/>
      <c r="U137" s="33"/>
      <c r="V137" s="33"/>
      <c r="W137" s="33"/>
      <c r="X137" s="33"/>
      <c r="Y137" s="33"/>
      <c r="Z137" s="33"/>
      <c r="AA137" s="33"/>
      <c r="AB137" s="33"/>
      <c r="AC137" s="33"/>
      <c r="AD137" s="33"/>
      <c r="AE137" s="33"/>
    </row>
    <row r="138" spans="1:31" s="2" customFormat="1" ht="10.35" customHeight="1">
      <c r="A138" s="33"/>
      <c r="B138" s="34"/>
      <c r="C138" s="33"/>
      <c r="D138" s="33"/>
      <c r="E138" s="33"/>
      <c r="F138" s="33"/>
      <c r="G138" s="33"/>
      <c r="H138" s="33"/>
      <c r="I138" s="33"/>
      <c r="J138" s="33"/>
      <c r="K138" s="33"/>
      <c r="L138" s="43"/>
      <c r="S138" s="33"/>
      <c r="T138" s="33"/>
      <c r="U138" s="33"/>
      <c r="V138" s="33"/>
      <c r="W138" s="33"/>
      <c r="X138" s="33"/>
      <c r="Y138" s="33"/>
      <c r="Z138" s="33"/>
      <c r="AA138" s="33"/>
      <c r="AB138" s="33"/>
      <c r="AC138" s="33"/>
      <c r="AD138" s="33"/>
      <c r="AE138" s="33"/>
    </row>
    <row r="139" spans="1:31" s="11" customFormat="1" ht="29.25" customHeight="1">
      <c r="A139" s="126"/>
      <c r="B139" s="127"/>
      <c r="C139" s="128" t="s">
        <v>185</v>
      </c>
      <c r="D139" s="129" t="s">
        <v>66</v>
      </c>
      <c r="E139" s="129" t="s">
        <v>62</v>
      </c>
      <c r="F139" s="129" t="s">
        <v>63</v>
      </c>
      <c r="G139" s="129" t="s">
        <v>186</v>
      </c>
      <c r="H139" s="129" t="s">
        <v>187</v>
      </c>
      <c r="I139" s="129" t="s">
        <v>188</v>
      </c>
      <c r="J139" s="129" t="s">
        <v>164</v>
      </c>
      <c r="K139" s="130" t="s">
        <v>189</v>
      </c>
      <c r="L139" s="131"/>
      <c r="M139" s="63" t="s">
        <v>1</v>
      </c>
      <c r="N139" s="64" t="s">
        <v>45</v>
      </c>
      <c r="O139" s="64" t="s">
        <v>190</v>
      </c>
      <c r="P139" s="64" t="s">
        <v>191</v>
      </c>
      <c r="Q139" s="64" t="s">
        <v>192</v>
      </c>
      <c r="R139" s="64" t="s">
        <v>193</v>
      </c>
      <c r="S139" s="64" t="s">
        <v>194</v>
      </c>
      <c r="T139" s="65" t="s">
        <v>195</v>
      </c>
      <c r="U139" s="126"/>
      <c r="V139" s="126"/>
      <c r="W139" s="126"/>
      <c r="X139" s="126"/>
      <c r="Y139" s="126"/>
      <c r="Z139" s="126"/>
      <c r="AA139" s="126"/>
      <c r="AB139" s="126"/>
      <c r="AC139" s="126"/>
      <c r="AD139" s="126"/>
      <c r="AE139" s="126"/>
    </row>
    <row r="140" spans="1:63" s="2" customFormat="1" ht="22.9" customHeight="1">
      <c r="A140" s="33"/>
      <c r="B140" s="34"/>
      <c r="C140" s="70" t="s">
        <v>196</v>
      </c>
      <c r="D140" s="33"/>
      <c r="E140" s="33"/>
      <c r="F140" s="33"/>
      <c r="G140" s="33"/>
      <c r="H140" s="33"/>
      <c r="I140" s="33"/>
      <c r="J140" s="132">
        <f>BK140</f>
        <v>0</v>
      </c>
      <c r="K140" s="33"/>
      <c r="L140" s="34"/>
      <c r="M140" s="66"/>
      <c r="N140" s="57"/>
      <c r="O140" s="67"/>
      <c r="P140" s="133">
        <f>P141+P545</f>
        <v>0</v>
      </c>
      <c r="Q140" s="67"/>
      <c r="R140" s="133">
        <f>R141+R545</f>
        <v>262.15264010999994</v>
      </c>
      <c r="S140" s="67"/>
      <c r="T140" s="134">
        <f>T141+T545</f>
        <v>2548.3536</v>
      </c>
      <c r="U140" s="33"/>
      <c r="V140" s="33"/>
      <c r="W140" s="33"/>
      <c r="X140" s="33"/>
      <c r="Y140" s="33"/>
      <c r="Z140" s="33"/>
      <c r="AA140" s="33"/>
      <c r="AB140" s="33"/>
      <c r="AC140" s="33"/>
      <c r="AD140" s="33"/>
      <c r="AE140" s="33"/>
      <c r="AT140" s="18" t="s">
        <v>80</v>
      </c>
      <c r="AU140" s="18" t="s">
        <v>166</v>
      </c>
      <c r="BK140" s="135">
        <f>BK141+BK545</f>
        <v>0</v>
      </c>
    </row>
    <row r="141" spans="2:63" s="12" customFormat="1" ht="25.9" customHeight="1">
      <c r="B141" s="136"/>
      <c r="D141" s="137" t="s">
        <v>80</v>
      </c>
      <c r="E141" s="138" t="s">
        <v>197</v>
      </c>
      <c r="F141" s="138" t="s">
        <v>198</v>
      </c>
      <c r="I141" s="139"/>
      <c r="J141" s="140">
        <f>BK141</f>
        <v>0</v>
      </c>
      <c r="L141" s="136"/>
      <c r="M141" s="141"/>
      <c r="N141" s="142"/>
      <c r="O141" s="142"/>
      <c r="P141" s="143">
        <f>P142+P226+P240+P334+P354+P361+P374+P390+P533+P540</f>
        <v>0</v>
      </c>
      <c r="Q141" s="142"/>
      <c r="R141" s="143">
        <f>R142+R226+R240+R334+R354+R361+R374+R390+R533+R540</f>
        <v>261.97880010999995</v>
      </c>
      <c r="S141" s="142"/>
      <c r="T141" s="144">
        <f>T142+T226+T240+T334+T354+T361+T374+T390+T533+T540</f>
        <v>2548.3536</v>
      </c>
      <c r="AR141" s="137" t="s">
        <v>89</v>
      </c>
      <c r="AT141" s="145" t="s">
        <v>80</v>
      </c>
      <c r="AU141" s="145" t="s">
        <v>81</v>
      </c>
      <c r="AY141" s="137" t="s">
        <v>199</v>
      </c>
      <c r="BK141" s="146">
        <f>BK142+BK226+BK240+BK334+BK354+BK361+BK374+BK390+BK533+BK540</f>
        <v>0</v>
      </c>
    </row>
    <row r="142" spans="2:63" s="12" customFormat="1" ht="22.9" customHeight="1">
      <c r="B142" s="136"/>
      <c r="D142" s="137" t="s">
        <v>80</v>
      </c>
      <c r="E142" s="147" t="s">
        <v>89</v>
      </c>
      <c r="F142" s="147" t="s">
        <v>200</v>
      </c>
      <c r="I142" s="139"/>
      <c r="J142" s="148">
        <f>BK142</f>
        <v>0</v>
      </c>
      <c r="L142" s="136"/>
      <c r="M142" s="141"/>
      <c r="N142" s="142"/>
      <c r="O142" s="142"/>
      <c r="P142" s="143">
        <f>SUM(P143:P225)</f>
        <v>0</v>
      </c>
      <c r="Q142" s="142"/>
      <c r="R142" s="143">
        <f>SUM(R143:R225)</f>
        <v>20.225896</v>
      </c>
      <c r="S142" s="142"/>
      <c r="T142" s="144">
        <f>SUM(T143:T225)</f>
        <v>0</v>
      </c>
      <c r="AR142" s="137" t="s">
        <v>89</v>
      </c>
      <c r="AT142" s="145" t="s">
        <v>80</v>
      </c>
      <c r="AU142" s="145" t="s">
        <v>89</v>
      </c>
      <c r="AY142" s="137" t="s">
        <v>199</v>
      </c>
      <c r="BK142" s="146">
        <f>SUM(BK143:BK225)</f>
        <v>0</v>
      </c>
    </row>
    <row r="143" spans="1:65" s="2" customFormat="1" ht="24.2" customHeight="1">
      <c r="A143" s="33"/>
      <c r="B143" s="149"/>
      <c r="C143" s="150" t="s">
        <v>89</v>
      </c>
      <c r="D143" s="150" t="s">
        <v>201</v>
      </c>
      <c r="E143" s="151" t="s">
        <v>1243</v>
      </c>
      <c r="F143" s="152" t="s">
        <v>1244</v>
      </c>
      <c r="G143" s="153" t="s">
        <v>228</v>
      </c>
      <c r="H143" s="154">
        <v>4.5</v>
      </c>
      <c r="I143" s="155"/>
      <c r="J143" s="156">
        <f>ROUND(I143*H143,2)</f>
        <v>0</v>
      </c>
      <c r="K143" s="152" t="s">
        <v>205</v>
      </c>
      <c r="L143" s="34"/>
      <c r="M143" s="157" t="s">
        <v>1</v>
      </c>
      <c r="N143" s="158" t="s">
        <v>46</v>
      </c>
      <c r="O143" s="59"/>
      <c r="P143" s="159">
        <f>O143*H143</f>
        <v>0</v>
      </c>
      <c r="Q143" s="159">
        <v>0</v>
      </c>
      <c r="R143" s="159">
        <f>Q143*H143</f>
        <v>0</v>
      </c>
      <c r="S143" s="159">
        <v>0</v>
      </c>
      <c r="T143" s="160">
        <f>S143*H143</f>
        <v>0</v>
      </c>
      <c r="U143" s="33"/>
      <c r="V143" s="33"/>
      <c r="W143" s="33"/>
      <c r="X143" s="33"/>
      <c r="Y143" s="33"/>
      <c r="Z143" s="33"/>
      <c r="AA143" s="33"/>
      <c r="AB143" s="33"/>
      <c r="AC143" s="33"/>
      <c r="AD143" s="33"/>
      <c r="AE143" s="33"/>
      <c r="AR143" s="161" t="s">
        <v>206</v>
      </c>
      <c r="AT143" s="161" t="s">
        <v>201</v>
      </c>
      <c r="AU143" s="161" t="s">
        <v>91</v>
      </c>
      <c r="AY143" s="18" t="s">
        <v>199</v>
      </c>
      <c r="BE143" s="162">
        <f>IF(N143="základní",J143,0)</f>
        <v>0</v>
      </c>
      <c r="BF143" s="162">
        <f>IF(N143="snížená",J143,0)</f>
        <v>0</v>
      </c>
      <c r="BG143" s="162">
        <f>IF(N143="zákl. přenesená",J143,0)</f>
        <v>0</v>
      </c>
      <c r="BH143" s="162">
        <f>IF(N143="sníž. přenesená",J143,0)</f>
        <v>0</v>
      </c>
      <c r="BI143" s="162">
        <f>IF(N143="nulová",J143,0)</f>
        <v>0</v>
      </c>
      <c r="BJ143" s="18" t="s">
        <v>89</v>
      </c>
      <c r="BK143" s="162">
        <f>ROUND(I143*H143,2)</f>
        <v>0</v>
      </c>
      <c r="BL143" s="18" t="s">
        <v>206</v>
      </c>
      <c r="BM143" s="161" t="s">
        <v>1245</v>
      </c>
    </row>
    <row r="144" spans="1:47" s="2" customFormat="1" ht="19.5">
      <c r="A144" s="33"/>
      <c r="B144" s="34"/>
      <c r="C144" s="33"/>
      <c r="D144" s="163" t="s">
        <v>208</v>
      </c>
      <c r="E144" s="33"/>
      <c r="F144" s="164" t="s">
        <v>1246</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208</v>
      </c>
      <c r="AU144" s="18" t="s">
        <v>91</v>
      </c>
    </row>
    <row r="145" spans="1:47" s="2" customFormat="1" ht="29.25">
      <c r="A145" s="33"/>
      <c r="B145" s="34"/>
      <c r="C145" s="33"/>
      <c r="D145" s="163" t="s">
        <v>210</v>
      </c>
      <c r="E145" s="33"/>
      <c r="F145" s="168" t="s">
        <v>231</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210</v>
      </c>
      <c r="AU145" s="18" t="s">
        <v>91</v>
      </c>
    </row>
    <row r="146" spans="2:51" s="14" customFormat="1" ht="11.25">
      <c r="B146" s="177"/>
      <c r="D146" s="163" t="s">
        <v>212</v>
      </c>
      <c r="E146" s="178" t="s">
        <v>1</v>
      </c>
      <c r="F146" s="179" t="s">
        <v>1247</v>
      </c>
      <c r="H146" s="178" t="s">
        <v>1</v>
      </c>
      <c r="I146" s="180"/>
      <c r="L146" s="177"/>
      <c r="M146" s="181"/>
      <c r="N146" s="182"/>
      <c r="O146" s="182"/>
      <c r="P146" s="182"/>
      <c r="Q146" s="182"/>
      <c r="R146" s="182"/>
      <c r="S146" s="182"/>
      <c r="T146" s="183"/>
      <c r="AT146" s="178" t="s">
        <v>212</v>
      </c>
      <c r="AU146" s="178" t="s">
        <v>91</v>
      </c>
      <c r="AV146" s="14" t="s">
        <v>89</v>
      </c>
      <c r="AW146" s="14" t="s">
        <v>36</v>
      </c>
      <c r="AX146" s="14" t="s">
        <v>81</v>
      </c>
      <c r="AY146" s="178" t="s">
        <v>199</v>
      </c>
    </row>
    <row r="147" spans="2:51" s="14" customFormat="1" ht="11.25">
      <c r="B147" s="177"/>
      <c r="D147" s="163" t="s">
        <v>212</v>
      </c>
      <c r="E147" s="178" t="s">
        <v>1</v>
      </c>
      <c r="F147" s="179" t="s">
        <v>1248</v>
      </c>
      <c r="H147" s="178" t="s">
        <v>1</v>
      </c>
      <c r="I147" s="180"/>
      <c r="L147" s="177"/>
      <c r="M147" s="181"/>
      <c r="N147" s="182"/>
      <c r="O147" s="182"/>
      <c r="P147" s="182"/>
      <c r="Q147" s="182"/>
      <c r="R147" s="182"/>
      <c r="S147" s="182"/>
      <c r="T147" s="183"/>
      <c r="AT147" s="178" t="s">
        <v>212</v>
      </c>
      <c r="AU147" s="178" t="s">
        <v>91</v>
      </c>
      <c r="AV147" s="14" t="s">
        <v>89</v>
      </c>
      <c r="AW147" s="14" t="s">
        <v>36</v>
      </c>
      <c r="AX147" s="14" t="s">
        <v>81</v>
      </c>
      <c r="AY147" s="178" t="s">
        <v>199</v>
      </c>
    </row>
    <row r="148" spans="2:51" s="13" customFormat="1" ht="11.25">
      <c r="B148" s="169"/>
      <c r="D148" s="163" t="s">
        <v>212</v>
      </c>
      <c r="E148" s="170" t="s">
        <v>1</v>
      </c>
      <c r="F148" s="171" t="s">
        <v>1249</v>
      </c>
      <c r="H148" s="172">
        <v>4.5</v>
      </c>
      <c r="I148" s="173"/>
      <c r="L148" s="169"/>
      <c r="M148" s="174"/>
      <c r="N148" s="175"/>
      <c r="O148" s="175"/>
      <c r="P148" s="175"/>
      <c r="Q148" s="175"/>
      <c r="R148" s="175"/>
      <c r="S148" s="175"/>
      <c r="T148" s="176"/>
      <c r="AT148" s="170" t="s">
        <v>212</v>
      </c>
      <c r="AU148" s="170" t="s">
        <v>91</v>
      </c>
      <c r="AV148" s="13" t="s">
        <v>91</v>
      </c>
      <c r="AW148" s="13" t="s">
        <v>36</v>
      </c>
      <c r="AX148" s="13" t="s">
        <v>81</v>
      </c>
      <c r="AY148" s="170" t="s">
        <v>199</v>
      </c>
    </row>
    <row r="149" spans="2:51" s="15" customFormat="1" ht="11.25">
      <c r="B149" s="184"/>
      <c r="D149" s="163" t="s">
        <v>212</v>
      </c>
      <c r="E149" s="185" t="s">
        <v>1</v>
      </c>
      <c r="F149" s="186" t="s">
        <v>234</v>
      </c>
      <c r="H149" s="187">
        <v>4.5</v>
      </c>
      <c r="I149" s="188"/>
      <c r="L149" s="184"/>
      <c r="M149" s="189"/>
      <c r="N149" s="190"/>
      <c r="O149" s="190"/>
      <c r="P149" s="190"/>
      <c r="Q149" s="190"/>
      <c r="R149" s="190"/>
      <c r="S149" s="190"/>
      <c r="T149" s="191"/>
      <c r="AT149" s="185" t="s">
        <v>212</v>
      </c>
      <c r="AU149" s="185" t="s">
        <v>91</v>
      </c>
      <c r="AV149" s="15" t="s">
        <v>206</v>
      </c>
      <c r="AW149" s="15" t="s">
        <v>36</v>
      </c>
      <c r="AX149" s="15" t="s">
        <v>89</v>
      </c>
      <c r="AY149" s="185" t="s">
        <v>199</v>
      </c>
    </row>
    <row r="150" spans="1:65" s="2" customFormat="1" ht="24.2" customHeight="1">
      <c r="A150" s="33"/>
      <c r="B150" s="149"/>
      <c r="C150" s="150" t="s">
        <v>91</v>
      </c>
      <c r="D150" s="150" t="s">
        <v>201</v>
      </c>
      <c r="E150" s="151" t="s">
        <v>1250</v>
      </c>
      <c r="F150" s="152" t="s">
        <v>1251</v>
      </c>
      <c r="G150" s="153" t="s">
        <v>228</v>
      </c>
      <c r="H150" s="154">
        <v>871.156</v>
      </c>
      <c r="I150" s="155"/>
      <c r="J150" s="156">
        <f>ROUND(I150*H150,2)</f>
        <v>0</v>
      </c>
      <c r="K150" s="152" t="s">
        <v>205</v>
      </c>
      <c r="L150" s="34"/>
      <c r="M150" s="157" t="s">
        <v>1</v>
      </c>
      <c r="N150" s="158" t="s">
        <v>46</v>
      </c>
      <c r="O150" s="59"/>
      <c r="P150" s="159">
        <f>O150*H150</f>
        <v>0</v>
      </c>
      <c r="Q150" s="159">
        <v>0</v>
      </c>
      <c r="R150" s="159">
        <f>Q150*H150</f>
        <v>0</v>
      </c>
      <c r="S150" s="159">
        <v>0</v>
      </c>
      <c r="T150" s="160">
        <f>S150*H150</f>
        <v>0</v>
      </c>
      <c r="U150" s="33"/>
      <c r="V150" s="33"/>
      <c r="W150" s="33"/>
      <c r="X150" s="33"/>
      <c r="Y150" s="33"/>
      <c r="Z150" s="33"/>
      <c r="AA150" s="33"/>
      <c r="AB150" s="33"/>
      <c r="AC150" s="33"/>
      <c r="AD150" s="33"/>
      <c r="AE150" s="33"/>
      <c r="AR150" s="161" t="s">
        <v>206</v>
      </c>
      <c r="AT150" s="161" t="s">
        <v>201</v>
      </c>
      <c r="AU150" s="161" t="s">
        <v>91</v>
      </c>
      <c r="AY150" s="18" t="s">
        <v>199</v>
      </c>
      <c r="BE150" s="162">
        <f>IF(N150="základní",J150,0)</f>
        <v>0</v>
      </c>
      <c r="BF150" s="162">
        <f>IF(N150="snížená",J150,0)</f>
        <v>0</v>
      </c>
      <c r="BG150" s="162">
        <f>IF(N150="zákl. přenesená",J150,0)</f>
        <v>0</v>
      </c>
      <c r="BH150" s="162">
        <f>IF(N150="sníž. přenesená",J150,0)</f>
        <v>0</v>
      </c>
      <c r="BI150" s="162">
        <f>IF(N150="nulová",J150,0)</f>
        <v>0</v>
      </c>
      <c r="BJ150" s="18" t="s">
        <v>89</v>
      </c>
      <c r="BK150" s="162">
        <f>ROUND(I150*H150,2)</f>
        <v>0</v>
      </c>
      <c r="BL150" s="18" t="s">
        <v>206</v>
      </c>
      <c r="BM150" s="161" t="s">
        <v>1252</v>
      </c>
    </row>
    <row r="151" spans="1:47" s="2" customFormat="1" ht="29.25">
      <c r="A151" s="33"/>
      <c r="B151" s="34"/>
      <c r="C151" s="33"/>
      <c r="D151" s="163" t="s">
        <v>208</v>
      </c>
      <c r="E151" s="33"/>
      <c r="F151" s="164" t="s">
        <v>1253</v>
      </c>
      <c r="G151" s="33"/>
      <c r="H151" s="33"/>
      <c r="I151" s="165"/>
      <c r="J151" s="33"/>
      <c r="K151" s="33"/>
      <c r="L151" s="34"/>
      <c r="M151" s="166"/>
      <c r="N151" s="167"/>
      <c r="O151" s="59"/>
      <c r="P151" s="59"/>
      <c r="Q151" s="59"/>
      <c r="R151" s="59"/>
      <c r="S151" s="59"/>
      <c r="T151" s="60"/>
      <c r="U151" s="33"/>
      <c r="V151" s="33"/>
      <c r="W151" s="33"/>
      <c r="X151" s="33"/>
      <c r="Y151" s="33"/>
      <c r="Z151" s="33"/>
      <c r="AA151" s="33"/>
      <c r="AB151" s="33"/>
      <c r="AC151" s="33"/>
      <c r="AD151" s="33"/>
      <c r="AE151" s="33"/>
      <c r="AT151" s="18" t="s">
        <v>208</v>
      </c>
      <c r="AU151" s="18" t="s">
        <v>91</v>
      </c>
    </row>
    <row r="152" spans="1:47" s="2" customFormat="1" ht="68.25">
      <c r="A152" s="33"/>
      <c r="B152" s="34"/>
      <c r="C152" s="33"/>
      <c r="D152" s="163" t="s">
        <v>210</v>
      </c>
      <c r="E152" s="33"/>
      <c r="F152" s="168" t="s">
        <v>703</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210</v>
      </c>
      <c r="AU152" s="18" t="s">
        <v>91</v>
      </c>
    </row>
    <row r="153" spans="2:51" s="14" customFormat="1" ht="11.25">
      <c r="B153" s="177"/>
      <c r="D153" s="163" t="s">
        <v>212</v>
      </c>
      <c r="E153" s="178" t="s">
        <v>1</v>
      </c>
      <c r="F153" s="179" t="s">
        <v>1254</v>
      </c>
      <c r="H153" s="178" t="s">
        <v>1</v>
      </c>
      <c r="I153" s="180"/>
      <c r="L153" s="177"/>
      <c r="M153" s="181"/>
      <c r="N153" s="182"/>
      <c r="O153" s="182"/>
      <c r="P153" s="182"/>
      <c r="Q153" s="182"/>
      <c r="R153" s="182"/>
      <c r="S153" s="182"/>
      <c r="T153" s="183"/>
      <c r="AT153" s="178" t="s">
        <v>212</v>
      </c>
      <c r="AU153" s="178" t="s">
        <v>91</v>
      </c>
      <c r="AV153" s="14" t="s">
        <v>89</v>
      </c>
      <c r="AW153" s="14" t="s">
        <v>36</v>
      </c>
      <c r="AX153" s="14" t="s">
        <v>81</v>
      </c>
      <c r="AY153" s="178" t="s">
        <v>199</v>
      </c>
    </row>
    <row r="154" spans="2:51" s="13" customFormat="1" ht="11.25">
      <c r="B154" s="169"/>
      <c r="D154" s="163" t="s">
        <v>212</v>
      </c>
      <c r="E154" s="170" t="s">
        <v>1</v>
      </c>
      <c r="F154" s="171" t="s">
        <v>1255</v>
      </c>
      <c r="H154" s="172">
        <v>871.156</v>
      </c>
      <c r="I154" s="173"/>
      <c r="L154" s="169"/>
      <c r="M154" s="174"/>
      <c r="N154" s="175"/>
      <c r="O154" s="175"/>
      <c r="P154" s="175"/>
      <c r="Q154" s="175"/>
      <c r="R154" s="175"/>
      <c r="S154" s="175"/>
      <c r="T154" s="176"/>
      <c r="AT154" s="170" t="s">
        <v>212</v>
      </c>
      <c r="AU154" s="170" t="s">
        <v>91</v>
      </c>
      <c r="AV154" s="13" t="s">
        <v>91</v>
      </c>
      <c r="AW154" s="13" t="s">
        <v>36</v>
      </c>
      <c r="AX154" s="13" t="s">
        <v>81</v>
      </c>
      <c r="AY154" s="170" t="s">
        <v>199</v>
      </c>
    </row>
    <row r="155" spans="2:51" s="15" customFormat="1" ht="11.25">
      <c r="B155" s="184"/>
      <c r="D155" s="163" t="s">
        <v>212</v>
      </c>
      <c r="E155" s="185" t="s">
        <v>1</v>
      </c>
      <c r="F155" s="186" t="s">
        <v>234</v>
      </c>
      <c r="H155" s="187">
        <v>871.156</v>
      </c>
      <c r="I155" s="188"/>
      <c r="L155" s="184"/>
      <c r="M155" s="189"/>
      <c r="N155" s="190"/>
      <c r="O155" s="190"/>
      <c r="P155" s="190"/>
      <c r="Q155" s="190"/>
      <c r="R155" s="190"/>
      <c r="S155" s="190"/>
      <c r="T155" s="191"/>
      <c r="AT155" s="185" t="s">
        <v>212</v>
      </c>
      <c r="AU155" s="185" t="s">
        <v>91</v>
      </c>
      <c r="AV155" s="15" t="s">
        <v>206</v>
      </c>
      <c r="AW155" s="15" t="s">
        <v>36</v>
      </c>
      <c r="AX155" s="15" t="s">
        <v>89</v>
      </c>
      <c r="AY155" s="185" t="s">
        <v>199</v>
      </c>
    </row>
    <row r="156" spans="2:51" s="14" customFormat="1" ht="11.25">
      <c r="B156" s="177"/>
      <c r="D156" s="163" t="s">
        <v>212</v>
      </c>
      <c r="E156" s="178" t="s">
        <v>1</v>
      </c>
      <c r="F156" s="179" t="s">
        <v>1256</v>
      </c>
      <c r="H156" s="178" t="s">
        <v>1</v>
      </c>
      <c r="I156" s="180"/>
      <c r="L156" s="177"/>
      <c r="M156" s="181"/>
      <c r="N156" s="182"/>
      <c r="O156" s="182"/>
      <c r="P156" s="182"/>
      <c r="Q156" s="182"/>
      <c r="R156" s="182"/>
      <c r="S156" s="182"/>
      <c r="T156" s="183"/>
      <c r="AT156" s="178" t="s">
        <v>212</v>
      </c>
      <c r="AU156" s="178" t="s">
        <v>91</v>
      </c>
      <c r="AV156" s="14" t="s">
        <v>89</v>
      </c>
      <c r="AW156" s="14" t="s">
        <v>36</v>
      </c>
      <c r="AX156" s="14" t="s">
        <v>81</v>
      </c>
      <c r="AY156" s="178" t="s">
        <v>199</v>
      </c>
    </row>
    <row r="157" spans="1:65" s="2" customFormat="1" ht="24.2" customHeight="1">
      <c r="A157" s="33"/>
      <c r="B157" s="149"/>
      <c r="C157" s="150" t="s">
        <v>221</v>
      </c>
      <c r="D157" s="150" t="s">
        <v>201</v>
      </c>
      <c r="E157" s="151" t="s">
        <v>715</v>
      </c>
      <c r="F157" s="152" t="s">
        <v>716</v>
      </c>
      <c r="G157" s="153" t="s">
        <v>228</v>
      </c>
      <c r="H157" s="154">
        <v>754.14</v>
      </c>
      <c r="I157" s="155"/>
      <c r="J157" s="156">
        <f>ROUND(I157*H157,2)</f>
        <v>0</v>
      </c>
      <c r="K157" s="152" t="s">
        <v>205</v>
      </c>
      <c r="L157" s="34"/>
      <c r="M157" s="157" t="s">
        <v>1</v>
      </c>
      <c r="N157" s="158" t="s">
        <v>46</v>
      </c>
      <c r="O157" s="59"/>
      <c r="P157" s="159">
        <f>O157*H157</f>
        <v>0</v>
      </c>
      <c r="Q157" s="159">
        <v>0</v>
      </c>
      <c r="R157" s="159">
        <f>Q157*H157</f>
        <v>0</v>
      </c>
      <c r="S157" s="159">
        <v>0</v>
      </c>
      <c r="T157" s="160">
        <f>S157*H157</f>
        <v>0</v>
      </c>
      <c r="U157" s="33"/>
      <c r="V157" s="33"/>
      <c r="W157" s="33"/>
      <c r="X157" s="33"/>
      <c r="Y157" s="33"/>
      <c r="Z157" s="33"/>
      <c r="AA157" s="33"/>
      <c r="AB157" s="33"/>
      <c r="AC157" s="33"/>
      <c r="AD157" s="33"/>
      <c r="AE157" s="33"/>
      <c r="AR157" s="161" t="s">
        <v>206</v>
      </c>
      <c r="AT157" s="161" t="s">
        <v>201</v>
      </c>
      <c r="AU157" s="161" t="s">
        <v>91</v>
      </c>
      <c r="AY157" s="18" t="s">
        <v>199</v>
      </c>
      <c r="BE157" s="162">
        <f>IF(N157="základní",J157,0)</f>
        <v>0</v>
      </c>
      <c r="BF157" s="162">
        <f>IF(N157="snížená",J157,0)</f>
        <v>0</v>
      </c>
      <c r="BG157" s="162">
        <f>IF(N157="zákl. přenesená",J157,0)</f>
        <v>0</v>
      </c>
      <c r="BH157" s="162">
        <f>IF(N157="sníž. přenesená",J157,0)</f>
        <v>0</v>
      </c>
      <c r="BI157" s="162">
        <f>IF(N157="nulová",J157,0)</f>
        <v>0</v>
      </c>
      <c r="BJ157" s="18" t="s">
        <v>89</v>
      </c>
      <c r="BK157" s="162">
        <f>ROUND(I157*H157,2)</f>
        <v>0</v>
      </c>
      <c r="BL157" s="18" t="s">
        <v>206</v>
      </c>
      <c r="BM157" s="161" t="s">
        <v>1257</v>
      </c>
    </row>
    <row r="158" spans="1:47" s="2" customFormat="1" ht="39">
      <c r="A158" s="33"/>
      <c r="B158" s="34"/>
      <c r="C158" s="33"/>
      <c r="D158" s="163" t="s">
        <v>208</v>
      </c>
      <c r="E158" s="33"/>
      <c r="F158" s="164" t="s">
        <v>718</v>
      </c>
      <c r="G158" s="33"/>
      <c r="H158" s="33"/>
      <c r="I158" s="165"/>
      <c r="J158" s="33"/>
      <c r="K158" s="33"/>
      <c r="L158" s="34"/>
      <c r="M158" s="166"/>
      <c r="N158" s="167"/>
      <c r="O158" s="59"/>
      <c r="P158" s="59"/>
      <c r="Q158" s="59"/>
      <c r="R158" s="59"/>
      <c r="S158" s="59"/>
      <c r="T158" s="60"/>
      <c r="U158" s="33"/>
      <c r="V158" s="33"/>
      <c r="W158" s="33"/>
      <c r="X158" s="33"/>
      <c r="Y158" s="33"/>
      <c r="Z158" s="33"/>
      <c r="AA158" s="33"/>
      <c r="AB158" s="33"/>
      <c r="AC158" s="33"/>
      <c r="AD158" s="33"/>
      <c r="AE158" s="33"/>
      <c r="AT158" s="18" t="s">
        <v>208</v>
      </c>
      <c r="AU158" s="18" t="s">
        <v>91</v>
      </c>
    </row>
    <row r="159" spans="1:47" s="2" customFormat="1" ht="68.25">
      <c r="A159" s="33"/>
      <c r="B159" s="34"/>
      <c r="C159" s="33"/>
      <c r="D159" s="163" t="s">
        <v>210</v>
      </c>
      <c r="E159" s="33"/>
      <c r="F159" s="168" t="s">
        <v>719</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210</v>
      </c>
      <c r="AU159" s="18" t="s">
        <v>91</v>
      </c>
    </row>
    <row r="160" spans="2:51" s="14" customFormat="1" ht="22.5">
      <c r="B160" s="177"/>
      <c r="D160" s="163" t="s">
        <v>212</v>
      </c>
      <c r="E160" s="178" t="s">
        <v>1</v>
      </c>
      <c r="F160" s="179" t="s">
        <v>1258</v>
      </c>
      <c r="H160" s="178" t="s">
        <v>1</v>
      </c>
      <c r="I160" s="180"/>
      <c r="L160" s="177"/>
      <c r="M160" s="181"/>
      <c r="N160" s="182"/>
      <c r="O160" s="182"/>
      <c r="P160" s="182"/>
      <c r="Q160" s="182"/>
      <c r="R160" s="182"/>
      <c r="S160" s="182"/>
      <c r="T160" s="183"/>
      <c r="AT160" s="178" t="s">
        <v>212</v>
      </c>
      <c r="AU160" s="178" t="s">
        <v>91</v>
      </c>
      <c r="AV160" s="14" t="s">
        <v>89</v>
      </c>
      <c r="AW160" s="14" t="s">
        <v>36</v>
      </c>
      <c r="AX160" s="14" t="s">
        <v>81</v>
      </c>
      <c r="AY160" s="178" t="s">
        <v>199</v>
      </c>
    </row>
    <row r="161" spans="2:51" s="13" customFormat="1" ht="11.25">
      <c r="B161" s="169"/>
      <c r="D161" s="163" t="s">
        <v>212</v>
      </c>
      <c r="E161" s="170" t="s">
        <v>1</v>
      </c>
      <c r="F161" s="171" t="s">
        <v>1259</v>
      </c>
      <c r="H161" s="172">
        <v>744.74</v>
      </c>
      <c r="I161" s="173"/>
      <c r="L161" s="169"/>
      <c r="M161" s="174"/>
      <c r="N161" s="175"/>
      <c r="O161" s="175"/>
      <c r="P161" s="175"/>
      <c r="Q161" s="175"/>
      <c r="R161" s="175"/>
      <c r="S161" s="175"/>
      <c r="T161" s="176"/>
      <c r="AT161" s="170" t="s">
        <v>212</v>
      </c>
      <c r="AU161" s="170" t="s">
        <v>91</v>
      </c>
      <c r="AV161" s="13" t="s">
        <v>91</v>
      </c>
      <c r="AW161" s="13" t="s">
        <v>36</v>
      </c>
      <c r="AX161" s="13" t="s">
        <v>81</v>
      </c>
      <c r="AY161" s="170" t="s">
        <v>199</v>
      </c>
    </row>
    <row r="162" spans="2:51" s="13" customFormat="1" ht="11.25">
      <c r="B162" s="169"/>
      <c r="D162" s="163" t="s">
        <v>212</v>
      </c>
      <c r="E162" s="170" t="s">
        <v>1</v>
      </c>
      <c r="F162" s="171" t="s">
        <v>1260</v>
      </c>
      <c r="H162" s="172">
        <v>9.4</v>
      </c>
      <c r="I162" s="173"/>
      <c r="L162" s="169"/>
      <c r="M162" s="174"/>
      <c r="N162" s="175"/>
      <c r="O162" s="175"/>
      <c r="P162" s="175"/>
      <c r="Q162" s="175"/>
      <c r="R162" s="175"/>
      <c r="S162" s="175"/>
      <c r="T162" s="176"/>
      <c r="AT162" s="170" t="s">
        <v>212</v>
      </c>
      <c r="AU162" s="170" t="s">
        <v>91</v>
      </c>
      <c r="AV162" s="13" t="s">
        <v>91</v>
      </c>
      <c r="AW162" s="13" t="s">
        <v>36</v>
      </c>
      <c r="AX162" s="13" t="s">
        <v>81</v>
      </c>
      <c r="AY162" s="170" t="s">
        <v>199</v>
      </c>
    </row>
    <row r="163" spans="2:51" s="15" customFormat="1" ht="11.25">
      <c r="B163" s="184"/>
      <c r="D163" s="163" t="s">
        <v>212</v>
      </c>
      <c r="E163" s="185" t="s">
        <v>1</v>
      </c>
      <c r="F163" s="186" t="s">
        <v>234</v>
      </c>
      <c r="H163" s="187">
        <v>754.14</v>
      </c>
      <c r="I163" s="188"/>
      <c r="L163" s="184"/>
      <c r="M163" s="189"/>
      <c r="N163" s="190"/>
      <c r="O163" s="190"/>
      <c r="P163" s="190"/>
      <c r="Q163" s="190"/>
      <c r="R163" s="190"/>
      <c r="S163" s="190"/>
      <c r="T163" s="191"/>
      <c r="AT163" s="185" t="s">
        <v>212</v>
      </c>
      <c r="AU163" s="185" t="s">
        <v>91</v>
      </c>
      <c r="AV163" s="15" t="s">
        <v>206</v>
      </c>
      <c r="AW163" s="15" t="s">
        <v>36</v>
      </c>
      <c r="AX163" s="15" t="s">
        <v>89</v>
      </c>
      <c r="AY163" s="185" t="s">
        <v>199</v>
      </c>
    </row>
    <row r="164" spans="1:65" s="2" customFormat="1" ht="14.45" customHeight="1">
      <c r="A164" s="33"/>
      <c r="B164" s="149"/>
      <c r="C164" s="150" t="s">
        <v>206</v>
      </c>
      <c r="D164" s="150" t="s">
        <v>201</v>
      </c>
      <c r="E164" s="151" t="s">
        <v>728</v>
      </c>
      <c r="F164" s="152" t="s">
        <v>729</v>
      </c>
      <c r="G164" s="153" t="s">
        <v>228</v>
      </c>
      <c r="H164" s="154">
        <v>498.586</v>
      </c>
      <c r="I164" s="155"/>
      <c r="J164" s="156">
        <f>ROUND(I164*H164,2)</f>
        <v>0</v>
      </c>
      <c r="K164" s="152" t="s">
        <v>246</v>
      </c>
      <c r="L164" s="34"/>
      <c r="M164" s="157" t="s">
        <v>1</v>
      </c>
      <c r="N164" s="158" t="s">
        <v>46</v>
      </c>
      <c r="O164" s="59"/>
      <c r="P164" s="159">
        <f>O164*H164</f>
        <v>0</v>
      </c>
      <c r="Q164" s="159">
        <v>0</v>
      </c>
      <c r="R164" s="159">
        <f>Q164*H164</f>
        <v>0</v>
      </c>
      <c r="S164" s="159">
        <v>0</v>
      </c>
      <c r="T164" s="160">
        <f>S164*H164</f>
        <v>0</v>
      </c>
      <c r="U164" s="33"/>
      <c r="V164" s="33"/>
      <c r="W164" s="33"/>
      <c r="X164" s="33"/>
      <c r="Y164" s="33"/>
      <c r="Z164" s="33"/>
      <c r="AA164" s="33"/>
      <c r="AB164" s="33"/>
      <c r="AC164" s="33"/>
      <c r="AD164" s="33"/>
      <c r="AE164" s="33"/>
      <c r="AR164" s="161" t="s">
        <v>206</v>
      </c>
      <c r="AT164" s="161" t="s">
        <v>201</v>
      </c>
      <c r="AU164" s="161" t="s">
        <v>91</v>
      </c>
      <c r="AY164" s="18" t="s">
        <v>199</v>
      </c>
      <c r="BE164" s="162">
        <f>IF(N164="základní",J164,0)</f>
        <v>0</v>
      </c>
      <c r="BF164" s="162">
        <f>IF(N164="snížená",J164,0)</f>
        <v>0</v>
      </c>
      <c r="BG164" s="162">
        <f>IF(N164="zákl. přenesená",J164,0)</f>
        <v>0</v>
      </c>
      <c r="BH164" s="162">
        <f>IF(N164="sníž. přenesená",J164,0)</f>
        <v>0</v>
      </c>
      <c r="BI164" s="162">
        <f>IF(N164="nulová",J164,0)</f>
        <v>0</v>
      </c>
      <c r="BJ164" s="18" t="s">
        <v>89</v>
      </c>
      <c r="BK164" s="162">
        <f>ROUND(I164*H164,2)</f>
        <v>0</v>
      </c>
      <c r="BL164" s="18" t="s">
        <v>206</v>
      </c>
      <c r="BM164" s="161" t="s">
        <v>1261</v>
      </c>
    </row>
    <row r="165" spans="1:47" s="2" customFormat="1" ht="29.25">
      <c r="A165" s="33"/>
      <c r="B165" s="34"/>
      <c r="C165" s="33"/>
      <c r="D165" s="163" t="s">
        <v>248</v>
      </c>
      <c r="E165" s="33"/>
      <c r="F165" s="168" t="s">
        <v>731</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248</v>
      </c>
      <c r="AU165" s="18" t="s">
        <v>91</v>
      </c>
    </row>
    <row r="166" spans="2:51" s="14" customFormat="1" ht="11.25">
      <c r="B166" s="177"/>
      <c r="D166" s="163" t="s">
        <v>212</v>
      </c>
      <c r="E166" s="178" t="s">
        <v>1</v>
      </c>
      <c r="F166" s="179" t="s">
        <v>1209</v>
      </c>
      <c r="H166" s="178" t="s">
        <v>1</v>
      </c>
      <c r="I166" s="180"/>
      <c r="L166" s="177"/>
      <c r="M166" s="181"/>
      <c r="N166" s="182"/>
      <c r="O166" s="182"/>
      <c r="P166" s="182"/>
      <c r="Q166" s="182"/>
      <c r="R166" s="182"/>
      <c r="S166" s="182"/>
      <c r="T166" s="183"/>
      <c r="AT166" s="178" t="s">
        <v>212</v>
      </c>
      <c r="AU166" s="178" t="s">
        <v>91</v>
      </c>
      <c r="AV166" s="14" t="s">
        <v>89</v>
      </c>
      <c r="AW166" s="14" t="s">
        <v>36</v>
      </c>
      <c r="AX166" s="14" t="s">
        <v>81</v>
      </c>
      <c r="AY166" s="178" t="s">
        <v>199</v>
      </c>
    </row>
    <row r="167" spans="2:51" s="13" customFormat="1" ht="11.25">
      <c r="B167" s="169"/>
      <c r="D167" s="163" t="s">
        <v>212</v>
      </c>
      <c r="E167" s="170" t="s">
        <v>1</v>
      </c>
      <c r="F167" s="171" t="s">
        <v>1262</v>
      </c>
      <c r="H167" s="172">
        <v>871.156</v>
      </c>
      <c r="I167" s="173"/>
      <c r="L167" s="169"/>
      <c r="M167" s="174"/>
      <c r="N167" s="175"/>
      <c r="O167" s="175"/>
      <c r="P167" s="175"/>
      <c r="Q167" s="175"/>
      <c r="R167" s="175"/>
      <c r="S167" s="175"/>
      <c r="T167" s="176"/>
      <c r="AT167" s="170" t="s">
        <v>212</v>
      </c>
      <c r="AU167" s="170" t="s">
        <v>91</v>
      </c>
      <c r="AV167" s="13" t="s">
        <v>91</v>
      </c>
      <c r="AW167" s="13" t="s">
        <v>36</v>
      </c>
      <c r="AX167" s="13" t="s">
        <v>81</v>
      </c>
      <c r="AY167" s="170" t="s">
        <v>199</v>
      </c>
    </row>
    <row r="168" spans="2:51" s="13" customFormat="1" ht="22.5">
      <c r="B168" s="169"/>
      <c r="D168" s="163" t="s">
        <v>212</v>
      </c>
      <c r="E168" s="170" t="s">
        <v>1</v>
      </c>
      <c r="F168" s="171" t="s">
        <v>1263</v>
      </c>
      <c r="H168" s="172">
        <v>4.5</v>
      </c>
      <c r="I168" s="173"/>
      <c r="L168" s="169"/>
      <c r="M168" s="174"/>
      <c r="N168" s="175"/>
      <c r="O168" s="175"/>
      <c r="P168" s="175"/>
      <c r="Q168" s="175"/>
      <c r="R168" s="175"/>
      <c r="S168" s="175"/>
      <c r="T168" s="176"/>
      <c r="AT168" s="170" t="s">
        <v>212</v>
      </c>
      <c r="AU168" s="170" t="s">
        <v>91</v>
      </c>
      <c r="AV168" s="13" t="s">
        <v>91</v>
      </c>
      <c r="AW168" s="13" t="s">
        <v>36</v>
      </c>
      <c r="AX168" s="13" t="s">
        <v>81</v>
      </c>
      <c r="AY168" s="170" t="s">
        <v>199</v>
      </c>
    </row>
    <row r="169" spans="2:51" s="13" customFormat="1" ht="11.25">
      <c r="B169" s="169"/>
      <c r="D169" s="163" t="s">
        <v>212</v>
      </c>
      <c r="E169" s="170" t="s">
        <v>1</v>
      </c>
      <c r="F169" s="171" t="s">
        <v>1264</v>
      </c>
      <c r="H169" s="172">
        <v>-372.37</v>
      </c>
      <c r="I169" s="173"/>
      <c r="L169" s="169"/>
      <c r="M169" s="174"/>
      <c r="N169" s="175"/>
      <c r="O169" s="175"/>
      <c r="P169" s="175"/>
      <c r="Q169" s="175"/>
      <c r="R169" s="175"/>
      <c r="S169" s="175"/>
      <c r="T169" s="176"/>
      <c r="AT169" s="170" t="s">
        <v>212</v>
      </c>
      <c r="AU169" s="170" t="s">
        <v>91</v>
      </c>
      <c r="AV169" s="13" t="s">
        <v>91</v>
      </c>
      <c r="AW169" s="13" t="s">
        <v>36</v>
      </c>
      <c r="AX169" s="13" t="s">
        <v>81</v>
      </c>
      <c r="AY169" s="170" t="s">
        <v>199</v>
      </c>
    </row>
    <row r="170" spans="2:51" s="13" customFormat="1" ht="22.5">
      <c r="B170" s="169"/>
      <c r="D170" s="163" t="s">
        <v>212</v>
      </c>
      <c r="E170" s="170" t="s">
        <v>1</v>
      </c>
      <c r="F170" s="171" t="s">
        <v>1265</v>
      </c>
      <c r="H170" s="172">
        <v>-4.7</v>
      </c>
      <c r="I170" s="173"/>
      <c r="L170" s="169"/>
      <c r="M170" s="174"/>
      <c r="N170" s="175"/>
      <c r="O170" s="175"/>
      <c r="P170" s="175"/>
      <c r="Q170" s="175"/>
      <c r="R170" s="175"/>
      <c r="S170" s="175"/>
      <c r="T170" s="176"/>
      <c r="AT170" s="170" t="s">
        <v>212</v>
      </c>
      <c r="AU170" s="170" t="s">
        <v>91</v>
      </c>
      <c r="AV170" s="13" t="s">
        <v>91</v>
      </c>
      <c r="AW170" s="13" t="s">
        <v>36</v>
      </c>
      <c r="AX170" s="13" t="s">
        <v>81</v>
      </c>
      <c r="AY170" s="170" t="s">
        <v>199</v>
      </c>
    </row>
    <row r="171" spans="2:51" s="15" customFormat="1" ht="11.25">
      <c r="B171" s="184"/>
      <c r="D171" s="163" t="s">
        <v>212</v>
      </c>
      <c r="E171" s="185" t="s">
        <v>1</v>
      </c>
      <c r="F171" s="186" t="s">
        <v>234</v>
      </c>
      <c r="H171" s="187">
        <v>498.58599999999996</v>
      </c>
      <c r="I171" s="188"/>
      <c r="L171" s="184"/>
      <c r="M171" s="189"/>
      <c r="N171" s="190"/>
      <c r="O171" s="190"/>
      <c r="P171" s="190"/>
      <c r="Q171" s="190"/>
      <c r="R171" s="190"/>
      <c r="S171" s="190"/>
      <c r="T171" s="191"/>
      <c r="AT171" s="185" t="s">
        <v>212</v>
      </c>
      <c r="AU171" s="185" t="s">
        <v>91</v>
      </c>
      <c r="AV171" s="15" t="s">
        <v>206</v>
      </c>
      <c r="AW171" s="15" t="s">
        <v>36</v>
      </c>
      <c r="AX171" s="15" t="s">
        <v>89</v>
      </c>
      <c r="AY171" s="185" t="s">
        <v>199</v>
      </c>
    </row>
    <row r="172" spans="1:65" s="2" customFormat="1" ht="24.2" customHeight="1">
      <c r="A172" s="33"/>
      <c r="B172" s="149"/>
      <c r="C172" s="150" t="s">
        <v>235</v>
      </c>
      <c r="D172" s="150" t="s">
        <v>201</v>
      </c>
      <c r="E172" s="151" t="s">
        <v>734</v>
      </c>
      <c r="F172" s="152" t="s">
        <v>735</v>
      </c>
      <c r="G172" s="153" t="s">
        <v>228</v>
      </c>
      <c r="H172" s="154">
        <v>377.07</v>
      </c>
      <c r="I172" s="155"/>
      <c r="J172" s="156">
        <f>ROUND(I172*H172,2)</f>
        <v>0</v>
      </c>
      <c r="K172" s="152" t="s">
        <v>205</v>
      </c>
      <c r="L172" s="34"/>
      <c r="M172" s="157" t="s">
        <v>1</v>
      </c>
      <c r="N172" s="158" t="s">
        <v>46</v>
      </c>
      <c r="O172" s="59"/>
      <c r="P172" s="159">
        <f>O172*H172</f>
        <v>0</v>
      </c>
      <c r="Q172" s="159">
        <v>0</v>
      </c>
      <c r="R172" s="159">
        <f>Q172*H172</f>
        <v>0</v>
      </c>
      <c r="S172" s="159">
        <v>0</v>
      </c>
      <c r="T172" s="160">
        <f>S172*H172</f>
        <v>0</v>
      </c>
      <c r="U172" s="33"/>
      <c r="V172" s="33"/>
      <c r="W172" s="33"/>
      <c r="X172" s="33"/>
      <c r="Y172" s="33"/>
      <c r="Z172" s="33"/>
      <c r="AA172" s="33"/>
      <c r="AB172" s="33"/>
      <c r="AC172" s="33"/>
      <c r="AD172" s="33"/>
      <c r="AE172" s="33"/>
      <c r="AR172" s="161" t="s">
        <v>206</v>
      </c>
      <c r="AT172" s="161" t="s">
        <v>201</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1266</v>
      </c>
    </row>
    <row r="173" spans="1:47" s="2" customFormat="1" ht="29.25">
      <c r="A173" s="33"/>
      <c r="B173" s="34"/>
      <c r="C173" s="33"/>
      <c r="D173" s="163" t="s">
        <v>208</v>
      </c>
      <c r="E173" s="33"/>
      <c r="F173" s="164" t="s">
        <v>737</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208</v>
      </c>
      <c r="AU173" s="18" t="s">
        <v>91</v>
      </c>
    </row>
    <row r="174" spans="1:47" s="2" customFormat="1" ht="117">
      <c r="A174" s="33"/>
      <c r="B174" s="34"/>
      <c r="C174" s="33"/>
      <c r="D174" s="163" t="s">
        <v>210</v>
      </c>
      <c r="E174" s="33"/>
      <c r="F174" s="168" t="s">
        <v>738</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210</v>
      </c>
      <c r="AU174" s="18" t="s">
        <v>91</v>
      </c>
    </row>
    <row r="175" spans="2:51" s="14" customFormat="1" ht="22.5">
      <c r="B175" s="177"/>
      <c r="D175" s="163" t="s">
        <v>212</v>
      </c>
      <c r="E175" s="178" t="s">
        <v>1</v>
      </c>
      <c r="F175" s="179" t="s">
        <v>739</v>
      </c>
      <c r="H175" s="178" t="s">
        <v>1</v>
      </c>
      <c r="I175" s="180"/>
      <c r="L175" s="177"/>
      <c r="M175" s="181"/>
      <c r="N175" s="182"/>
      <c r="O175" s="182"/>
      <c r="P175" s="182"/>
      <c r="Q175" s="182"/>
      <c r="R175" s="182"/>
      <c r="S175" s="182"/>
      <c r="T175" s="183"/>
      <c r="AT175" s="178" t="s">
        <v>212</v>
      </c>
      <c r="AU175" s="178" t="s">
        <v>91</v>
      </c>
      <c r="AV175" s="14" t="s">
        <v>89</v>
      </c>
      <c r="AW175" s="14" t="s">
        <v>36</v>
      </c>
      <c r="AX175" s="14" t="s">
        <v>81</v>
      </c>
      <c r="AY175" s="178" t="s">
        <v>199</v>
      </c>
    </row>
    <row r="176" spans="2:51" s="13" customFormat="1" ht="11.25">
      <c r="B176" s="169"/>
      <c r="D176" s="163" t="s">
        <v>212</v>
      </c>
      <c r="E176" s="170" t="s">
        <v>1</v>
      </c>
      <c r="F176" s="171" t="s">
        <v>1267</v>
      </c>
      <c r="H176" s="172">
        <v>332.47</v>
      </c>
      <c r="I176" s="173"/>
      <c r="L176" s="169"/>
      <c r="M176" s="174"/>
      <c r="N176" s="175"/>
      <c r="O176" s="175"/>
      <c r="P176" s="175"/>
      <c r="Q176" s="175"/>
      <c r="R176" s="175"/>
      <c r="S176" s="175"/>
      <c r="T176" s="176"/>
      <c r="AT176" s="170" t="s">
        <v>212</v>
      </c>
      <c r="AU176" s="170" t="s">
        <v>91</v>
      </c>
      <c r="AV176" s="13" t="s">
        <v>91</v>
      </c>
      <c r="AW176" s="13" t="s">
        <v>36</v>
      </c>
      <c r="AX176" s="13" t="s">
        <v>81</v>
      </c>
      <c r="AY176" s="170" t="s">
        <v>199</v>
      </c>
    </row>
    <row r="177" spans="2:51" s="14" customFormat="1" ht="11.25">
      <c r="B177" s="177"/>
      <c r="D177" s="163" t="s">
        <v>212</v>
      </c>
      <c r="E177" s="178" t="s">
        <v>1</v>
      </c>
      <c r="F177" s="179" t="s">
        <v>1268</v>
      </c>
      <c r="H177" s="178" t="s">
        <v>1</v>
      </c>
      <c r="I177" s="180"/>
      <c r="L177" s="177"/>
      <c r="M177" s="181"/>
      <c r="N177" s="182"/>
      <c r="O177" s="182"/>
      <c r="P177" s="182"/>
      <c r="Q177" s="182"/>
      <c r="R177" s="182"/>
      <c r="S177" s="182"/>
      <c r="T177" s="183"/>
      <c r="AT177" s="178" t="s">
        <v>212</v>
      </c>
      <c r="AU177" s="178" t="s">
        <v>91</v>
      </c>
      <c r="AV177" s="14" t="s">
        <v>89</v>
      </c>
      <c r="AW177" s="14" t="s">
        <v>36</v>
      </c>
      <c r="AX177" s="14" t="s">
        <v>81</v>
      </c>
      <c r="AY177" s="178" t="s">
        <v>199</v>
      </c>
    </row>
    <row r="178" spans="2:51" s="13" customFormat="1" ht="11.25">
      <c r="B178" s="169"/>
      <c r="D178" s="163" t="s">
        <v>212</v>
      </c>
      <c r="E178" s="170" t="s">
        <v>1</v>
      </c>
      <c r="F178" s="171" t="s">
        <v>1269</v>
      </c>
      <c r="H178" s="172">
        <v>39.9</v>
      </c>
      <c r="I178" s="173"/>
      <c r="L178" s="169"/>
      <c r="M178" s="174"/>
      <c r="N178" s="175"/>
      <c r="O178" s="175"/>
      <c r="P178" s="175"/>
      <c r="Q178" s="175"/>
      <c r="R178" s="175"/>
      <c r="S178" s="175"/>
      <c r="T178" s="176"/>
      <c r="AT178" s="170" t="s">
        <v>212</v>
      </c>
      <c r="AU178" s="170" t="s">
        <v>91</v>
      </c>
      <c r="AV178" s="13" t="s">
        <v>91</v>
      </c>
      <c r="AW178" s="13" t="s">
        <v>36</v>
      </c>
      <c r="AX178" s="13" t="s">
        <v>81</v>
      </c>
      <c r="AY178" s="170" t="s">
        <v>199</v>
      </c>
    </row>
    <row r="179" spans="2:51" s="14" customFormat="1" ht="22.5">
      <c r="B179" s="177"/>
      <c r="D179" s="163" t="s">
        <v>212</v>
      </c>
      <c r="E179" s="178" t="s">
        <v>1</v>
      </c>
      <c r="F179" s="179" t="s">
        <v>1270</v>
      </c>
      <c r="H179" s="178" t="s">
        <v>1</v>
      </c>
      <c r="I179" s="180"/>
      <c r="L179" s="177"/>
      <c r="M179" s="181"/>
      <c r="N179" s="182"/>
      <c r="O179" s="182"/>
      <c r="P179" s="182"/>
      <c r="Q179" s="182"/>
      <c r="R179" s="182"/>
      <c r="S179" s="182"/>
      <c r="T179" s="183"/>
      <c r="AT179" s="178" t="s">
        <v>212</v>
      </c>
      <c r="AU179" s="178" t="s">
        <v>91</v>
      </c>
      <c r="AV179" s="14" t="s">
        <v>89</v>
      </c>
      <c r="AW179" s="14" t="s">
        <v>36</v>
      </c>
      <c r="AX179" s="14" t="s">
        <v>81</v>
      </c>
      <c r="AY179" s="178" t="s">
        <v>199</v>
      </c>
    </row>
    <row r="180" spans="2:51" s="13" customFormat="1" ht="11.25">
      <c r="B180" s="169"/>
      <c r="D180" s="163" t="s">
        <v>212</v>
      </c>
      <c r="E180" s="170" t="s">
        <v>1</v>
      </c>
      <c r="F180" s="171" t="s">
        <v>1271</v>
      </c>
      <c r="H180" s="172">
        <v>4.7</v>
      </c>
      <c r="I180" s="173"/>
      <c r="L180" s="169"/>
      <c r="M180" s="174"/>
      <c r="N180" s="175"/>
      <c r="O180" s="175"/>
      <c r="P180" s="175"/>
      <c r="Q180" s="175"/>
      <c r="R180" s="175"/>
      <c r="S180" s="175"/>
      <c r="T180" s="176"/>
      <c r="AT180" s="170" t="s">
        <v>212</v>
      </c>
      <c r="AU180" s="170" t="s">
        <v>91</v>
      </c>
      <c r="AV180" s="13" t="s">
        <v>91</v>
      </c>
      <c r="AW180" s="13" t="s">
        <v>36</v>
      </c>
      <c r="AX180" s="13" t="s">
        <v>81</v>
      </c>
      <c r="AY180" s="170" t="s">
        <v>199</v>
      </c>
    </row>
    <row r="181" spans="2:51" s="15" customFormat="1" ht="11.25">
      <c r="B181" s="184"/>
      <c r="D181" s="163" t="s">
        <v>212</v>
      </c>
      <c r="E181" s="185" t="s">
        <v>1</v>
      </c>
      <c r="F181" s="186" t="s">
        <v>234</v>
      </c>
      <c r="H181" s="187">
        <v>377.07</v>
      </c>
      <c r="I181" s="188"/>
      <c r="L181" s="184"/>
      <c r="M181" s="189"/>
      <c r="N181" s="190"/>
      <c r="O181" s="190"/>
      <c r="P181" s="190"/>
      <c r="Q181" s="190"/>
      <c r="R181" s="190"/>
      <c r="S181" s="190"/>
      <c r="T181" s="191"/>
      <c r="AT181" s="185" t="s">
        <v>212</v>
      </c>
      <c r="AU181" s="185" t="s">
        <v>91</v>
      </c>
      <c r="AV181" s="15" t="s">
        <v>206</v>
      </c>
      <c r="AW181" s="15" t="s">
        <v>36</v>
      </c>
      <c r="AX181" s="15" t="s">
        <v>89</v>
      </c>
      <c r="AY181" s="185" t="s">
        <v>199</v>
      </c>
    </row>
    <row r="182" spans="1:65" s="2" customFormat="1" ht="24.2" customHeight="1">
      <c r="A182" s="33"/>
      <c r="B182" s="149"/>
      <c r="C182" s="150" t="s">
        <v>243</v>
      </c>
      <c r="D182" s="150" t="s">
        <v>201</v>
      </c>
      <c r="E182" s="151" t="s">
        <v>1272</v>
      </c>
      <c r="F182" s="152" t="s">
        <v>1273</v>
      </c>
      <c r="G182" s="153" t="s">
        <v>228</v>
      </c>
      <c r="H182" s="154">
        <v>4.7</v>
      </c>
      <c r="I182" s="155"/>
      <c r="J182" s="156">
        <f>ROUND(I182*H182,2)</f>
        <v>0</v>
      </c>
      <c r="K182" s="152" t="s">
        <v>205</v>
      </c>
      <c r="L182" s="34"/>
      <c r="M182" s="157" t="s">
        <v>1</v>
      </c>
      <c r="N182" s="158" t="s">
        <v>46</v>
      </c>
      <c r="O182" s="59"/>
      <c r="P182" s="159">
        <f>O182*H182</f>
        <v>0</v>
      </c>
      <c r="Q182" s="159">
        <v>0</v>
      </c>
      <c r="R182" s="159">
        <f>Q182*H182</f>
        <v>0</v>
      </c>
      <c r="S182" s="159">
        <v>0</v>
      </c>
      <c r="T182" s="160">
        <f>S182*H182</f>
        <v>0</v>
      </c>
      <c r="U182" s="33"/>
      <c r="V182" s="33"/>
      <c r="W182" s="33"/>
      <c r="X182" s="33"/>
      <c r="Y182" s="33"/>
      <c r="Z182" s="33"/>
      <c r="AA182" s="33"/>
      <c r="AB182" s="33"/>
      <c r="AC182" s="33"/>
      <c r="AD182" s="33"/>
      <c r="AE182" s="33"/>
      <c r="AR182" s="161" t="s">
        <v>206</v>
      </c>
      <c r="AT182" s="161" t="s">
        <v>201</v>
      </c>
      <c r="AU182" s="161" t="s">
        <v>91</v>
      </c>
      <c r="AY182" s="18" t="s">
        <v>199</v>
      </c>
      <c r="BE182" s="162">
        <f>IF(N182="základní",J182,0)</f>
        <v>0</v>
      </c>
      <c r="BF182" s="162">
        <f>IF(N182="snížená",J182,0)</f>
        <v>0</v>
      </c>
      <c r="BG182" s="162">
        <f>IF(N182="zákl. přenesená",J182,0)</f>
        <v>0</v>
      </c>
      <c r="BH182" s="162">
        <f>IF(N182="sníž. přenesená",J182,0)</f>
        <v>0</v>
      </c>
      <c r="BI182" s="162">
        <f>IF(N182="nulová",J182,0)</f>
        <v>0</v>
      </c>
      <c r="BJ182" s="18" t="s">
        <v>89</v>
      </c>
      <c r="BK182" s="162">
        <f>ROUND(I182*H182,2)</f>
        <v>0</v>
      </c>
      <c r="BL182" s="18" t="s">
        <v>206</v>
      </c>
      <c r="BM182" s="161" t="s">
        <v>1274</v>
      </c>
    </row>
    <row r="183" spans="1:47" s="2" customFormat="1" ht="29.25">
      <c r="A183" s="33"/>
      <c r="B183" s="34"/>
      <c r="C183" s="33"/>
      <c r="D183" s="163" t="s">
        <v>208</v>
      </c>
      <c r="E183" s="33"/>
      <c r="F183" s="164" t="s">
        <v>1275</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208</v>
      </c>
      <c r="AU183" s="18" t="s">
        <v>91</v>
      </c>
    </row>
    <row r="184" spans="1:47" s="2" customFormat="1" ht="117">
      <c r="A184" s="33"/>
      <c r="B184" s="34"/>
      <c r="C184" s="33"/>
      <c r="D184" s="163" t="s">
        <v>210</v>
      </c>
      <c r="E184" s="33"/>
      <c r="F184" s="168" t="s">
        <v>1276</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210</v>
      </c>
      <c r="AU184" s="18" t="s">
        <v>91</v>
      </c>
    </row>
    <row r="185" spans="2:51" s="14" customFormat="1" ht="11.25">
      <c r="B185" s="177"/>
      <c r="D185" s="163" t="s">
        <v>212</v>
      </c>
      <c r="E185" s="178" t="s">
        <v>1</v>
      </c>
      <c r="F185" s="179" t="s">
        <v>1247</v>
      </c>
      <c r="H185" s="178" t="s">
        <v>1</v>
      </c>
      <c r="I185" s="180"/>
      <c r="L185" s="177"/>
      <c r="M185" s="181"/>
      <c r="N185" s="182"/>
      <c r="O185" s="182"/>
      <c r="P185" s="182"/>
      <c r="Q185" s="182"/>
      <c r="R185" s="182"/>
      <c r="S185" s="182"/>
      <c r="T185" s="183"/>
      <c r="AT185" s="178" t="s">
        <v>212</v>
      </c>
      <c r="AU185" s="178" t="s">
        <v>91</v>
      </c>
      <c r="AV185" s="14" t="s">
        <v>89</v>
      </c>
      <c r="AW185" s="14" t="s">
        <v>36</v>
      </c>
      <c r="AX185" s="14" t="s">
        <v>81</v>
      </c>
      <c r="AY185" s="178" t="s">
        <v>199</v>
      </c>
    </row>
    <row r="186" spans="2:51" s="14" customFormat="1" ht="11.25">
      <c r="B186" s="177"/>
      <c r="D186" s="163" t="s">
        <v>212</v>
      </c>
      <c r="E186" s="178" t="s">
        <v>1</v>
      </c>
      <c r="F186" s="179" t="s">
        <v>1277</v>
      </c>
      <c r="H186" s="178" t="s">
        <v>1</v>
      </c>
      <c r="I186" s="180"/>
      <c r="L186" s="177"/>
      <c r="M186" s="181"/>
      <c r="N186" s="182"/>
      <c r="O186" s="182"/>
      <c r="P186" s="182"/>
      <c r="Q186" s="182"/>
      <c r="R186" s="182"/>
      <c r="S186" s="182"/>
      <c r="T186" s="183"/>
      <c r="AT186" s="178" t="s">
        <v>212</v>
      </c>
      <c r="AU186" s="178" t="s">
        <v>91</v>
      </c>
      <c r="AV186" s="14" t="s">
        <v>89</v>
      </c>
      <c r="AW186" s="14" t="s">
        <v>36</v>
      </c>
      <c r="AX186" s="14" t="s">
        <v>81</v>
      </c>
      <c r="AY186" s="178" t="s">
        <v>199</v>
      </c>
    </row>
    <row r="187" spans="2:51" s="13" customFormat="1" ht="11.25">
      <c r="B187" s="169"/>
      <c r="D187" s="163" t="s">
        <v>212</v>
      </c>
      <c r="E187" s="170" t="s">
        <v>1</v>
      </c>
      <c r="F187" s="171" t="s">
        <v>1278</v>
      </c>
      <c r="H187" s="172">
        <v>4.7</v>
      </c>
      <c r="I187" s="173"/>
      <c r="L187" s="169"/>
      <c r="M187" s="174"/>
      <c r="N187" s="175"/>
      <c r="O187" s="175"/>
      <c r="P187" s="175"/>
      <c r="Q187" s="175"/>
      <c r="R187" s="175"/>
      <c r="S187" s="175"/>
      <c r="T187" s="176"/>
      <c r="AT187" s="170" t="s">
        <v>212</v>
      </c>
      <c r="AU187" s="170" t="s">
        <v>91</v>
      </c>
      <c r="AV187" s="13" t="s">
        <v>91</v>
      </c>
      <c r="AW187" s="13" t="s">
        <v>36</v>
      </c>
      <c r="AX187" s="13" t="s">
        <v>81</v>
      </c>
      <c r="AY187" s="170" t="s">
        <v>199</v>
      </c>
    </row>
    <row r="188" spans="2:51" s="15" customFormat="1" ht="11.25">
      <c r="B188" s="184"/>
      <c r="D188" s="163" t="s">
        <v>212</v>
      </c>
      <c r="E188" s="185" t="s">
        <v>1</v>
      </c>
      <c r="F188" s="186" t="s">
        <v>234</v>
      </c>
      <c r="H188" s="187">
        <v>4.7</v>
      </c>
      <c r="I188" s="188"/>
      <c r="L188" s="184"/>
      <c r="M188" s="189"/>
      <c r="N188" s="190"/>
      <c r="O188" s="190"/>
      <c r="P188" s="190"/>
      <c r="Q188" s="190"/>
      <c r="R188" s="190"/>
      <c r="S188" s="190"/>
      <c r="T188" s="191"/>
      <c r="AT188" s="185" t="s">
        <v>212</v>
      </c>
      <c r="AU188" s="185" t="s">
        <v>91</v>
      </c>
      <c r="AV188" s="15" t="s">
        <v>206</v>
      </c>
      <c r="AW188" s="15" t="s">
        <v>36</v>
      </c>
      <c r="AX188" s="15" t="s">
        <v>89</v>
      </c>
      <c r="AY188" s="185" t="s">
        <v>199</v>
      </c>
    </row>
    <row r="189" spans="1:65" s="2" customFormat="1" ht="24.2" customHeight="1">
      <c r="A189" s="33"/>
      <c r="B189" s="149"/>
      <c r="C189" s="150" t="s">
        <v>252</v>
      </c>
      <c r="D189" s="150" t="s">
        <v>201</v>
      </c>
      <c r="E189" s="151" t="s">
        <v>291</v>
      </c>
      <c r="F189" s="152" t="s">
        <v>292</v>
      </c>
      <c r="G189" s="153" t="s">
        <v>228</v>
      </c>
      <c r="H189" s="154">
        <v>332.47</v>
      </c>
      <c r="I189" s="155"/>
      <c r="J189" s="156">
        <f>ROUND(I189*H189,2)</f>
        <v>0</v>
      </c>
      <c r="K189" s="152" t="s">
        <v>205</v>
      </c>
      <c r="L189" s="34"/>
      <c r="M189" s="157" t="s">
        <v>1</v>
      </c>
      <c r="N189" s="158" t="s">
        <v>46</v>
      </c>
      <c r="O189" s="59"/>
      <c r="P189" s="159">
        <f>O189*H189</f>
        <v>0</v>
      </c>
      <c r="Q189" s="159">
        <v>0</v>
      </c>
      <c r="R189" s="159">
        <f>Q189*H189</f>
        <v>0</v>
      </c>
      <c r="S189" s="159">
        <v>0</v>
      </c>
      <c r="T189" s="160">
        <f>S189*H189</f>
        <v>0</v>
      </c>
      <c r="U189" s="33"/>
      <c r="V189" s="33"/>
      <c r="W189" s="33"/>
      <c r="X189" s="33"/>
      <c r="Y189" s="33"/>
      <c r="Z189" s="33"/>
      <c r="AA189" s="33"/>
      <c r="AB189" s="33"/>
      <c r="AC189" s="33"/>
      <c r="AD189" s="33"/>
      <c r="AE189" s="33"/>
      <c r="AR189" s="161" t="s">
        <v>206</v>
      </c>
      <c r="AT189" s="161" t="s">
        <v>201</v>
      </c>
      <c r="AU189" s="161" t="s">
        <v>91</v>
      </c>
      <c r="AY189" s="18" t="s">
        <v>199</v>
      </c>
      <c r="BE189" s="162">
        <f>IF(N189="základní",J189,0)</f>
        <v>0</v>
      </c>
      <c r="BF189" s="162">
        <f>IF(N189="snížená",J189,0)</f>
        <v>0</v>
      </c>
      <c r="BG189" s="162">
        <f>IF(N189="zákl. přenesená",J189,0)</f>
        <v>0</v>
      </c>
      <c r="BH189" s="162">
        <f>IF(N189="sníž. přenesená",J189,0)</f>
        <v>0</v>
      </c>
      <c r="BI189" s="162">
        <f>IF(N189="nulová",J189,0)</f>
        <v>0</v>
      </c>
      <c r="BJ189" s="18" t="s">
        <v>89</v>
      </c>
      <c r="BK189" s="162">
        <f>ROUND(I189*H189,2)</f>
        <v>0</v>
      </c>
      <c r="BL189" s="18" t="s">
        <v>206</v>
      </c>
      <c r="BM189" s="161" t="s">
        <v>1279</v>
      </c>
    </row>
    <row r="190" spans="1:47" s="2" customFormat="1" ht="29.25">
      <c r="A190" s="33"/>
      <c r="B190" s="34"/>
      <c r="C190" s="33"/>
      <c r="D190" s="163" t="s">
        <v>208</v>
      </c>
      <c r="E190" s="33"/>
      <c r="F190" s="164" t="s">
        <v>294</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208</v>
      </c>
      <c r="AU190" s="18" t="s">
        <v>91</v>
      </c>
    </row>
    <row r="191" spans="1:47" s="2" customFormat="1" ht="409.5">
      <c r="A191" s="33"/>
      <c r="B191" s="34"/>
      <c r="C191" s="33"/>
      <c r="D191" s="163" t="s">
        <v>210</v>
      </c>
      <c r="E191" s="33"/>
      <c r="F191" s="168" t="s">
        <v>295</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210</v>
      </c>
      <c r="AU191" s="18" t="s">
        <v>91</v>
      </c>
    </row>
    <row r="192" spans="2:51" s="14" customFormat="1" ht="11.25">
      <c r="B192" s="177"/>
      <c r="D192" s="163" t="s">
        <v>212</v>
      </c>
      <c r="E192" s="178" t="s">
        <v>1</v>
      </c>
      <c r="F192" s="179" t="s">
        <v>1280</v>
      </c>
      <c r="H192" s="178" t="s">
        <v>1</v>
      </c>
      <c r="I192" s="180"/>
      <c r="L192" s="177"/>
      <c r="M192" s="181"/>
      <c r="N192" s="182"/>
      <c r="O192" s="182"/>
      <c r="P192" s="182"/>
      <c r="Q192" s="182"/>
      <c r="R192" s="182"/>
      <c r="S192" s="182"/>
      <c r="T192" s="183"/>
      <c r="AT192" s="178" t="s">
        <v>212</v>
      </c>
      <c r="AU192" s="178" t="s">
        <v>91</v>
      </c>
      <c r="AV192" s="14" t="s">
        <v>89</v>
      </c>
      <c r="AW192" s="14" t="s">
        <v>36</v>
      </c>
      <c r="AX192" s="14" t="s">
        <v>81</v>
      </c>
      <c r="AY192" s="178" t="s">
        <v>199</v>
      </c>
    </row>
    <row r="193" spans="2:51" s="13" customFormat="1" ht="11.25">
      <c r="B193" s="169"/>
      <c r="D193" s="163" t="s">
        <v>212</v>
      </c>
      <c r="E193" s="170" t="s">
        <v>1</v>
      </c>
      <c r="F193" s="171" t="s">
        <v>1281</v>
      </c>
      <c r="H193" s="172">
        <v>332.47</v>
      </c>
      <c r="I193" s="173"/>
      <c r="L193" s="169"/>
      <c r="M193" s="174"/>
      <c r="N193" s="175"/>
      <c r="O193" s="175"/>
      <c r="P193" s="175"/>
      <c r="Q193" s="175"/>
      <c r="R193" s="175"/>
      <c r="S193" s="175"/>
      <c r="T193" s="176"/>
      <c r="AT193" s="170" t="s">
        <v>212</v>
      </c>
      <c r="AU193" s="170" t="s">
        <v>91</v>
      </c>
      <c r="AV193" s="13" t="s">
        <v>91</v>
      </c>
      <c r="AW193" s="13" t="s">
        <v>36</v>
      </c>
      <c r="AX193" s="13" t="s">
        <v>89</v>
      </c>
      <c r="AY193" s="170" t="s">
        <v>199</v>
      </c>
    </row>
    <row r="194" spans="1:65" s="2" customFormat="1" ht="24.2" customHeight="1">
      <c r="A194" s="33"/>
      <c r="B194" s="149"/>
      <c r="C194" s="150" t="s">
        <v>259</v>
      </c>
      <c r="D194" s="150" t="s">
        <v>201</v>
      </c>
      <c r="E194" s="151" t="s">
        <v>750</v>
      </c>
      <c r="F194" s="152" t="s">
        <v>751</v>
      </c>
      <c r="G194" s="153" t="s">
        <v>228</v>
      </c>
      <c r="H194" s="154">
        <v>39.9</v>
      </c>
      <c r="I194" s="155"/>
      <c r="J194" s="156">
        <f>ROUND(I194*H194,2)</f>
        <v>0</v>
      </c>
      <c r="K194" s="152" t="s">
        <v>205</v>
      </c>
      <c r="L194" s="34"/>
      <c r="M194" s="157" t="s">
        <v>1</v>
      </c>
      <c r="N194" s="158" t="s">
        <v>46</v>
      </c>
      <c r="O194" s="59"/>
      <c r="P194" s="159">
        <f>O194*H194</f>
        <v>0</v>
      </c>
      <c r="Q194" s="159">
        <v>0</v>
      </c>
      <c r="R194" s="159">
        <f>Q194*H194</f>
        <v>0</v>
      </c>
      <c r="S194" s="159">
        <v>0</v>
      </c>
      <c r="T194" s="160">
        <f>S194*H194</f>
        <v>0</v>
      </c>
      <c r="U194" s="33"/>
      <c r="V194" s="33"/>
      <c r="W194" s="33"/>
      <c r="X194" s="33"/>
      <c r="Y194" s="33"/>
      <c r="Z194" s="33"/>
      <c r="AA194" s="33"/>
      <c r="AB194" s="33"/>
      <c r="AC194" s="33"/>
      <c r="AD194" s="33"/>
      <c r="AE194" s="33"/>
      <c r="AR194" s="161" t="s">
        <v>206</v>
      </c>
      <c r="AT194" s="161" t="s">
        <v>201</v>
      </c>
      <c r="AU194" s="161" t="s">
        <v>91</v>
      </c>
      <c r="AY194" s="18" t="s">
        <v>199</v>
      </c>
      <c r="BE194" s="162">
        <f>IF(N194="základní",J194,0)</f>
        <v>0</v>
      </c>
      <c r="BF194" s="162">
        <f>IF(N194="snížená",J194,0)</f>
        <v>0</v>
      </c>
      <c r="BG194" s="162">
        <f>IF(N194="zákl. přenesená",J194,0)</f>
        <v>0</v>
      </c>
      <c r="BH194" s="162">
        <f>IF(N194="sníž. přenesená",J194,0)</f>
        <v>0</v>
      </c>
      <c r="BI194" s="162">
        <f>IF(N194="nulová",J194,0)</f>
        <v>0</v>
      </c>
      <c r="BJ194" s="18" t="s">
        <v>89</v>
      </c>
      <c r="BK194" s="162">
        <f>ROUND(I194*H194,2)</f>
        <v>0</v>
      </c>
      <c r="BL194" s="18" t="s">
        <v>206</v>
      </c>
      <c r="BM194" s="161" t="s">
        <v>1282</v>
      </c>
    </row>
    <row r="195" spans="1:47" s="2" customFormat="1" ht="39">
      <c r="A195" s="33"/>
      <c r="B195" s="34"/>
      <c r="C195" s="33"/>
      <c r="D195" s="163" t="s">
        <v>208</v>
      </c>
      <c r="E195" s="33"/>
      <c r="F195" s="164" t="s">
        <v>753</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208</v>
      </c>
      <c r="AU195" s="18" t="s">
        <v>91</v>
      </c>
    </row>
    <row r="196" spans="1:47" s="2" customFormat="1" ht="107.25">
      <c r="A196" s="33"/>
      <c r="B196" s="34"/>
      <c r="C196" s="33"/>
      <c r="D196" s="163" t="s">
        <v>210</v>
      </c>
      <c r="E196" s="33"/>
      <c r="F196" s="168" t="s">
        <v>754</v>
      </c>
      <c r="G196" s="33"/>
      <c r="H196" s="33"/>
      <c r="I196" s="165"/>
      <c r="J196" s="33"/>
      <c r="K196" s="33"/>
      <c r="L196" s="34"/>
      <c r="M196" s="166"/>
      <c r="N196" s="167"/>
      <c r="O196" s="59"/>
      <c r="P196" s="59"/>
      <c r="Q196" s="59"/>
      <c r="R196" s="59"/>
      <c r="S196" s="59"/>
      <c r="T196" s="60"/>
      <c r="U196" s="33"/>
      <c r="V196" s="33"/>
      <c r="W196" s="33"/>
      <c r="X196" s="33"/>
      <c r="Y196" s="33"/>
      <c r="Z196" s="33"/>
      <c r="AA196" s="33"/>
      <c r="AB196" s="33"/>
      <c r="AC196" s="33"/>
      <c r="AD196" s="33"/>
      <c r="AE196" s="33"/>
      <c r="AT196" s="18" t="s">
        <v>210</v>
      </c>
      <c r="AU196" s="18" t="s">
        <v>91</v>
      </c>
    </row>
    <row r="197" spans="2:51" s="14" customFormat="1" ht="11.25">
      <c r="B197" s="177"/>
      <c r="D197" s="163" t="s">
        <v>212</v>
      </c>
      <c r="E197" s="178" t="s">
        <v>1</v>
      </c>
      <c r="F197" s="179" t="s">
        <v>756</v>
      </c>
      <c r="H197" s="178" t="s">
        <v>1</v>
      </c>
      <c r="I197" s="180"/>
      <c r="L197" s="177"/>
      <c r="M197" s="181"/>
      <c r="N197" s="182"/>
      <c r="O197" s="182"/>
      <c r="P197" s="182"/>
      <c r="Q197" s="182"/>
      <c r="R197" s="182"/>
      <c r="S197" s="182"/>
      <c r="T197" s="183"/>
      <c r="AT197" s="178" t="s">
        <v>212</v>
      </c>
      <c r="AU197" s="178" t="s">
        <v>91</v>
      </c>
      <c r="AV197" s="14" t="s">
        <v>89</v>
      </c>
      <c r="AW197" s="14" t="s">
        <v>36</v>
      </c>
      <c r="AX197" s="14" t="s">
        <v>81</v>
      </c>
      <c r="AY197" s="178" t="s">
        <v>199</v>
      </c>
    </row>
    <row r="198" spans="2:51" s="13" customFormat="1" ht="11.25">
      <c r="B198" s="169"/>
      <c r="D198" s="163" t="s">
        <v>212</v>
      </c>
      <c r="E198" s="170" t="s">
        <v>1</v>
      </c>
      <c r="F198" s="171" t="s">
        <v>1283</v>
      </c>
      <c r="H198" s="172">
        <v>39.9</v>
      </c>
      <c r="I198" s="173"/>
      <c r="L198" s="169"/>
      <c r="M198" s="174"/>
      <c r="N198" s="175"/>
      <c r="O198" s="175"/>
      <c r="P198" s="175"/>
      <c r="Q198" s="175"/>
      <c r="R198" s="175"/>
      <c r="S198" s="175"/>
      <c r="T198" s="176"/>
      <c r="AT198" s="170" t="s">
        <v>212</v>
      </c>
      <c r="AU198" s="170" t="s">
        <v>91</v>
      </c>
      <c r="AV198" s="13" t="s">
        <v>91</v>
      </c>
      <c r="AW198" s="13" t="s">
        <v>36</v>
      </c>
      <c r="AX198" s="13" t="s">
        <v>89</v>
      </c>
      <c r="AY198" s="170" t="s">
        <v>199</v>
      </c>
    </row>
    <row r="199" spans="1:65" s="2" customFormat="1" ht="24.2" customHeight="1">
      <c r="A199" s="33"/>
      <c r="B199" s="149"/>
      <c r="C199" s="150" t="s">
        <v>271</v>
      </c>
      <c r="D199" s="150" t="s">
        <v>201</v>
      </c>
      <c r="E199" s="151" t="s">
        <v>1284</v>
      </c>
      <c r="F199" s="152" t="s">
        <v>1285</v>
      </c>
      <c r="G199" s="153" t="s">
        <v>204</v>
      </c>
      <c r="H199" s="154">
        <v>126.4</v>
      </c>
      <c r="I199" s="155"/>
      <c r="J199" s="156">
        <f>ROUND(I199*H199,2)</f>
        <v>0</v>
      </c>
      <c r="K199" s="152" t="s">
        <v>205</v>
      </c>
      <c r="L199" s="34"/>
      <c r="M199" s="157" t="s">
        <v>1</v>
      </c>
      <c r="N199" s="158" t="s">
        <v>46</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206</v>
      </c>
      <c r="AT199" s="161" t="s">
        <v>201</v>
      </c>
      <c r="AU199" s="161" t="s">
        <v>91</v>
      </c>
      <c r="AY199" s="18" t="s">
        <v>199</v>
      </c>
      <c r="BE199" s="162">
        <f>IF(N199="základní",J199,0)</f>
        <v>0</v>
      </c>
      <c r="BF199" s="162">
        <f>IF(N199="snížená",J199,0)</f>
        <v>0</v>
      </c>
      <c r="BG199" s="162">
        <f>IF(N199="zákl. přenesená",J199,0)</f>
        <v>0</v>
      </c>
      <c r="BH199" s="162">
        <f>IF(N199="sníž. přenesená",J199,0)</f>
        <v>0</v>
      </c>
      <c r="BI199" s="162">
        <f>IF(N199="nulová",J199,0)</f>
        <v>0</v>
      </c>
      <c r="BJ199" s="18" t="s">
        <v>89</v>
      </c>
      <c r="BK199" s="162">
        <f>ROUND(I199*H199,2)</f>
        <v>0</v>
      </c>
      <c r="BL199" s="18" t="s">
        <v>206</v>
      </c>
      <c r="BM199" s="161" t="s">
        <v>1286</v>
      </c>
    </row>
    <row r="200" spans="1:47" s="2" customFormat="1" ht="29.25">
      <c r="A200" s="33"/>
      <c r="B200" s="34"/>
      <c r="C200" s="33"/>
      <c r="D200" s="163" t="s">
        <v>208</v>
      </c>
      <c r="E200" s="33"/>
      <c r="F200" s="164" t="s">
        <v>1287</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208</v>
      </c>
      <c r="AU200" s="18" t="s">
        <v>91</v>
      </c>
    </row>
    <row r="201" spans="1:47" s="2" customFormat="1" ht="48.75">
      <c r="A201" s="33"/>
      <c r="B201" s="34"/>
      <c r="C201" s="33"/>
      <c r="D201" s="163" t="s">
        <v>210</v>
      </c>
      <c r="E201" s="33"/>
      <c r="F201" s="168" t="s">
        <v>762</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210</v>
      </c>
      <c r="AU201" s="18" t="s">
        <v>91</v>
      </c>
    </row>
    <row r="202" spans="2:51" s="14" customFormat="1" ht="11.25">
      <c r="B202" s="177"/>
      <c r="D202" s="163" t="s">
        <v>212</v>
      </c>
      <c r="E202" s="178" t="s">
        <v>1</v>
      </c>
      <c r="F202" s="179" t="s">
        <v>766</v>
      </c>
      <c r="H202" s="178" t="s">
        <v>1</v>
      </c>
      <c r="I202" s="180"/>
      <c r="L202" s="177"/>
      <c r="M202" s="181"/>
      <c r="N202" s="182"/>
      <c r="O202" s="182"/>
      <c r="P202" s="182"/>
      <c r="Q202" s="182"/>
      <c r="R202" s="182"/>
      <c r="S202" s="182"/>
      <c r="T202" s="183"/>
      <c r="AT202" s="178" t="s">
        <v>212</v>
      </c>
      <c r="AU202" s="178" t="s">
        <v>91</v>
      </c>
      <c r="AV202" s="14" t="s">
        <v>89</v>
      </c>
      <c r="AW202" s="14" t="s">
        <v>36</v>
      </c>
      <c r="AX202" s="14" t="s">
        <v>81</v>
      </c>
      <c r="AY202" s="178" t="s">
        <v>199</v>
      </c>
    </row>
    <row r="203" spans="2:51" s="13" customFormat="1" ht="11.25">
      <c r="B203" s="169"/>
      <c r="D203" s="163" t="s">
        <v>212</v>
      </c>
      <c r="E203" s="170" t="s">
        <v>1</v>
      </c>
      <c r="F203" s="171" t="s">
        <v>1288</v>
      </c>
      <c r="H203" s="172">
        <v>126.4</v>
      </c>
      <c r="I203" s="173"/>
      <c r="L203" s="169"/>
      <c r="M203" s="174"/>
      <c r="N203" s="175"/>
      <c r="O203" s="175"/>
      <c r="P203" s="175"/>
      <c r="Q203" s="175"/>
      <c r="R203" s="175"/>
      <c r="S203" s="175"/>
      <c r="T203" s="176"/>
      <c r="AT203" s="170" t="s">
        <v>212</v>
      </c>
      <c r="AU203" s="170" t="s">
        <v>91</v>
      </c>
      <c r="AV203" s="13" t="s">
        <v>91</v>
      </c>
      <c r="AW203" s="13" t="s">
        <v>36</v>
      </c>
      <c r="AX203" s="13" t="s">
        <v>81</v>
      </c>
      <c r="AY203" s="170" t="s">
        <v>199</v>
      </c>
    </row>
    <row r="204" spans="2:51" s="15" customFormat="1" ht="11.25">
      <c r="B204" s="184"/>
      <c r="D204" s="163" t="s">
        <v>212</v>
      </c>
      <c r="E204" s="185" t="s">
        <v>1</v>
      </c>
      <c r="F204" s="186" t="s">
        <v>234</v>
      </c>
      <c r="H204" s="187">
        <v>126.4</v>
      </c>
      <c r="I204" s="188"/>
      <c r="L204" s="184"/>
      <c r="M204" s="189"/>
      <c r="N204" s="190"/>
      <c r="O204" s="190"/>
      <c r="P204" s="190"/>
      <c r="Q204" s="190"/>
      <c r="R204" s="190"/>
      <c r="S204" s="190"/>
      <c r="T204" s="191"/>
      <c r="AT204" s="185" t="s">
        <v>212</v>
      </c>
      <c r="AU204" s="185" t="s">
        <v>91</v>
      </c>
      <c r="AV204" s="15" t="s">
        <v>206</v>
      </c>
      <c r="AW204" s="15" t="s">
        <v>36</v>
      </c>
      <c r="AX204" s="15" t="s">
        <v>89</v>
      </c>
      <c r="AY204" s="185" t="s">
        <v>199</v>
      </c>
    </row>
    <row r="205" spans="1:65" s="2" customFormat="1" ht="14.45" customHeight="1">
      <c r="A205" s="33"/>
      <c r="B205" s="149"/>
      <c r="C205" s="192" t="s">
        <v>279</v>
      </c>
      <c r="D205" s="192" t="s">
        <v>272</v>
      </c>
      <c r="E205" s="193" t="s">
        <v>332</v>
      </c>
      <c r="F205" s="194" t="s">
        <v>333</v>
      </c>
      <c r="G205" s="195" t="s">
        <v>275</v>
      </c>
      <c r="H205" s="196">
        <v>20.224</v>
      </c>
      <c r="I205" s="197"/>
      <c r="J205" s="198">
        <f>ROUND(I205*H205,2)</f>
        <v>0</v>
      </c>
      <c r="K205" s="194" t="s">
        <v>205</v>
      </c>
      <c r="L205" s="199"/>
      <c r="M205" s="200" t="s">
        <v>1</v>
      </c>
      <c r="N205" s="201" t="s">
        <v>46</v>
      </c>
      <c r="O205" s="59"/>
      <c r="P205" s="159">
        <f>O205*H205</f>
        <v>0</v>
      </c>
      <c r="Q205" s="159">
        <v>1</v>
      </c>
      <c r="R205" s="159">
        <f>Q205*H205</f>
        <v>20.224</v>
      </c>
      <c r="S205" s="159">
        <v>0</v>
      </c>
      <c r="T205" s="160">
        <f>S205*H205</f>
        <v>0</v>
      </c>
      <c r="U205" s="33"/>
      <c r="V205" s="33"/>
      <c r="W205" s="33"/>
      <c r="X205" s="33"/>
      <c r="Y205" s="33"/>
      <c r="Z205" s="33"/>
      <c r="AA205" s="33"/>
      <c r="AB205" s="33"/>
      <c r="AC205" s="33"/>
      <c r="AD205" s="33"/>
      <c r="AE205" s="33"/>
      <c r="AR205" s="161" t="s">
        <v>259</v>
      </c>
      <c r="AT205" s="161" t="s">
        <v>272</v>
      </c>
      <c r="AU205" s="161" t="s">
        <v>91</v>
      </c>
      <c r="AY205" s="18" t="s">
        <v>199</v>
      </c>
      <c r="BE205" s="162">
        <f>IF(N205="základní",J205,0)</f>
        <v>0</v>
      </c>
      <c r="BF205" s="162">
        <f>IF(N205="snížená",J205,0)</f>
        <v>0</v>
      </c>
      <c r="BG205" s="162">
        <f>IF(N205="zákl. přenesená",J205,0)</f>
        <v>0</v>
      </c>
      <c r="BH205" s="162">
        <f>IF(N205="sníž. přenesená",J205,0)</f>
        <v>0</v>
      </c>
      <c r="BI205" s="162">
        <f>IF(N205="nulová",J205,0)</f>
        <v>0</v>
      </c>
      <c r="BJ205" s="18" t="s">
        <v>89</v>
      </c>
      <c r="BK205" s="162">
        <f>ROUND(I205*H205,2)</f>
        <v>0</v>
      </c>
      <c r="BL205" s="18" t="s">
        <v>206</v>
      </c>
      <c r="BM205" s="161" t="s">
        <v>1289</v>
      </c>
    </row>
    <row r="206" spans="1:47" s="2" customFormat="1" ht="11.25">
      <c r="A206" s="33"/>
      <c r="B206" s="34"/>
      <c r="C206" s="33"/>
      <c r="D206" s="163" t="s">
        <v>208</v>
      </c>
      <c r="E206" s="33"/>
      <c r="F206" s="164" t="s">
        <v>333</v>
      </c>
      <c r="G206" s="33"/>
      <c r="H206" s="33"/>
      <c r="I206" s="165"/>
      <c r="J206" s="33"/>
      <c r="K206" s="33"/>
      <c r="L206" s="34"/>
      <c r="M206" s="166"/>
      <c r="N206" s="167"/>
      <c r="O206" s="59"/>
      <c r="P206" s="59"/>
      <c r="Q206" s="59"/>
      <c r="R206" s="59"/>
      <c r="S206" s="59"/>
      <c r="T206" s="60"/>
      <c r="U206" s="33"/>
      <c r="V206" s="33"/>
      <c r="W206" s="33"/>
      <c r="X206" s="33"/>
      <c r="Y206" s="33"/>
      <c r="Z206" s="33"/>
      <c r="AA206" s="33"/>
      <c r="AB206" s="33"/>
      <c r="AC206" s="33"/>
      <c r="AD206" s="33"/>
      <c r="AE206" s="33"/>
      <c r="AT206" s="18" t="s">
        <v>208</v>
      </c>
      <c r="AU206" s="18" t="s">
        <v>91</v>
      </c>
    </row>
    <row r="207" spans="2:51" s="13" customFormat="1" ht="11.25">
      <c r="B207" s="169"/>
      <c r="D207" s="163" t="s">
        <v>212</v>
      </c>
      <c r="E207" s="170" t="s">
        <v>1</v>
      </c>
      <c r="F207" s="171" t="s">
        <v>1290</v>
      </c>
      <c r="H207" s="172">
        <v>20.224</v>
      </c>
      <c r="I207" s="173"/>
      <c r="L207" s="169"/>
      <c r="M207" s="174"/>
      <c r="N207" s="175"/>
      <c r="O207" s="175"/>
      <c r="P207" s="175"/>
      <c r="Q207" s="175"/>
      <c r="R207" s="175"/>
      <c r="S207" s="175"/>
      <c r="T207" s="176"/>
      <c r="AT207" s="170" t="s">
        <v>212</v>
      </c>
      <c r="AU207" s="170" t="s">
        <v>91</v>
      </c>
      <c r="AV207" s="13" t="s">
        <v>91</v>
      </c>
      <c r="AW207" s="13" t="s">
        <v>36</v>
      </c>
      <c r="AX207" s="13" t="s">
        <v>89</v>
      </c>
      <c r="AY207" s="170" t="s">
        <v>199</v>
      </c>
    </row>
    <row r="208" spans="1:65" s="2" customFormat="1" ht="24.2" customHeight="1">
      <c r="A208" s="33"/>
      <c r="B208" s="149"/>
      <c r="C208" s="150" t="s">
        <v>284</v>
      </c>
      <c r="D208" s="150" t="s">
        <v>201</v>
      </c>
      <c r="E208" s="151" t="s">
        <v>1291</v>
      </c>
      <c r="F208" s="152" t="s">
        <v>1292</v>
      </c>
      <c r="G208" s="153" t="s">
        <v>204</v>
      </c>
      <c r="H208" s="154">
        <v>126.4</v>
      </c>
      <c r="I208" s="155"/>
      <c r="J208" s="156">
        <f>ROUND(I208*H208,2)</f>
        <v>0</v>
      </c>
      <c r="K208" s="152" t="s">
        <v>205</v>
      </c>
      <c r="L208" s="34"/>
      <c r="M208" s="157" t="s">
        <v>1</v>
      </c>
      <c r="N208" s="158" t="s">
        <v>46</v>
      </c>
      <c r="O208" s="59"/>
      <c r="P208" s="159">
        <f>O208*H208</f>
        <v>0</v>
      </c>
      <c r="Q208" s="159">
        <v>0</v>
      </c>
      <c r="R208" s="159">
        <f>Q208*H208</f>
        <v>0</v>
      </c>
      <c r="S208" s="159">
        <v>0</v>
      </c>
      <c r="T208" s="160">
        <f>S208*H208</f>
        <v>0</v>
      </c>
      <c r="U208" s="33"/>
      <c r="V208" s="33"/>
      <c r="W208" s="33"/>
      <c r="X208" s="33"/>
      <c r="Y208" s="33"/>
      <c r="Z208" s="33"/>
      <c r="AA208" s="33"/>
      <c r="AB208" s="33"/>
      <c r="AC208" s="33"/>
      <c r="AD208" s="33"/>
      <c r="AE208" s="33"/>
      <c r="AR208" s="161" t="s">
        <v>206</v>
      </c>
      <c r="AT208" s="161" t="s">
        <v>201</v>
      </c>
      <c r="AU208" s="161" t="s">
        <v>91</v>
      </c>
      <c r="AY208" s="18" t="s">
        <v>199</v>
      </c>
      <c r="BE208" s="162">
        <f>IF(N208="základní",J208,0)</f>
        <v>0</v>
      </c>
      <c r="BF208" s="162">
        <f>IF(N208="snížená",J208,0)</f>
        <v>0</v>
      </c>
      <c r="BG208" s="162">
        <f>IF(N208="zákl. přenesená",J208,0)</f>
        <v>0</v>
      </c>
      <c r="BH208" s="162">
        <f>IF(N208="sníž. přenesená",J208,0)</f>
        <v>0</v>
      </c>
      <c r="BI208" s="162">
        <f>IF(N208="nulová",J208,0)</f>
        <v>0</v>
      </c>
      <c r="BJ208" s="18" t="s">
        <v>89</v>
      </c>
      <c r="BK208" s="162">
        <f>ROUND(I208*H208,2)</f>
        <v>0</v>
      </c>
      <c r="BL208" s="18" t="s">
        <v>206</v>
      </c>
      <c r="BM208" s="161" t="s">
        <v>1293</v>
      </c>
    </row>
    <row r="209" spans="1:47" s="2" customFormat="1" ht="19.5">
      <c r="A209" s="33"/>
      <c r="B209" s="34"/>
      <c r="C209" s="33"/>
      <c r="D209" s="163" t="s">
        <v>208</v>
      </c>
      <c r="E209" s="33"/>
      <c r="F209" s="164" t="s">
        <v>302</v>
      </c>
      <c r="G209" s="33"/>
      <c r="H209" s="33"/>
      <c r="I209" s="165"/>
      <c r="J209" s="33"/>
      <c r="K209" s="33"/>
      <c r="L209" s="34"/>
      <c r="M209" s="166"/>
      <c r="N209" s="167"/>
      <c r="O209" s="59"/>
      <c r="P209" s="59"/>
      <c r="Q209" s="59"/>
      <c r="R209" s="59"/>
      <c r="S209" s="59"/>
      <c r="T209" s="60"/>
      <c r="U209" s="33"/>
      <c r="V209" s="33"/>
      <c r="W209" s="33"/>
      <c r="X209" s="33"/>
      <c r="Y209" s="33"/>
      <c r="Z209" s="33"/>
      <c r="AA209" s="33"/>
      <c r="AB209" s="33"/>
      <c r="AC209" s="33"/>
      <c r="AD209" s="33"/>
      <c r="AE209" s="33"/>
      <c r="AT209" s="18" t="s">
        <v>208</v>
      </c>
      <c r="AU209" s="18" t="s">
        <v>91</v>
      </c>
    </row>
    <row r="210" spans="1:47" s="2" customFormat="1" ht="117">
      <c r="A210" s="33"/>
      <c r="B210" s="34"/>
      <c r="C210" s="33"/>
      <c r="D210" s="163" t="s">
        <v>210</v>
      </c>
      <c r="E210" s="33"/>
      <c r="F210" s="168" t="s">
        <v>303</v>
      </c>
      <c r="G210" s="33"/>
      <c r="H210" s="33"/>
      <c r="I210" s="165"/>
      <c r="J210" s="33"/>
      <c r="K210" s="33"/>
      <c r="L210" s="34"/>
      <c r="M210" s="166"/>
      <c r="N210" s="167"/>
      <c r="O210" s="59"/>
      <c r="P210" s="59"/>
      <c r="Q210" s="59"/>
      <c r="R210" s="59"/>
      <c r="S210" s="59"/>
      <c r="T210" s="60"/>
      <c r="U210" s="33"/>
      <c r="V210" s="33"/>
      <c r="W210" s="33"/>
      <c r="X210" s="33"/>
      <c r="Y210" s="33"/>
      <c r="Z210" s="33"/>
      <c r="AA210" s="33"/>
      <c r="AB210" s="33"/>
      <c r="AC210" s="33"/>
      <c r="AD210" s="33"/>
      <c r="AE210" s="33"/>
      <c r="AT210" s="18" t="s">
        <v>210</v>
      </c>
      <c r="AU210" s="18" t="s">
        <v>91</v>
      </c>
    </row>
    <row r="211" spans="2:51" s="13" customFormat="1" ht="11.25">
      <c r="B211" s="169"/>
      <c r="D211" s="163" t="s">
        <v>212</v>
      </c>
      <c r="E211" s="170" t="s">
        <v>1</v>
      </c>
      <c r="F211" s="171" t="s">
        <v>1288</v>
      </c>
      <c r="H211" s="172">
        <v>126.4</v>
      </c>
      <c r="I211" s="173"/>
      <c r="L211" s="169"/>
      <c r="M211" s="174"/>
      <c r="N211" s="175"/>
      <c r="O211" s="175"/>
      <c r="P211" s="175"/>
      <c r="Q211" s="175"/>
      <c r="R211" s="175"/>
      <c r="S211" s="175"/>
      <c r="T211" s="176"/>
      <c r="AT211" s="170" t="s">
        <v>212</v>
      </c>
      <c r="AU211" s="170" t="s">
        <v>91</v>
      </c>
      <c r="AV211" s="13" t="s">
        <v>91</v>
      </c>
      <c r="AW211" s="13" t="s">
        <v>36</v>
      </c>
      <c r="AX211" s="13" t="s">
        <v>89</v>
      </c>
      <c r="AY211" s="170" t="s">
        <v>199</v>
      </c>
    </row>
    <row r="212" spans="1:65" s="2" customFormat="1" ht="14.45" customHeight="1">
      <c r="A212" s="33"/>
      <c r="B212" s="149"/>
      <c r="C212" s="192" t="s">
        <v>290</v>
      </c>
      <c r="D212" s="192" t="s">
        <v>272</v>
      </c>
      <c r="E212" s="193" t="s">
        <v>307</v>
      </c>
      <c r="F212" s="194" t="s">
        <v>308</v>
      </c>
      <c r="G212" s="195" t="s">
        <v>309</v>
      </c>
      <c r="H212" s="196">
        <v>1.896</v>
      </c>
      <c r="I212" s="197"/>
      <c r="J212" s="198">
        <f>ROUND(I212*H212,2)</f>
        <v>0</v>
      </c>
      <c r="K212" s="194" t="s">
        <v>205</v>
      </c>
      <c r="L212" s="199"/>
      <c r="M212" s="200" t="s">
        <v>1</v>
      </c>
      <c r="N212" s="201" t="s">
        <v>46</v>
      </c>
      <c r="O212" s="59"/>
      <c r="P212" s="159">
        <f>O212*H212</f>
        <v>0</v>
      </c>
      <c r="Q212" s="159">
        <v>0.001</v>
      </c>
      <c r="R212" s="159">
        <f>Q212*H212</f>
        <v>0.001896</v>
      </c>
      <c r="S212" s="159">
        <v>0</v>
      </c>
      <c r="T212" s="160">
        <f>S212*H212</f>
        <v>0</v>
      </c>
      <c r="U212" s="33"/>
      <c r="V212" s="33"/>
      <c r="W212" s="33"/>
      <c r="X212" s="33"/>
      <c r="Y212" s="33"/>
      <c r="Z212" s="33"/>
      <c r="AA212" s="33"/>
      <c r="AB212" s="33"/>
      <c r="AC212" s="33"/>
      <c r="AD212" s="33"/>
      <c r="AE212" s="33"/>
      <c r="AR212" s="161" t="s">
        <v>259</v>
      </c>
      <c r="AT212" s="161" t="s">
        <v>272</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206</v>
      </c>
      <c r="BM212" s="161" t="s">
        <v>1294</v>
      </c>
    </row>
    <row r="213" spans="1:47" s="2" customFormat="1" ht="11.25">
      <c r="A213" s="33"/>
      <c r="B213" s="34"/>
      <c r="C213" s="33"/>
      <c r="D213" s="163" t="s">
        <v>208</v>
      </c>
      <c r="E213" s="33"/>
      <c r="F213" s="164" t="s">
        <v>308</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91</v>
      </c>
    </row>
    <row r="214" spans="2:51" s="13" customFormat="1" ht="11.25">
      <c r="B214" s="169"/>
      <c r="D214" s="163" t="s">
        <v>212</v>
      </c>
      <c r="F214" s="171" t="s">
        <v>1295</v>
      </c>
      <c r="H214" s="172">
        <v>1.896</v>
      </c>
      <c r="I214" s="173"/>
      <c r="L214" s="169"/>
      <c r="M214" s="174"/>
      <c r="N214" s="175"/>
      <c r="O214" s="175"/>
      <c r="P214" s="175"/>
      <c r="Q214" s="175"/>
      <c r="R214" s="175"/>
      <c r="S214" s="175"/>
      <c r="T214" s="176"/>
      <c r="AT214" s="170" t="s">
        <v>212</v>
      </c>
      <c r="AU214" s="170" t="s">
        <v>91</v>
      </c>
      <c r="AV214" s="13" t="s">
        <v>91</v>
      </c>
      <c r="AW214" s="13" t="s">
        <v>3</v>
      </c>
      <c r="AX214" s="13" t="s">
        <v>89</v>
      </c>
      <c r="AY214" s="170" t="s">
        <v>199</v>
      </c>
    </row>
    <row r="215" spans="1:65" s="2" customFormat="1" ht="24.2" customHeight="1">
      <c r="A215" s="33"/>
      <c r="B215" s="149"/>
      <c r="C215" s="150" t="s">
        <v>298</v>
      </c>
      <c r="D215" s="150" t="s">
        <v>201</v>
      </c>
      <c r="E215" s="151" t="s">
        <v>773</v>
      </c>
      <c r="F215" s="152" t="s">
        <v>774</v>
      </c>
      <c r="G215" s="153" t="s">
        <v>204</v>
      </c>
      <c r="H215" s="154">
        <v>1082.48</v>
      </c>
      <c r="I215" s="155"/>
      <c r="J215" s="156">
        <f>ROUND(I215*H215,2)</f>
        <v>0</v>
      </c>
      <c r="K215" s="152" t="s">
        <v>205</v>
      </c>
      <c r="L215" s="34"/>
      <c r="M215" s="157" t="s">
        <v>1</v>
      </c>
      <c r="N215" s="158" t="s">
        <v>46</v>
      </c>
      <c r="O215" s="59"/>
      <c r="P215" s="159">
        <f>O215*H215</f>
        <v>0</v>
      </c>
      <c r="Q215" s="159">
        <v>0</v>
      </c>
      <c r="R215" s="159">
        <f>Q215*H215</f>
        <v>0</v>
      </c>
      <c r="S215" s="159">
        <v>0</v>
      </c>
      <c r="T215" s="160">
        <f>S215*H215</f>
        <v>0</v>
      </c>
      <c r="U215" s="33"/>
      <c r="V215" s="33"/>
      <c r="W215" s="33"/>
      <c r="X215" s="33"/>
      <c r="Y215" s="33"/>
      <c r="Z215" s="33"/>
      <c r="AA215" s="33"/>
      <c r="AB215" s="33"/>
      <c r="AC215" s="33"/>
      <c r="AD215" s="33"/>
      <c r="AE215" s="33"/>
      <c r="AR215" s="161" t="s">
        <v>206</v>
      </c>
      <c r="AT215" s="161" t="s">
        <v>201</v>
      </c>
      <c r="AU215" s="161" t="s">
        <v>91</v>
      </c>
      <c r="AY215" s="18" t="s">
        <v>199</v>
      </c>
      <c r="BE215" s="162">
        <f>IF(N215="základní",J215,0)</f>
        <v>0</v>
      </c>
      <c r="BF215" s="162">
        <f>IF(N215="snížená",J215,0)</f>
        <v>0</v>
      </c>
      <c r="BG215" s="162">
        <f>IF(N215="zákl. přenesená",J215,0)</f>
        <v>0</v>
      </c>
      <c r="BH215" s="162">
        <f>IF(N215="sníž. přenesená",J215,0)</f>
        <v>0</v>
      </c>
      <c r="BI215" s="162">
        <f>IF(N215="nulová",J215,0)</f>
        <v>0</v>
      </c>
      <c r="BJ215" s="18" t="s">
        <v>89</v>
      </c>
      <c r="BK215" s="162">
        <f>ROUND(I215*H215,2)</f>
        <v>0</v>
      </c>
      <c r="BL215" s="18" t="s">
        <v>206</v>
      </c>
      <c r="BM215" s="161" t="s">
        <v>1296</v>
      </c>
    </row>
    <row r="216" spans="1:47" s="2" customFormat="1" ht="19.5">
      <c r="A216" s="33"/>
      <c r="B216" s="34"/>
      <c r="C216" s="33"/>
      <c r="D216" s="163" t="s">
        <v>208</v>
      </c>
      <c r="E216" s="33"/>
      <c r="F216" s="164" t="s">
        <v>776</v>
      </c>
      <c r="G216" s="33"/>
      <c r="H216" s="33"/>
      <c r="I216" s="165"/>
      <c r="J216" s="33"/>
      <c r="K216" s="33"/>
      <c r="L216" s="34"/>
      <c r="M216" s="166"/>
      <c r="N216" s="167"/>
      <c r="O216" s="59"/>
      <c r="P216" s="59"/>
      <c r="Q216" s="59"/>
      <c r="R216" s="59"/>
      <c r="S216" s="59"/>
      <c r="T216" s="60"/>
      <c r="U216" s="33"/>
      <c r="V216" s="33"/>
      <c r="W216" s="33"/>
      <c r="X216" s="33"/>
      <c r="Y216" s="33"/>
      <c r="Z216" s="33"/>
      <c r="AA216" s="33"/>
      <c r="AB216" s="33"/>
      <c r="AC216" s="33"/>
      <c r="AD216" s="33"/>
      <c r="AE216" s="33"/>
      <c r="AT216" s="18" t="s">
        <v>208</v>
      </c>
      <c r="AU216" s="18" t="s">
        <v>91</v>
      </c>
    </row>
    <row r="217" spans="1:47" s="2" customFormat="1" ht="117">
      <c r="A217" s="33"/>
      <c r="B217" s="34"/>
      <c r="C217" s="33"/>
      <c r="D217" s="163" t="s">
        <v>210</v>
      </c>
      <c r="E217" s="33"/>
      <c r="F217" s="168" t="s">
        <v>316</v>
      </c>
      <c r="G217" s="33"/>
      <c r="H217" s="33"/>
      <c r="I217" s="165"/>
      <c r="J217" s="33"/>
      <c r="K217" s="33"/>
      <c r="L217" s="34"/>
      <c r="M217" s="166"/>
      <c r="N217" s="167"/>
      <c r="O217" s="59"/>
      <c r="P217" s="59"/>
      <c r="Q217" s="59"/>
      <c r="R217" s="59"/>
      <c r="S217" s="59"/>
      <c r="T217" s="60"/>
      <c r="U217" s="33"/>
      <c r="V217" s="33"/>
      <c r="W217" s="33"/>
      <c r="X217" s="33"/>
      <c r="Y217" s="33"/>
      <c r="Z217" s="33"/>
      <c r="AA217" s="33"/>
      <c r="AB217" s="33"/>
      <c r="AC217" s="33"/>
      <c r="AD217" s="33"/>
      <c r="AE217" s="33"/>
      <c r="AT217" s="18" t="s">
        <v>210</v>
      </c>
      <c r="AU217" s="18" t="s">
        <v>91</v>
      </c>
    </row>
    <row r="218" spans="2:51" s="14" customFormat="1" ht="11.25">
      <c r="B218" s="177"/>
      <c r="D218" s="163" t="s">
        <v>212</v>
      </c>
      <c r="E218" s="178" t="s">
        <v>1</v>
      </c>
      <c r="F218" s="179" t="s">
        <v>777</v>
      </c>
      <c r="H218" s="178" t="s">
        <v>1</v>
      </c>
      <c r="I218" s="180"/>
      <c r="L218" s="177"/>
      <c r="M218" s="181"/>
      <c r="N218" s="182"/>
      <c r="O218" s="182"/>
      <c r="P218" s="182"/>
      <c r="Q218" s="182"/>
      <c r="R218" s="182"/>
      <c r="S218" s="182"/>
      <c r="T218" s="183"/>
      <c r="AT218" s="178" t="s">
        <v>212</v>
      </c>
      <c r="AU218" s="178" t="s">
        <v>91</v>
      </c>
      <c r="AV218" s="14" t="s">
        <v>89</v>
      </c>
      <c r="AW218" s="14" t="s">
        <v>36</v>
      </c>
      <c r="AX218" s="14" t="s">
        <v>81</v>
      </c>
      <c r="AY218" s="178" t="s">
        <v>199</v>
      </c>
    </row>
    <row r="219" spans="2:51" s="13" customFormat="1" ht="11.25">
      <c r="B219" s="169"/>
      <c r="D219" s="163" t="s">
        <v>212</v>
      </c>
      <c r="E219" s="170" t="s">
        <v>1</v>
      </c>
      <c r="F219" s="171" t="s">
        <v>1297</v>
      </c>
      <c r="H219" s="172">
        <v>1082.48</v>
      </c>
      <c r="I219" s="173"/>
      <c r="L219" s="169"/>
      <c r="M219" s="174"/>
      <c r="N219" s="175"/>
      <c r="O219" s="175"/>
      <c r="P219" s="175"/>
      <c r="Q219" s="175"/>
      <c r="R219" s="175"/>
      <c r="S219" s="175"/>
      <c r="T219" s="176"/>
      <c r="AT219" s="170" t="s">
        <v>212</v>
      </c>
      <c r="AU219" s="170" t="s">
        <v>91</v>
      </c>
      <c r="AV219" s="13" t="s">
        <v>91</v>
      </c>
      <c r="AW219" s="13" t="s">
        <v>36</v>
      </c>
      <c r="AX219" s="13" t="s">
        <v>81</v>
      </c>
      <c r="AY219" s="170" t="s">
        <v>199</v>
      </c>
    </row>
    <row r="220" spans="2:51" s="15" customFormat="1" ht="11.25">
      <c r="B220" s="184"/>
      <c r="D220" s="163" t="s">
        <v>212</v>
      </c>
      <c r="E220" s="185" t="s">
        <v>1</v>
      </c>
      <c r="F220" s="186" t="s">
        <v>234</v>
      </c>
      <c r="H220" s="187">
        <v>1082.48</v>
      </c>
      <c r="I220" s="188"/>
      <c r="L220" s="184"/>
      <c r="M220" s="189"/>
      <c r="N220" s="190"/>
      <c r="O220" s="190"/>
      <c r="P220" s="190"/>
      <c r="Q220" s="190"/>
      <c r="R220" s="190"/>
      <c r="S220" s="190"/>
      <c r="T220" s="191"/>
      <c r="AT220" s="185" t="s">
        <v>212</v>
      </c>
      <c r="AU220" s="185" t="s">
        <v>91</v>
      </c>
      <c r="AV220" s="15" t="s">
        <v>206</v>
      </c>
      <c r="AW220" s="15" t="s">
        <v>36</v>
      </c>
      <c r="AX220" s="15" t="s">
        <v>89</v>
      </c>
      <c r="AY220" s="185" t="s">
        <v>199</v>
      </c>
    </row>
    <row r="221" spans="1:65" s="2" customFormat="1" ht="14.45" customHeight="1">
      <c r="A221" s="33"/>
      <c r="B221" s="149"/>
      <c r="C221" s="150" t="s">
        <v>306</v>
      </c>
      <c r="D221" s="150" t="s">
        <v>201</v>
      </c>
      <c r="E221" s="151" t="s">
        <v>319</v>
      </c>
      <c r="F221" s="152" t="s">
        <v>320</v>
      </c>
      <c r="G221" s="153" t="s">
        <v>204</v>
      </c>
      <c r="H221" s="154">
        <v>126.4</v>
      </c>
      <c r="I221" s="155"/>
      <c r="J221" s="156">
        <f>ROUND(I221*H221,2)</f>
        <v>0</v>
      </c>
      <c r="K221" s="152" t="s">
        <v>205</v>
      </c>
      <c r="L221" s="34"/>
      <c r="M221" s="157" t="s">
        <v>1</v>
      </c>
      <c r="N221" s="158" t="s">
        <v>46</v>
      </c>
      <c r="O221" s="59"/>
      <c r="P221" s="159">
        <f>O221*H221</f>
        <v>0</v>
      </c>
      <c r="Q221" s="159">
        <v>0</v>
      </c>
      <c r="R221" s="159">
        <f>Q221*H221</f>
        <v>0</v>
      </c>
      <c r="S221" s="159">
        <v>0</v>
      </c>
      <c r="T221" s="160">
        <f>S221*H221</f>
        <v>0</v>
      </c>
      <c r="U221" s="33"/>
      <c r="V221" s="33"/>
      <c r="W221" s="33"/>
      <c r="X221" s="33"/>
      <c r="Y221" s="33"/>
      <c r="Z221" s="33"/>
      <c r="AA221" s="33"/>
      <c r="AB221" s="33"/>
      <c r="AC221" s="33"/>
      <c r="AD221" s="33"/>
      <c r="AE221" s="33"/>
      <c r="AR221" s="161" t="s">
        <v>206</v>
      </c>
      <c r="AT221" s="161" t="s">
        <v>201</v>
      </c>
      <c r="AU221" s="161" t="s">
        <v>91</v>
      </c>
      <c r="AY221" s="18" t="s">
        <v>199</v>
      </c>
      <c r="BE221" s="162">
        <f>IF(N221="základní",J221,0)</f>
        <v>0</v>
      </c>
      <c r="BF221" s="162">
        <f>IF(N221="snížená",J221,0)</f>
        <v>0</v>
      </c>
      <c r="BG221" s="162">
        <f>IF(N221="zákl. přenesená",J221,0)</f>
        <v>0</v>
      </c>
      <c r="BH221" s="162">
        <f>IF(N221="sníž. přenesená",J221,0)</f>
        <v>0</v>
      </c>
      <c r="BI221" s="162">
        <f>IF(N221="nulová",J221,0)</f>
        <v>0</v>
      </c>
      <c r="BJ221" s="18" t="s">
        <v>89</v>
      </c>
      <c r="BK221" s="162">
        <f>ROUND(I221*H221,2)</f>
        <v>0</v>
      </c>
      <c r="BL221" s="18" t="s">
        <v>206</v>
      </c>
      <c r="BM221" s="161" t="s">
        <v>1298</v>
      </c>
    </row>
    <row r="222" spans="1:47" s="2" customFormat="1" ht="19.5">
      <c r="A222" s="33"/>
      <c r="B222" s="34"/>
      <c r="C222" s="33"/>
      <c r="D222" s="163" t="s">
        <v>208</v>
      </c>
      <c r="E222" s="33"/>
      <c r="F222" s="164" t="s">
        <v>322</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208</v>
      </c>
      <c r="AU222" s="18" t="s">
        <v>91</v>
      </c>
    </row>
    <row r="223" spans="1:47" s="2" customFormat="1" ht="126.75">
      <c r="A223" s="33"/>
      <c r="B223" s="34"/>
      <c r="C223" s="33"/>
      <c r="D223" s="163" t="s">
        <v>210</v>
      </c>
      <c r="E223" s="33"/>
      <c r="F223" s="168" t="s">
        <v>323</v>
      </c>
      <c r="G223" s="33"/>
      <c r="H223" s="33"/>
      <c r="I223" s="165"/>
      <c r="J223" s="33"/>
      <c r="K223" s="33"/>
      <c r="L223" s="34"/>
      <c r="M223" s="166"/>
      <c r="N223" s="167"/>
      <c r="O223" s="59"/>
      <c r="P223" s="59"/>
      <c r="Q223" s="59"/>
      <c r="R223" s="59"/>
      <c r="S223" s="59"/>
      <c r="T223" s="60"/>
      <c r="U223" s="33"/>
      <c r="V223" s="33"/>
      <c r="W223" s="33"/>
      <c r="X223" s="33"/>
      <c r="Y223" s="33"/>
      <c r="Z223" s="33"/>
      <c r="AA223" s="33"/>
      <c r="AB223" s="33"/>
      <c r="AC223" s="33"/>
      <c r="AD223" s="33"/>
      <c r="AE223" s="33"/>
      <c r="AT223" s="18" t="s">
        <v>210</v>
      </c>
      <c r="AU223" s="18" t="s">
        <v>91</v>
      </c>
    </row>
    <row r="224" spans="2:51" s="14" customFormat="1" ht="11.25">
      <c r="B224" s="177"/>
      <c r="D224" s="163" t="s">
        <v>212</v>
      </c>
      <c r="E224" s="178" t="s">
        <v>1</v>
      </c>
      <c r="F224" s="179" t="s">
        <v>324</v>
      </c>
      <c r="H224" s="178" t="s">
        <v>1</v>
      </c>
      <c r="I224" s="180"/>
      <c r="L224" s="177"/>
      <c r="M224" s="181"/>
      <c r="N224" s="182"/>
      <c r="O224" s="182"/>
      <c r="P224" s="182"/>
      <c r="Q224" s="182"/>
      <c r="R224" s="182"/>
      <c r="S224" s="182"/>
      <c r="T224" s="183"/>
      <c r="AT224" s="178" t="s">
        <v>212</v>
      </c>
      <c r="AU224" s="178" t="s">
        <v>91</v>
      </c>
      <c r="AV224" s="14" t="s">
        <v>89</v>
      </c>
      <c r="AW224" s="14" t="s">
        <v>36</v>
      </c>
      <c r="AX224" s="14" t="s">
        <v>81</v>
      </c>
      <c r="AY224" s="178" t="s">
        <v>199</v>
      </c>
    </row>
    <row r="225" spans="2:51" s="13" customFormat="1" ht="11.25">
      <c r="B225" s="169"/>
      <c r="D225" s="163" t="s">
        <v>212</v>
      </c>
      <c r="E225" s="170" t="s">
        <v>1</v>
      </c>
      <c r="F225" s="171" t="s">
        <v>1299</v>
      </c>
      <c r="H225" s="172">
        <v>126.4</v>
      </c>
      <c r="I225" s="173"/>
      <c r="L225" s="169"/>
      <c r="M225" s="174"/>
      <c r="N225" s="175"/>
      <c r="O225" s="175"/>
      <c r="P225" s="175"/>
      <c r="Q225" s="175"/>
      <c r="R225" s="175"/>
      <c r="S225" s="175"/>
      <c r="T225" s="176"/>
      <c r="AT225" s="170" t="s">
        <v>212</v>
      </c>
      <c r="AU225" s="170" t="s">
        <v>91</v>
      </c>
      <c r="AV225" s="13" t="s">
        <v>91</v>
      </c>
      <c r="AW225" s="13" t="s">
        <v>36</v>
      </c>
      <c r="AX225" s="13" t="s">
        <v>89</v>
      </c>
      <c r="AY225" s="170" t="s">
        <v>199</v>
      </c>
    </row>
    <row r="226" spans="2:63" s="12" customFormat="1" ht="22.9" customHeight="1">
      <c r="B226" s="136"/>
      <c r="D226" s="137" t="s">
        <v>80</v>
      </c>
      <c r="E226" s="147" t="s">
        <v>91</v>
      </c>
      <c r="F226" s="147" t="s">
        <v>336</v>
      </c>
      <c r="I226" s="139"/>
      <c r="J226" s="148">
        <f>BK226</f>
        <v>0</v>
      </c>
      <c r="L226" s="136"/>
      <c r="M226" s="141"/>
      <c r="N226" s="142"/>
      <c r="O226" s="142"/>
      <c r="P226" s="143">
        <f>SUM(P227:P239)</f>
        <v>0</v>
      </c>
      <c r="Q226" s="142"/>
      <c r="R226" s="143">
        <f>SUM(R227:R239)</f>
        <v>0.07224349999999999</v>
      </c>
      <c r="S226" s="142"/>
      <c r="T226" s="144">
        <f>SUM(T227:T239)</f>
        <v>0</v>
      </c>
      <c r="AR226" s="137" t="s">
        <v>89</v>
      </c>
      <c r="AT226" s="145" t="s">
        <v>80</v>
      </c>
      <c r="AU226" s="145" t="s">
        <v>89</v>
      </c>
      <c r="AY226" s="137" t="s">
        <v>199</v>
      </c>
      <c r="BK226" s="146">
        <f>SUM(BK227:BK239)</f>
        <v>0</v>
      </c>
    </row>
    <row r="227" spans="1:65" s="2" customFormat="1" ht="24.2" customHeight="1">
      <c r="A227" s="33"/>
      <c r="B227" s="149"/>
      <c r="C227" s="150" t="s">
        <v>8</v>
      </c>
      <c r="D227" s="150" t="s">
        <v>201</v>
      </c>
      <c r="E227" s="151" t="s">
        <v>1300</v>
      </c>
      <c r="F227" s="152" t="s">
        <v>1301</v>
      </c>
      <c r="G227" s="153" t="s">
        <v>345</v>
      </c>
      <c r="H227" s="154">
        <v>516.025</v>
      </c>
      <c r="I227" s="155"/>
      <c r="J227" s="156">
        <f>ROUND(I227*H227,2)</f>
        <v>0</v>
      </c>
      <c r="K227" s="152" t="s">
        <v>205</v>
      </c>
      <c r="L227" s="34"/>
      <c r="M227" s="157" t="s">
        <v>1</v>
      </c>
      <c r="N227" s="158" t="s">
        <v>46</v>
      </c>
      <c r="O227" s="59"/>
      <c r="P227" s="159">
        <f>O227*H227</f>
        <v>0</v>
      </c>
      <c r="Q227" s="159">
        <v>0.00014</v>
      </c>
      <c r="R227" s="159">
        <f>Q227*H227</f>
        <v>0.07224349999999999</v>
      </c>
      <c r="S227" s="159">
        <v>0</v>
      </c>
      <c r="T227" s="160">
        <f>S227*H227</f>
        <v>0</v>
      </c>
      <c r="U227" s="33"/>
      <c r="V227" s="33"/>
      <c r="W227" s="33"/>
      <c r="X227" s="33"/>
      <c r="Y227" s="33"/>
      <c r="Z227" s="33"/>
      <c r="AA227" s="33"/>
      <c r="AB227" s="33"/>
      <c r="AC227" s="33"/>
      <c r="AD227" s="33"/>
      <c r="AE227" s="33"/>
      <c r="AR227" s="161" t="s">
        <v>206</v>
      </c>
      <c r="AT227" s="161" t="s">
        <v>201</v>
      </c>
      <c r="AU227" s="161" t="s">
        <v>91</v>
      </c>
      <c r="AY227" s="18" t="s">
        <v>199</v>
      </c>
      <c r="BE227" s="162">
        <f>IF(N227="základní",J227,0)</f>
        <v>0</v>
      </c>
      <c r="BF227" s="162">
        <f>IF(N227="snížená",J227,0)</f>
        <v>0</v>
      </c>
      <c r="BG227" s="162">
        <f>IF(N227="zákl. přenesená",J227,0)</f>
        <v>0</v>
      </c>
      <c r="BH227" s="162">
        <f>IF(N227="sníž. přenesená",J227,0)</f>
        <v>0</v>
      </c>
      <c r="BI227" s="162">
        <f>IF(N227="nulová",J227,0)</f>
        <v>0</v>
      </c>
      <c r="BJ227" s="18" t="s">
        <v>89</v>
      </c>
      <c r="BK227" s="162">
        <f>ROUND(I227*H227,2)</f>
        <v>0</v>
      </c>
      <c r="BL227" s="18" t="s">
        <v>206</v>
      </c>
      <c r="BM227" s="161" t="s">
        <v>1302</v>
      </c>
    </row>
    <row r="228" spans="1:47" s="2" customFormat="1" ht="29.25">
      <c r="A228" s="33"/>
      <c r="B228" s="34"/>
      <c r="C228" s="33"/>
      <c r="D228" s="163" t="s">
        <v>208</v>
      </c>
      <c r="E228" s="33"/>
      <c r="F228" s="164" t="s">
        <v>1303</v>
      </c>
      <c r="G228" s="33"/>
      <c r="H228" s="33"/>
      <c r="I228" s="165"/>
      <c r="J228" s="33"/>
      <c r="K228" s="33"/>
      <c r="L228" s="34"/>
      <c r="M228" s="166"/>
      <c r="N228" s="167"/>
      <c r="O228" s="59"/>
      <c r="P228" s="59"/>
      <c r="Q228" s="59"/>
      <c r="R228" s="59"/>
      <c r="S228" s="59"/>
      <c r="T228" s="60"/>
      <c r="U228" s="33"/>
      <c r="V228" s="33"/>
      <c r="W228" s="33"/>
      <c r="X228" s="33"/>
      <c r="Y228" s="33"/>
      <c r="Z228" s="33"/>
      <c r="AA228" s="33"/>
      <c r="AB228" s="33"/>
      <c r="AC228" s="33"/>
      <c r="AD228" s="33"/>
      <c r="AE228" s="33"/>
      <c r="AT228" s="18" t="s">
        <v>208</v>
      </c>
      <c r="AU228" s="18" t="s">
        <v>91</v>
      </c>
    </row>
    <row r="229" spans="2:51" s="14" customFormat="1" ht="22.5">
      <c r="B229" s="177"/>
      <c r="D229" s="163" t="s">
        <v>212</v>
      </c>
      <c r="E229" s="178" t="s">
        <v>1</v>
      </c>
      <c r="F229" s="179" t="s">
        <v>1304</v>
      </c>
      <c r="H229" s="178" t="s">
        <v>1</v>
      </c>
      <c r="I229" s="180"/>
      <c r="L229" s="177"/>
      <c r="M229" s="181"/>
      <c r="N229" s="182"/>
      <c r="O229" s="182"/>
      <c r="P229" s="182"/>
      <c r="Q229" s="182"/>
      <c r="R229" s="182"/>
      <c r="S229" s="182"/>
      <c r="T229" s="183"/>
      <c r="AT229" s="178" t="s">
        <v>212</v>
      </c>
      <c r="AU229" s="178" t="s">
        <v>91</v>
      </c>
      <c r="AV229" s="14" t="s">
        <v>89</v>
      </c>
      <c r="AW229" s="14" t="s">
        <v>36</v>
      </c>
      <c r="AX229" s="14" t="s">
        <v>81</v>
      </c>
      <c r="AY229" s="178" t="s">
        <v>199</v>
      </c>
    </row>
    <row r="230" spans="2:51" s="13" customFormat="1" ht="11.25">
      <c r="B230" s="169"/>
      <c r="D230" s="163" t="s">
        <v>212</v>
      </c>
      <c r="E230" s="170" t="s">
        <v>1</v>
      </c>
      <c r="F230" s="171" t="s">
        <v>1305</v>
      </c>
      <c r="H230" s="172">
        <v>178</v>
      </c>
      <c r="I230" s="173"/>
      <c r="L230" s="169"/>
      <c r="M230" s="174"/>
      <c r="N230" s="175"/>
      <c r="O230" s="175"/>
      <c r="P230" s="175"/>
      <c r="Q230" s="175"/>
      <c r="R230" s="175"/>
      <c r="S230" s="175"/>
      <c r="T230" s="176"/>
      <c r="AT230" s="170" t="s">
        <v>212</v>
      </c>
      <c r="AU230" s="170" t="s">
        <v>91</v>
      </c>
      <c r="AV230" s="13" t="s">
        <v>91</v>
      </c>
      <c r="AW230" s="13" t="s">
        <v>36</v>
      </c>
      <c r="AX230" s="13" t="s">
        <v>81</v>
      </c>
      <c r="AY230" s="170" t="s">
        <v>199</v>
      </c>
    </row>
    <row r="231" spans="2:51" s="14" customFormat="1" ht="11.25">
      <c r="B231" s="177"/>
      <c r="D231" s="163" t="s">
        <v>212</v>
      </c>
      <c r="E231" s="178" t="s">
        <v>1</v>
      </c>
      <c r="F231" s="179" t="s">
        <v>1306</v>
      </c>
      <c r="H231" s="178" t="s">
        <v>1</v>
      </c>
      <c r="I231" s="180"/>
      <c r="L231" s="177"/>
      <c r="M231" s="181"/>
      <c r="N231" s="182"/>
      <c r="O231" s="182"/>
      <c r="P231" s="182"/>
      <c r="Q231" s="182"/>
      <c r="R231" s="182"/>
      <c r="S231" s="182"/>
      <c r="T231" s="183"/>
      <c r="AT231" s="178" t="s">
        <v>212</v>
      </c>
      <c r="AU231" s="178" t="s">
        <v>91</v>
      </c>
      <c r="AV231" s="14" t="s">
        <v>89</v>
      </c>
      <c r="AW231" s="14" t="s">
        <v>36</v>
      </c>
      <c r="AX231" s="14" t="s">
        <v>81</v>
      </c>
      <c r="AY231" s="178" t="s">
        <v>199</v>
      </c>
    </row>
    <row r="232" spans="2:51" s="13" customFormat="1" ht="11.25">
      <c r="B232" s="169"/>
      <c r="D232" s="163" t="s">
        <v>212</v>
      </c>
      <c r="E232" s="170" t="s">
        <v>1</v>
      </c>
      <c r="F232" s="171" t="s">
        <v>1307</v>
      </c>
      <c r="H232" s="172">
        <v>149.625</v>
      </c>
      <c r="I232" s="173"/>
      <c r="L232" s="169"/>
      <c r="M232" s="174"/>
      <c r="N232" s="175"/>
      <c r="O232" s="175"/>
      <c r="P232" s="175"/>
      <c r="Q232" s="175"/>
      <c r="R232" s="175"/>
      <c r="S232" s="175"/>
      <c r="T232" s="176"/>
      <c r="AT232" s="170" t="s">
        <v>212</v>
      </c>
      <c r="AU232" s="170" t="s">
        <v>91</v>
      </c>
      <c r="AV232" s="13" t="s">
        <v>91</v>
      </c>
      <c r="AW232" s="13" t="s">
        <v>36</v>
      </c>
      <c r="AX232" s="13" t="s">
        <v>81</v>
      </c>
      <c r="AY232" s="170" t="s">
        <v>199</v>
      </c>
    </row>
    <row r="233" spans="2:51" s="14" customFormat="1" ht="22.5">
      <c r="B233" s="177"/>
      <c r="D233" s="163" t="s">
        <v>212</v>
      </c>
      <c r="E233" s="178" t="s">
        <v>1</v>
      </c>
      <c r="F233" s="179" t="s">
        <v>1308</v>
      </c>
      <c r="H233" s="178" t="s">
        <v>1</v>
      </c>
      <c r="I233" s="180"/>
      <c r="L233" s="177"/>
      <c r="M233" s="181"/>
      <c r="N233" s="182"/>
      <c r="O233" s="182"/>
      <c r="P233" s="182"/>
      <c r="Q233" s="182"/>
      <c r="R233" s="182"/>
      <c r="S233" s="182"/>
      <c r="T233" s="183"/>
      <c r="AT233" s="178" t="s">
        <v>212</v>
      </c>
      <c r="AU233" s="178" t="s">
        <v>91</v>
      </c>
      <c r="AV233" s="14" t="s">
        <v>89</v>
      </c>
      <c r="AW233" s="14" t="s">
        <v>36</v>
      </c>
      <c r="AX233" s="14" t="s">
        <v>81</v>
      </c>
      <c r="AY233" s="178" t="s">
        <v>199</v>
      </c>
    </row>
    <row r="234" spans="2:51" s="13" customFormat="1" ht="11.25">
      <c r="B234" s="169"/>
      <c r="D234" s="163" t="s">
        <v>212</v>
      </c>
      <c r="E234" s="170" t="s">
        <v>1</v>
      </c>
      <c r="F234" s="171" t="s">
        <v>1309</v>
      </c>
      <c r="H234" s="172">
        <v>188.4</v>
      </c>
      <c r="I234" s="173"/>
      <c r="L234" s="169"/>
      <c r="M234" s="174"/>
      <c r="N234" s="175"/>
      <c r="O234" s="175"/>
      <c r="P234" s="175"/>
      <c r="Q234" s="175"/>
      <c r="R234" s="175"/>
      <c r="S234" s="175"/>
      <c r="T234" s="176"/>
      <c r="AT234" s="170" t="s">
        <v>212</v>
      </c>
      <c r="AU234" s="170" t="s">
        <v>91</v>
      </c>
      <c r="AV234" s="13" t="s">
        <v>91</v>
      </c>
      <c r="AW234" s="13" t="s">
        <v>36</v>
      </c>
      <c r="AX234" s="13" t="s">
        <v>81</v>
      </c>
      <c r="AY234" s="170" t="s">
        <v>199</v>
      </c>
    </row>
    <row r="235" spans="2:51" s="15" customFormat="1" ht="11.25">
      <c r="B235" s="184"/>
      <c r="D235" s="163" t="s">
        <v>212</v>
      </c>
      <c r="E235" s="185" t="s">
        <v>1</v>
      </c>
      <c r="F235" s="186" t="s">
        <v>234</v>
      </c>
      <c r="H235" s="187">
        <v>516.025</v>
      </c>
      <c r="I235" s="188"/>
      <c r="L235" s="184"/>
      <c r="M235" s="189"/>
      <c r="N235" s="190"/>
      <c r="O235" s="190"/>
      <c r="P235" s="190"/>
      <c r="Q235" s="190"/>
      <c r="R235" s="190"/>
      <c r="S235" s="190"/>
      <c r="T235" s="191"/>
      <c r="AT235" s="185" t="s">
        <v>212</v>
      </c>
      <c r="AU235" s="185" t="s">
        <v>91</v>
      </c>
      <c r="AV235" s="15" t="s">
        <v>206</v>
      </c>
      <c r="AW235" s="15" t="s">
        <v>36</v>
      </c>
      <c r="AX235" s="15" t="s">
        <v>89</v>
      </c>
      <c r="AY235" s="185" t="s">
        <v>199</v>
      </c>
    </row>
    <row r="236" spans="1:65" s="2" customFormat="1" ht="24.2" customHeight="1">
      <c r="A236" s="33"/>
      <c r="B236" s="149"/>
      <c r="C236" s="150" t="s">
        <v>318</v>
      </c>
      <c r="D236" s="150" t="s">
        <v>201</v>
      </c>
      <c r="E236" s="151" t="s">
        <v>1310</v>
      </c>
      <c r="F236" s="152" t="s">
        <v>1311</v>
      </c>
      <c r="G236" s="153" t="s">
        <v>345</v>
      </c>
      <c r="H236" s="154">
        <v>8750</v>
      </c>
      <c r="I236" s="155"/>
      <c r="J236" s="156">
        <f>ROUND(I236*H236,2)</f>
        <v>0</v>
      </c>
      <c r="K236" s="152" t="s">
        <v>246</v>
      </c>
      <c r="L236" s="34"/>
      <c r="M236" s="157" t="s">
        <v>1</v>
      </c>
      <c r="N236" s="158" t="s">
        <v>46</v>
      </c>
      <c r="O236" s="59"/>
      <c r="P236" s="159">
        <f>O236*H236</f>
        <v>0</v>
      </c>
      <c r="Q236" s="159">
        <v>0</v>
      </c>
      <c r="R236" s="159">
        <f>Q236*H236</f>
        <v>0</v>
      </c>
      <c r="S236" s="159">
        <v>0</v>
      </c>
      <c r="T236" s="160">
        <f>S236*H236</f>
        <v>0</v>
      </c>
      <c r="U236" s="33"/>
      <c r="V236" s="33"/>
      <c r="W236" s="33"/>
      <c r="X236" s="33"/>
      <c r="Y236" s="33"/>
      <c r="Z236" s="33"/>
      <c r="AA236" s="33"/>
      <c r="AB236" s="33"/>
      <c r="AC236" s="33"/>
      <c r="AD236" s="33"/>
      <c r="AE236" s="33"/>
      <c r="AR236" s="161" t="s">
        <v>206</v>
      </c>
      <c r="AT236" s="161" t="s">
        <v>201</v>
      </c>
      <c r="AU236" s="161" t="s">
        <v>91</v>
      </c>
      <c r="AY236" s="18" t="s">
        <v>199</v>
      </c>
      <c r="BE236" s="162">
        <f>IF(N236="základní",J236,0)</f>
        <v>0</v>
      </c>
      <c r="BF236" s="162">
        <f>IF(N236="snížená",J236,0)</f>
        <v>0</v>
      </c>
      <c r="BG236" s="162">
        <f>IF(N236="zákl. přenesená",J236,0)</f>
        <v>0</v>
      </c>
      <c r="BH236" s="162">
        <f>IF(N236="sníž. přenesená",J236,0)</f>
        <v>0</v>
      </c>
      <c r="BI236" s="162">
        <f>IF(N236="nulová",J236,0)</f>
        <v>0</v>
      </c>
      <c r="BJ236" s="18" t="s">
        <v>89</v>
      </c>
      <c r="BK236" s="162">
        <f>ROUND(I236*H236,2)</f>
        <v>0</v>
      </c>
      <c r="BL236" s="18" t="s">
        <v>206</v>
      </c>
      <c r="BM236" s="161" t="s">
        <v>1312</v>
      </c>
    </row>
    <row r="237" spans="2:51" s="14" customFormat="1" ht="11.25">
      <c r="B237" s="177"/>
      <c r="D237" s="163" t="s">
        <v>212</v>
      </c>
      <c r="E237" s="178" t="s">
        <v>1</v>
      </c>
      <c r="F237" s="179" t="s">
        <v>1313</v>
      </c>
      <c r="H237" s="178" t="s">
        <v>1</v>
      </c>
      <c r="I237" s="180"/>
      <c r="L237" s="177"/>
      <c r="M237" s="181"/>
      <c r="N237" s="182"/>
      <c r="O237" s="182"/>
      <c r="P237" s="182"/>
      <c r="Q237" s="182"/>
      <c r="R237" s="182"/>
      <c r="S237" s="182"/>
      <c r="T237" s="183"/>
      <c r="AT237" s="178" t="s">
        <v>212</v>
      </c>
      <c r="AU237" s="178" t="s">
        <v>91</v>
      </c>
      <c r="AV237" s="14" t="s">
        <v>89</v>
      </c>
      <c r="AW237" s="14" t="s">
        <v>36</v>
      </c>
      <c r="AX237" s="14" t="s">
        <v>81</v>
      </c>
      <c r="AY237" s="178" t="s">
        <v>199</v>
      </c>
    </row>
    <row r="238" spans="2:51" s="13" customFormat="1" ht="11.25">
      <c r="B238" s="169"/>
      <c r="D238" s="163" t="s">
        <v>212</v>
      </c>
      <c r="E238" s="170" t="s">
        <v>1</v>
      </c>
      <c r="F238" s="171" t="s">
        <v>1314</v>
      </c>
      <c r="H238" s="172">
        <v>8750</v>
      </c>
      <c r="I238" s="173"/>
      <c r="L238" s="169"/>
      <c r="M238" s="174"/>
      <c r="N238" s="175"/>
      <c r="O238" s="175"/>
      <c r="P238" s="175"/>
      <c r="Q238" s="175"/>
      <c r="R238" s="175"/>
      <c r="S238" s="175"/>
      <c r="T238" s="176"/>
      <c r="AT238" s="170" t="s">
        <v>212</v>
      </c>
      <c r="AU238" s="170" t="s">
        <v>91</v>
      </c>
      <c r="AV238" s="13" t="s">
        <v>91</v>
      </c>
      <c r="AW238" s="13" t="s">
        <v>36</v>
      </c>
      <c r="AX238" s="13" t="s">
        <v>81</v>
      </c>
      <c r="AY238" s="170" t="s">
        <v>199</v>
      </c>
    </row>
    <row r="239" spans="2:51" s="15" customFormat="1" ht="11.25">
      <c r="B239" s="184"/>
      <c r="D239" s="163" t="s">
        <v>212</v>
      </c>
      <c r="E239" s="185" t="s">
        <v>1</v>
      </c>
      <c r="F239" s="186" t="s">
        <v>234</v>
      </c>
      <c r="H239" s="187">
        <v>8750</v>
      </c>
      <c r="I239" s="188"/>
      <c r="L239" s="184"/>
      <c r="M239" s="189"/>
      <c r="N239" s="190"/>
      <c r="O239" s="190"/>
      <c r="P239" s="190"/>
      <c r="Q239" s="190"/>
      <c r="R239" s="190"/>
      <c r="S239" s="190"/>
      <c r="T239" s="191"/>
      <c r="AT239" s="185" t="s">
        <v>212</v>
      </c>
      <c r="AU239" s="185" t="s">
        <v>91</v>
      </c>
      <c r="AV239" s="15" t="s">
        <v>206</v>
      </c>
      <c r="AW239" s="15" t="s">
        <v>36</v>
      </c>
      <c r="AX239" s="15" t="s">
        <v>89</v>
      </c>
      <c r="AY239" s="185" t="s">
        <v>199</v>
      </c>
    </row>
    <row r="240" spans="2:63" s="12" customFormat="1" ht="22.9" customHeight="1">
      <c r="B240" s="136"/>
      <c r="D240" s="137" t="s">
        <v>80</v>
      </c>
      <c r="E240" s="147" t="s">
        <v>221</v>
      </c>
      <c r="F240" s="147" t="s">
        <v>385</v>
      </c>
      <c r="I240" s="139"/>
      <c r="J240" s="148">
        <f>BK240</f>
        <v>0</v>
      </c>
      <c r="L240" s="136"/>
      <c r="M240" s="141"/>
      <c r="N240" s="142"/>
      <c r="O240" s="142"/>
      <c r="P240" s="143">
        <f>SUM(P241:P333)</f>
        <v>0</v>
      </c>
      <c r="Q240" s="142"/>
      <c r="R240" s="143">
        <f>SUM(R241:R333)</f>
        <v>149.56248680999997</v>
      </c>
      <c r="S240" s="142"/>
      <c r="T240" s="144">
        <f>SUM(T241:T333)</f>
        <v>0</v>
      </c>
      <c r="AR240" s="137" t="s">
        <v>89</v>
      </c>
      <c r="AT240" s="145" t="s">
        <v>80</v>
      </c>
      <c r="AU240" s="145" t="s">
        <v>89</v>
      </c>
      <c r="AY240" s="137" t="s">
        <v>199</v>
      </c>
      <c r="BK240" s="146">
        <f>SUM(BK241:BK333)</f>
        <v>0</v>
      </c>
    </row>
    <row r="241" spans="1:65" s="2" customFormat="1" ht="24.2" customHeight="1">
      <c r="A241" s="33"/>
      <c r="B241" s="149"/>
      <c r="C241" s="150" t="s">
        <v>325</v>
      </c>
      <c r="D241" s="150" t="s">
        <v>201</v>
      </c>
      <c r="E241" s="151" t="s">
        <v>403</v>
      </c>
      <c r="F241" s="152" t="s">
        <v>404</v>
      </c>
      <c r="G241" s="153" t="s">
        <v>228</v>
      </c>
      <c r="H241" s="154">
        <v>2181.17</v>
      </c>
      <c r="I241" s="155"/>
      <c r="J241" s="156">
        <f>ROUND(I241*H241,2)</f>
        <v>0</v>
      </c>
      <c r="K241" s="152" t="s">
        <v>205</v>
      </c>
      <c r="L241" s="34"/>
      <c r="M241" s="157" t="s">
        <v>1</v>
      </c>
      <c r="N241" s="158" t="s">
        <v>46</v>
      </c>
      <c r="O241" s="59"/>
      <c r="P241" s="159">
        <f>O241*H241</f>
        <v>0</v>
      </c>
      <c r="Q241" s="159">
        <v>0</v>
      </c>
      <c r="R241" s="159">
        <f>Q241*H241</f>
        <v>0</v>
      </c>
      <c r="S241" s="159">
        <v>0</v>
      </c>
      <c r="T241" s="160">
        <f>S241*H241</f>
        <v>0</v>
      </c>
      <c r="U241" s="33"/>
      <c r="V241" s="33"/>
      <c r="W241" s="33"/>
      <c r="X241" s="33"/>
      <c r="Y241" s="33"/>
      <c r="Z241" s="33"/>
      <c r="AA241" s="33"/>
      <c r="AB241" s="33"/>
      <c r="AC241" s="33"/>
      <c r="AD241" s="33"/>
      <c r="AE241" s="33"/>
      <c r="AR241" s="161" t="s">
        <v>206</v>
      </c>
      <c r="AT241" s="161" t="s">
        <v>201</v>
      </c>
      <c r="AU241" s="161" t="s">
        <v>91</v>
      </c>
      <c r="AY241" s="18" t="s">
        <v>199</v>
      </c>
      <c r="BE241" s="162">
        <f>IF(N241="základní",J241,0)</f>
        <v>0</v>
      </c>
      <c r="BF241" s="162">
        <f>IF(N241="snížená",J241,0)</f>
        <v>0</v>
      </c>
      <c r="BG241" s="162">
        <f>IF(N241="zákl. přenesená",J241,0)</f>
        <v>0</v>
      </c>
      <c r="BH241" s="162">
        <f>IF(N241="sníž. přenesená",J241,0)</f>
        <v>0</v>
      </c>
      <c r="BI241" s="162">
        <f>IF(N241="nulová",J241,0)</f>
        <v>0</v>
      </c>
      <c r="BJ241" s="18" t="s">
        <v>89</v>
      </c>
      <c r="BK241" s="162">
        <f>ROUND(I241*H241,2)</f>
        <v>0</v>
      </c>
      <c r="BL241" s="18" t="s">
        <v>206</v>
      </c>
      <c r="BM241" s="161" t="s">
        <v>1315</v>
      </c>
    </row>
    <row r="242" spans="1:47" s="2" customFormat="1" ht="39">
      <c r="A242" s="33"/>
      <c r="B242" s="34"/>
      <c r="C242" s="33"/>
      <c r="D242" s="163" t="s">
        <v>208</v>
      </c>
      <c r="E242" s="33"/>
      <c r="F242" s="164" t="s">
        <v>406</v>
      </c>
      <c r="G242" s="33"/>
      <c r="H242" s="33"/>
      <c r="I242" s="165"/>
      <c r="J242" s="33"/>
      <c r="K242" s="33"/>
      <c r="L242" s="34"/>
      <c r="M242" s="166"/>
      <c r="N242" s="167"/>
      <c r="O242" s="59"/>
      <c r="P242" s="59"/>
      <c r="Q242" s="59"/>
      <c r="R242" s="59"/>
      <c r="S242" s="59"/>
      <c r="T242" s="60"/>
      <c r="U242" s="33"/>
      <c r="V242" s="33"/>
      <c r="W242" s="33"/>
      <c r="X242" s="33"/>
      <c r="Y242" s="33"/>
      <c r="Z242" s="33"/>
      <c r="AA242" s="33"/>
      <c r="AB242" s="33"/>
      <c r="AC242" s="33"/>
      <c r="AD242" s="33"/>
      <c r="AE242" s="33"/>
      <c r="AT242" s="18" t="s">
        <v>208</v>
      </c>
      <c r="AU242" s="18" t="s">
        <v>91</v>
      </c>
    </row>
    <row r="243" spans="1:47" s="2" customFormat="1" ht="282.75">
      <c r="A243" s="33"/>
      <c r="B243" s="34"/>
      <c r="C243" s="33"/>
      <c r="D243" s="163" t="s">
        <v>210</v>
      </c>
      <c r="E243" s="33"/>
      <c r="F243" s="168" t="s">
        <v>407</v>
      </c>
      <c r="G243" s="33"/>
      <c r="H243" s="33"/>
      <c r="I243" s="165"/>
      <c r="J243" s="33"/>
      <c r="K243" s="33"/>
      <c r="L243" s="34"/>
      <c r="M243" s="166"/>
      <c r="N243" s="167"/>
      <c r="O243" s="59"/>
      <c r="P243" s="59"/>
      <c r="Q243" s="59"/>
      <c r="R243" s="59"/>
      <c r="S243" s="59"/>
      <c r="T243" s="60"/>
      <c r="U243" s="33"/>
      <c r="V243" s="33"/>
      <c r="W243" s="33"/>
      <c r="X243" s="33"/>
      <c r="Y243" s="33"/>
      <c r="Z243" s="33"/>
      <c r="AA243" s="33"/>
      <c r="AB243" s="33"/>
      <c r="AC243" s="33"/>
      <c r="AD243" s="33"/>
      <c r="AE243" s="33"/>
      <c r="AT243" s="18" t="s">
        <v>210</v>
      </c>
      <c r="AU243" s="18" t="s">
        <v>91</v>
      </c>
    </row>
    <row r="244" spans="2:51" s="14" customFormat="1" ht="22.5">
      <c r="B244" s="177"/>
      <c r="D244" s="163" t="s">
        <v>212</v>
      </c>
      <c r="E244" s="178" t="s">
        <v>1</v>
      </c>
      <c r="F244" s="179" t="s">
        <v>811</v>
      </c>
      <c r="H244" s="178" t="s">
        <v>1</v>
      </c>
      <c r="I244" s="180"/>
      <c r="L244" s="177"/>
      <c r="M244" s="181"/>
      <c r="N244" s="182"/>
      <c r="O244" s="182"/>
      <c r="P244" s="182"/>
      <c r="Q244" s="182"/>
      <c r="R244" s="182"/>
      <c r="S244" s="182"/>
      <c r="T244" s="183"/>
      <c r="AT244" s="178" t="s">
        <v>212</v>
      </c>
      <c r="AU244" s="178" t="s">
        <v>91</v>
      </c>
      <c r="AV244" s="14" t="s">
        <v>89</v>
      </c>
      <c r="AW244" s="14" t="s">
        <v>36</v>
      </c>
      <c r="AX244" s="14" t="s">
        <v>81</v>
      </c>
      <c r="AY244" s="178" t="s">
        <v>199</v>
      </c>
    </row>
    <row r="245" spans="2:51" s="13" customFormat="1" ht="11.25">
      <c r="B245" s="169"/>
      <c r="D245" s="163" t="s">
        <v>212</v>
      </c>
      <c r="E245" s="170" t="s">
        <v>1</v>
      </c>
      <c r="F245" s="171" t="s">
        <v>1316</v>
      </c>
      <c r="H245" s="172">
        <v>367.27</v>
      </c>
      <c r="I245" s="173"/>
      <c r="L245" s="169"/>
      <c r="M245" s="174"/>
      <c r="N245" s="175"/>
      <c r="O245" s="175"/>
      <c r="P245" s="175"/>
      <c r="Q245" s="175"/>
      <c r="R245" s="175"/>
      <c r="S245" s="175"/>
      <c r="T245" s="176"/>
      <c r="AT245" s="170" t="s">
        <v>212</v>
      </c>
      <c r="AU245" s="170" t="s">
        <v>91</v>
      </c>
      <c r="AV245" s="13" t="s">
        <v>91</v>
      </c>
      <c r="AW245" s="13" t="s">
        <v>36</v>
      </c>
      <c r="AX245" s="13" t="s">
        <v>81</v>
      </c>
      <c r="AY245" s="170" t="s">
        <v>199</v>
      </c>
    </row>
    <row r="246" spans="2:51" s="13" customFormat="1" ht="11.25">
      <c r="B246" s="169"/>
      <c r="D246" s="163" t="s">
        <v>212</v>
      </c>
      <c r="E246" s="170" t="s">
        <v>1</v>
      </c>
      <c r="F246" s="171" t="s">
        <v>1317</v>
      </c>
      <c r="H246" s="172">
        <v>320.43</v>
      </c>
      <c r="I246" s="173"/>
      <c r="L246" s="169"/>
      <c r="M246" s="174"/>
      <c r="N246" s="175"/>
      <c r="O246" s="175"/>
      <c r="P246" s="175"/>
      <c r="Q246" s="175"/>
      <c r="R246" s="175"/>
      <c r="S246" s="175"/>
      <c r="T246" s="176"/>
      <c r="AT246" s="170" t="s">
        <v>212</v>
      </c>
      <c r="AU246" s="170" t="s">
        <v>91</v>
      </c>
      <c r="AV246" s="13" t="s">
        <v>91</v>
      </c>
      <c r="AW246" s="13" t="s">
        <v>36</v>
      </c>
      <c r="AX246" s="13" t="s">
        <v>81</v>
      </c>
      <c r="AY246" s="170" t="s">
        <v>199</v>
      </c>
    </row>
    <row r="247" spans="2:51" s="13" customFormat="1" ht="11.25">
      <c r="B247" s="169"/>
      <c r="D247" s="163" t="s">
        <v>212</v>
      </c>
      <c r="E247" s="170" t="s">
        <v>1</v>
      </c>
      <c r="F247" s="171" t="s">
        <v>1318</v>
      </c>
      <c r="H247" s="172">
        <v>327.89</v>
      </c>
      <c r="I247" s="173"/>
      <c r="L247" s="169"/>
      <c r="M247" s="174"/>
      <c r="N247" s="175"/>
      <c r="O247" s="175"/>
      <c r="P247" s="175"/>
      <c r="Q247" s="175"/>
      <c r="R247" s="175"/>
      <c r="S247" s="175"/>
      <c r="T247" s="176"/>
      <c r="AT247" s="170" t="s">
        <v>212</v>
      </c>
      <c r="AU247" s="170" t="s">
        <v>91</v>
      </c>
      <c r="AV247" s="13" t="s">
        <v>91</v>
      </c>
      <c r="AW247" s="13" t="s">
        <v>36</v>
      </c>
      <c r="AX247" s="13" t="s">
        <v>81</v>
      </c>
      <c r="AY247" s="170" t="s">
        <v>199</v>
      </c>
    </row>
    <row r="248" spans="2:51" s="13" customFormat="1" ht="11.25">
      <c r="B248" s="169"/>
      <c r="D248" s="163" t="s">
        <v>212</v>
      </c>
      <c r="E248" s="170" t="s">
        <v>1</v>
      </c>
      <c r="F248" s="171" t="s">
        <v>1319</v>
      </c>
      <c r="H248" s="172">
        <v>284.2</v>
      </c>
      <c r="I248" s="173"/>
      <c r="L248" s="169"/>
      <c r="M248" s="174"/>
      <c r="N248" s="175"/>
      <c r="O248" s="175"/>
      <c r="P248" s="175"/>
      <c r="Q248" s="175"/>
      <c r="R248" s="175"/>
      <c r="S248" s="175"/>
      <c r="T248" s="176"/>
      <c r="AT248" s="170" t="s">
        <v>212</v>
      </c>
      <c r="AU248" s="170" t="s">
        <v>91</v>
      </c>
      <c r="AV248" s="13" t="s">
        <v>91</v>
      </c>
      <c r="AW248" s="13" t="s">
        <v>36</v>
      </c>
      <c r="AX248" s="13" t="s">
        <v>81</v>
      </c>
      <c r="AY248" s="170" t="s">
        <v>199</v>
      </c>
    </row>
    <row r="249" spans="2:51" s="13" customFormat="1" ht="11.25">
      <c r="B249" s="169"/>
      <c r="D249" s="163" t="s">
        <v>212</v>
      </c>
      <c r="E249" s="170" t="s">
        <v>1</v>
      </c>
      <c r="F249" s="171" t="s">
        <v>1320</v>
      </c>
      <c r="H249" s="172">
        <v>285.99</v>
      </c>
      <c r="I249" s="173"/>
      <c r="L249" s="169"/>
      <c r="M249" s="174"/>
      <c r="N249" s="175"/>
      <c r="O249" s="175"/>
      <c r="P249" s="175"/>
      <c r="Q249" s="175"/>
      <c r="R249" s="175"/>
      <c r="S249" s="175"/>
      <c r="T249" s="176"/>
      <c r="AT249" s="170" t="s">
        <v>212</v>
      </c>
      <c r="AU249" s="170" t="s">
        <v>91</v>
      </c>
      <c r="AV249" s="13" t="s">
        <v>91</v>
      </c>
      <c r="AW249" s="13" t="s">
        <v>36</v>
      </c>
      <c r="AX249" s="13" t="s">
        <v>81</v>
      </c>
      <c r="AY249" s="170" t="s">
        <v>199</v>
      </c>
    </row>
    <row r="250" spans="2:51" s="13" customFormat="1" ht="11.25">
      <c r="B250" s="169"/>
      <c r="D250" s="163" t="s">
        <v>212</v>
      </c>
      <c r="E250" s="170" t="s">
        <v>1</v>
      </c>
      <c r="F250" s="171" t="s">
        <v>1321</v>
      </c>
      <c r="H250" s="172">
        <v>287.37</v>
      </c>
      <c r="I250" s="173"/>
      <c r="L250" s="169"/>
      <c r="M250" s="174"/>
      <c r="N250" s="175"/>
      <c r="O250" s="175"/>
      <c r="P250" s="175"/>
      <c r="Q250" s="175"/>
      <c r="R250" s="175"/>
      <c r="S250" s="175"/>
      <c r="T250" s="176"/>
      <c r="AT250" s="170" t="s">
        <v>212</v>
      </c>
      <c r="AU250" s="170" t="s">
        <v>91</v>
      </c>
      <c r="AV250" s="13" t="s">
        <v>91</v>
      </c>
      <c r="AW250" s="13" t="s">
        <v>36</v>
      </c>
      <c r="AX250" s="13" t="s">
        <v>81</v>
      </c>
      <c r="AY250" s="170" t="s">
        <v>199</v>
      </c>
    </row>
    <row r="251" spans="2:51" s="13" customFormat="1" ht="11.25">
      <c r="B251" s="169"/>
      <c r="D251" s="163" t="s">
        <v>212</v>
      </c>
      <c r="E251" s="170" t="s">
        <v>1</v>
      </c>
      <c r="F251" s="171" t="s">
        <v>1322</v>
      </c>
      <c r="H251" s="172">
        <v>270.86</v>
      </c>
      <c r="I251" s="173"/>
      <c r="L251" s="169"/>
      <c r="M251" s="174"/>
      <c r="N251" s="175"/>
      <c r="O251" s="175"/>
      <c r="P251" s="175"/>
      <c r="Q251" s="175"/>
      <c r="R251" s="175"/>
      <c r="S251" s="175"/>
      <c r="T251" s="176"/>
      <c r="AT251" s="170" t="s">
        <v>212</v>
      </c>
      <c r="AU251" s="170" t="s">
        <v>91</v>
      </c>
      <c r="AV251" s="13" t="s">
        <v>91</v>
      </c>
      <c r="AW251" s="13" t="s">
        <v>36</v>
      </c>
      <c r="AX251" s="13" t="s">
        <v>81</v>
      </c>
      <c r="AY251" s="170" t="s">
        <v>199</v>
      </c>
    </row>
    <row r="252" spans="2:51" s="13" customFormat="1" ht="11.25">
      <c r="B252" s="169"/>
      <c r="D252" s="163" t="s">
        <v>212</v>
      </c>
      <c r="E252" s="170" t="s">
        <v>1</v>
      </c>
      <c r="F252" s="171" t="s">
        <v>1323</v>
      </c>
      <c r="H252" s="172">
        <v>37.16</v>
      </c>
      <c r="I252" s="173"/>
      <c r="L252" s="169"/>
      <c r="M252" s="174"/>
      <c r="N252" s="175"/>
      <c r="O252" s="175"/>
      <c r="P252" s="175"/>
      <c r="Q252" s="175"/>
      <c r="R252" s="175"/>
      <c r="S252" s="175"/>
      <c r="T252" s="176"/>
      <c r="AT252" s="170" t="s">
        <v>212</v>
      </c>
      <c r="AU252" s="170" t="s">
        <v>91</v>
      </c>
      <c r="AV252" s="13" t="s">
        <v>91</v>
      </c>
      <c r="AW252" s="13" t="s">
        <v>36</v>
      </c>
      <c r="AX252" s="13" t="s">
        <v>81</v>
      </c>
      <c r="AY252" s="170" t="s">
        <v>199</v>
      </c>
    </row>
    <row r="253" spans="2:51" s="15" customFormat="1" ht="11.25">
      <c r="B253" s="184"/>
      <c r="D253" s="163" t="s">
        <v>212</v>
      </c>
      <c r="E253" s="185" t="s">
        <v>1</v>
      </c>
      <c r="F253" s="186" t="s">
        <v>234</v>
      </c>
      <c r="H253" s="187">
        <v>2181.17</v>
      </c>
      <c r="I253" s="188"/>
      <c r="L253" s="184"/>
      <c r="M253" s="189"/>
      <c r="N253" s="190"/>
      <c r="O253" s="190"/>
      <c r="P253" s="190"/>
      <c r="Q253" s="190"/>
      <c r="R253" s="190"/>
      <c r="S253" s="190"/>
      <c r="T253" s="191"/>
      <c r="AT253" s="185" t="s">
        <v>212</v>
      </c>
      <c r="AU253" s="185" t="s">
        <v>91</v>
      </c>
      <c r="AV253" s="15" t="s">
        <v>206</v>
      </c>
      <c r="AW253" s="15" t="s">
        <v>36</v>
      </c>
      <c r="AX253" s="15" t="s">
        <v>89</v>
      </c>
      <c r="AY253" s="185" t="s">
        <v>199</v>
      </c>
    </row>
    <row r="254" spans="1:65" s="2" customFormat="1" ht="14.45" customHeight="1">
      <c r="A254" s="33"/>
      <c r="B254" s="149"/>
      <c r="C254" s="150" t="s">
        <v>331</v>
      </c>
      <c r="D254" s="150" t="s">
        <v>201</v>
      </c>
      <c r="E254" s="151" t="s">
        <v>411</v>
      </c>
      <c r="F254" s="152" t="s">
        <v>412</v>
      </c>
      <c r="G254" s="153" t="s">
        <v>204</v>
      </c>
      <c r="H254" s="154">
        <v>1435</v>
      </c>
      <c r="I254" s="155"/>
      <c r="J254" s="156">
        <f>ROUND(I254*H254,2)</f>
        <v>0</v>
      </c>
      <c r="K254" s="152" t="s">
        <v>205</v>
      </c>
      <c r="L254" s="34"/>
      <c r="M254" s="157" t="s">
        <v>1</v>
      </c>
      <c r="N254" s="158" t="s">
        <v>46</v>
      </c>
      <c r="O254" s="59"/>
      <c r="P254" s="159">
        <f>O254*H254</f>
        <v>0</v>
      </c>
      <c r="Q254" s="159">
        <v>0.00726</v>
      </c>
      <c r="R254" s="159">
        <f>Q254*H254</f>
        <v>10.4181</v>
      </c>
      <c r="S254" s="159">
        <v>0</v>
      </c>
      <c r="T254" s="160">
        <f>S254*H254</f>
        <v>0</v>
      </c>
      <c r="U254" s="33"/>
      <c r="V254" s="33"/>
      <c r="W254" s="33"/>
      <c r="X254" s="33"/>
      <c r="Y254" s="33"/>
      <c r="Z254" s="33"/>
      <c r="AA254" s="33"/>
      <c r="AB254" s="33"/>
      <c r="AC254" s="33"/>
      <c r="AD254" s="33"/>
      <c r="AE254" s="33"/>
      <c r="AR254" s="161" t="s">
        <v>206</v>
      </c>
      <c r="AT254" s="161" t="s">
        <v>201</v>
      </c>
      <c r="AU254" s="161" t="s">
        <v>91</v>
      </c>
      <c r="AY254" s="18" t="s">
        <v>199</v>
      </c>
      <c r="BE254" s="162">
        <f>IF(N254="základní",J254,0)</f>
        <v>0</v>
      </c>
      <c r="BF254" s="162">
        <f>IF(N254="snížená",J254,0)</f>
        <v>0</v>
      </c>
      <c r="BG254" s="162">
        <f>IF(N254="zákl. přenesená",J254,0)</f>
        <v>0</v>
      </c>
      <c r="BH254" s="162">
        <f>IF(N254="sníž. přenesená",J254,0)</f>
        <v>0</v>
      </c>
      <c r="BI254" s="162">
        <f>IF(N254="nulová",J254,0)</f>
        <v>0</v>
      </c>
      <c r="BJ254" s="18" t="s">
        <v>89</v>
      </c>
      <c r="BK254" s="162">
        <f>ROUND(I254*H254,2)</f>
        <v>0</v>
      </c>
      <c r="BL254" s="18" t="s">
        <v>206</v>
      </c>
      <c r="BM254" s="161" t="s">
        <v>1324</v>
      </c>
    </row>
    <row r="255" spans="1:47" s="2" customFormat="1" ht="48.75">
      <c r="A255" s="33"/>
      <c r="B255" s="34"/>
      <c r="C255" s="33"/>
      <c r="D255" s="163" t="s">
        <v>208</v>
      </c>
      <c r="E255" s="33"/>
      <c r="F255" s="164" t="s">
        <v>414</v>
      </c>
      <c r="G255" s="33"/>
      <c r="H255" s="33"/>
      <c r="I255" s="165"/>
      <c r="J255" s="33"/>
      <c r="K255" s="33"/>
      <c r="L255" s="34"/>
      <c r="M255" s="166"/>
      <c r="N255" s="167"/>
      <c r="O255" s="59"/>
      <c r="P255" s="59"/>
      <c r="Q255" s="59"/>
      <c r="R255" s="59"/>
      <c r="S255" s="59"/>
      <c r="T255" s="60"/>
      <c r="U255" s="33"/>
      <c r="V255" s="33"/>
      <c r="W255" s="33"/>
      <c r="X255" s="33"/>
      <c r="Y255" s="33"/>
      <c r="Z255" s="33"/>
      <c r="AA255" s="33"/>
      <c r="AB255" s="33"/>
      <c r="AC255" s="33"/>
      <c r="AD255" s="33"/>
      <c r="AE255" s="33"/>
      <c r="AT255" s="18" t="s">
        <v>208</v>
      </c>
      <c r="AU255" s="18" t="s">
        <v>91</v>
      </c>
    </row>
    <row r="256" spans="1:47" s="2" customFormat="1" ht="195">
      <c r="A256" s="33"/>
      <c r="B256" s="34"/>
      <c r="C256" s="33"/>
      <c r="D256" s="163" t="s">
        <v>210</v>
      </c>
      <c r="E256" s="33"/>
      <c r="F256" s="168" t="s">
        <v>415</v>
      </c>
      <c r="G256" s="33"/>
      <c r="H256" s="33"/>
      <c r="I256" s="165"/>
      <c r="J256" s="33"/>
      <c r="K256" s="33"/>
      <c r="L256" s="34"/>
      <c r="M256" s="166"/>
      <c r="N256" s="167"/>
      <c r="O256" s="59"/>
      <c r="P256" s="59"/>
      <c r="Q256" s="59"/>
      <c r="R256" s="59"/>
      <c r="S256" s="59"/>
      <c r="T256" s="60"/>
      <c r="U256" s="33"/>
      <c r="V256" s="33"/>
      <c r="W256" s="33"/>
      <c r="X256" s="33"/>
      <c r="Y256" s="33"/>
      <c r="Z256" s="33"/>
      <c r="AA256" s="33"/>
      <c r="AB256" s="33"/>
      <c r="AC256" s="33"/>
      <c r="AD256" s="33"/>
      <c r="AE256" s="33"/>
      <c r="AT256" s="18" t="s">
        <v>210</v>
      </c>
      <c r="AU256" s="18" t="s">
        <v>91</v>
      </c>
    </row>
    <row r="257" spans="2:51" s="13" customFormat="1" ht="11.25">
      <c r="B257" s="169"/>
      <c r="D257" s="163" t="s">
        <v>212</v>
      </c>
      <c r="E257" s="170" t="s">
        <v>1</v>
      </c>
      <c r="F257" s="171" t="s">
        <v>1325</v>
      </c>
      <c r="H257" s="172">
        <v>1435</v>
      </c>
      <c r="I257" s="173"/>
      <c r="L257" s="169"/>
      <c r="M257" s="174"/>
      <c r="N257" s="175"/>
      <c r="O257" s="175"/>
      <c r="P257" s="175"/>
      <c r="Q257" s="175"/>
      <c r="R257" s="175"/>
      <c r="S257" s="175"/>
      <c r="T257" s="176"/>
      <c r="AT257" s="170" t="s">
        <v>212</v>
      </c>
      <c r="AU257" s="170" t="s">
        <v>91</v>
      </c>
      <c r="AV257" s="13" t="s">
        <v>91</v>
      </c>
      <c r="AW257" s="13" t="s">
        <v>36</v>
      </c>
      <c r="AX257" s="13" t="s">
        <v>89</v>
      </c>
      <c r="AY257" s="170" t="s">
        <v>199</v>
      </c>
    </row>
    <row r="258" spans="1:65" s="2" customFormat="1" ht="14.45" customHeight="1">
      <c r="A258" s="33"/>
      <c r="B258" s="149"/>
      <c r="C258" s="150" t="s">
        <v>337</v>
      </c>
      <c r="D258" s="150" t="s">
        <v>201</v>
      </c>
      <c r="E258" s="151" t="s">
        <v>419</v>
      </c>
      <c r="F258" s="152" t="s">
        <v>420</v>
      </c>
      <c r="G258" s="153" t="s">
        <v>204</v>
      </c>
      <c r="H258" s="154">
        <v>1435</v>
      </c>
      <c r="I258" s="155"/>
      <c r="J258" s="156">
        <f>ROUND(I258*H258,2)</f>
        <v>0</v>
      </c>
      <c r="K258" s="152" t="s">
        <v>205</v>
      </c>
      <c r="L258" s="34"/>
      <c r="M258" s="157" t="s">
        <v>1</v>
      </c>
      <c r="N258" s="158" t="s">
        <v>46</v>
      </c>
      <c r="O258" s="59"/>
      <c r="P258" s="159">
        <f>O258*H258</f>
        <v>0</v>
      </c>
      <c r="Q258" s="159">
        <v>0.00086</v>
      </c>
      <c r="R258" s="159">
        <f>Q258*H258</f>
        <v>1.2341</v>
      </c>
      <c r="S258" s="159">
        <v>0</v>
      </c>
      <c r="T258" s="160">
        <f>S258*H258</f>
        <v>0</v>
      </c>
      <c r="U258" s="33"/>
      <c r="V258" s="33"/>
      <c r="W258" s="33"/>
      <c r="X258" s="33"/>
      <c r="Y258" s="33"/>
      <c r="Z258" s="33"/>
      <c r="AA258" s="33"/>
      <c r="AB258" s="33"/>
      <c r="AC258" s="33"/>
      <c r="AD258" s="33"/>
      <c r="AE258" s="33"/>
      <c r="AR258" s="161" t="s">
        <v>206</v>
      </c>
      <c r="AT258" s="161" t="s">
        <v>201</v>
      </c>
      <c r="AU258" s="161" t="s">
        <v>91</v>
      </c>
      <c r="AY258" s="18" t="s">
        <v>199</v>
      </c>
      <c r="BE258" s="162">
        <f>IF(N258="základní",J258,0)</f>
        <v>0</v>
      </c>
      <c r="BF258" s="162">
        <f>IF(N258="snížená",J258,0)</f>
        <v>0</v>
      </c>
      <c r="BG258" s="162">
        <f>IF(N258="zákl. přenesená",J258,0)</f>
        <v>0</v>
      </c>
      <c r="BH258" s="162">
        <f>IF(N258="sníž. přenesená",J258,0)</f>
        <v>0</v>
      </c>
      <c r="BI258" s="162">
        <f>IF(N258="nulová",J258,0)</f>
        <v>0</v>
      </c>
      <c r="BJ258" s="18" t="s">
        <v>89</v>
      </c>
      <c r="BK258" s="162">
        <f>ROUND(I258*H258,2)</f>
        <v>0</v>
      </c>
      <c r="BL258" s="18" t="s">
        <v>206</v>
      </c>
      <c r="BM258" s="161" t="s">
        <v>1326</v>
      </c>
    </row>
    <row r="259" spans="1:47" s="2" customFormat="1" ht="48.75">
      <c r="A259" s="33"/>
      <c r="B259" s="34"/>
      <c r="C259" s="33"/>
      <c r="D259" s="163" t="s">
        <v>208</v>
      </c>
      <c r="E259" s="33"/>
      <c r="F259" s="164" t="s">
        <v>422</v>
      </c>
      <c r="G259" s="33"/>
      <c r="H259" s="33"/>
      <c r="I259" s="165"/>
      <c r="J259" s="33"/>
      <c r="K259" s="33"/>
      <c r="L259" s="34"/>
      <c r="M259" s="166"/>
      <c r="N259" s="167"/>
      <c r="O259" s="59"/>
      <c r="P259" s="59"/>
      <c r="Q259" s="59"/>
      <c r="R259" s="59"/>
      <c r="S259" s="59"/>
      <c r="T259" s="60"/>
      <c r="U259" s="33"/>
      <c r="V259" s="33"/>
      <c r="W259" s="33"/>
      <c r="X259" s="33"/>
      <c r="Y259" s="33"/>
      <c r="Z259" s="33"/>
      <c r="AA259" s="33"/>
      <c r="AB259" s="33"/>
      <c r="AC259" s="33"/>
      <c r="AD259" s="33"/>
      <c r="AE259" s="33"/>
      <c r="AT259" s="18" t="s">
        <v>208</v>
      </c>
      <c r="AU259" s="18" t="s">
        <v>91</v>
      </c>
    </row>
    <row r="260" spans="1:47" s="2" customFormat="1" ht="195">
      <c r="A260" s="33"/>
      <c r="B260" s="34"/>
      <c r="C260" s="33"/>
      <c r="D260" s="163" t="s">
        <v>210</v>
      </c>
      <c r="E260" s="33"/>
      <c r="F260" s="168" t="s">
        <v>415</v>
      </c>
      <c r="G260" s="33"/>
      <c r="H260" s="33"/>
      <c r="I260" s="165"/>
      <c r="J260" s="33"/>
      <c r="K260" s="33"/>
      <c r="L260" s="34"/>
      <c r="M260" s="166"/>
      <c r="N260" s="167"/>
      <c r="O260" s="59"/>
      <c r="P260" s="59"/>
      <c r="Q260" s="59"/>
      <c r="R260" s="59"/>
      <c r="S260" s="59"/>
      <c r="T260" s="60"/>
      <c r="U260" s="33"/>
      <c r="V260" s="33"/>
      <c r="W260" s="33"/>
      <c r="X260" s="33"/>
      <c r="Y260" s="33"/>
      <c r="Z260" s="33"/>
      <c r="AA260" s="33"/>
      <c r="AB260" s="33"/>
      <c r="AC260" s="33"/>
      <c r="AD260" s="33"/>
      <c r="AE260" s="33"/>
      <c r="AT260" s="18" t="s">
        <v>210</v>
      </c>
      <c r="AU260" s="18" t="s">
        <v>91</v>
      </c>
    </row>
    <row r="261" spans="1:65" s="2" customFormat="1" ht="24.2" customHeight="1">
      <c r="A261" s="33"/>
      <c r="B261" s="149"/>
      <c r="C261" s="150" t="s">
        <v>342</v>
      </c>
      <c r="D261" s="150" t="s">
        <v>201</v>
      </c>
      <c r="E261" s="151" t="s">
        <v>424</v>
      </c>
      <c r="F261" s="152" t="s">
        <v>425</v>
      </c>
      <c r="G261" s="153" t="s">
        <v>275</v>
      </c>
      <c r="H261" s="154">
        <v>13.126</v>
      </c>
      <c r="I261" s="155"/>
      <c r="J261" s="156">
        <f>ROUND(I261*H261,2)</f>
        <v>0</v>
      </c>
      <c r="K261" s="152" t="s">
        <v>205</v>
      </c>
      <c r="L261" s="34"/>
      <c r="M261" s="157" t="s">
        <v>1</v>
      </c>
      <c r="N261" s="158" t="s">
        <v>46</v>
      </c>
      <c r="O261" s="59"/>
      <c r="P261" s="159">
        <f>O261*H261</f>
        <v>0</v>
      </c>
      <c r="Q261" s="159">
        <v>1.0958</v>
      </c>
      <c r="R261" s="159">
        <f>Q261*H261</f>
        <v>14.383470800000001</v>
      </c>
      <c r="S261" s="159">
        <v>0</v>
      </c>
      <c r="T261" s="160">
        <f>S261*H261</f>
        <v>0</v>
      </c>
      <c r="U261" s="33"/>
      <c r="V261" s="33"/>
      <c r="W261" s="33"/>
      <c r="X261" s="33"/>
      <c r="Y261" s="33"/>
      <c r="Z261" s="33"/>
      <c r="AA261" s="33"/>
      <c r="AB261" s="33"/>
      <c r="AC261" s="33"/>
      <c r="AD261" s="33"/>
      <c r="AE261" s="33"/>
      <c r="AR261" s="161" t="s">
        <v>206</v>
      </c>
      <c r="AT261" s="161" t="s">
        <v>201</v>
      </c>
      <c r="AU261" s="161" t="s">
        <v>91</v>
      </c>
      <c r="AY261" s="18" t="s">
        <v>199</v>
      </c>
      <c r="BE261" s="162">
        <f>IF(N261="základní",J261,0)</f>
        <v>0</v>
      </c>
      <c r="BF261" s="162">
        <f>IF(N261="snížená",J261,0)</f>
        <v>0</v>
      </c>
      <c r="BG261" s="162">
        <f>IF(N261="zákl. přenesená",J261,0)</f>
        <v>0</v>
      </c>
      <c r="BH261" s="162">
        <f>IF(N261="sníž. přenesená",J261,0)</f>
        <v>0</v>
      </c>
      <c r="BI261" s="162">
        <f>IF(N261="nulová",J261,0)</f>
        <v>0</v>
      </c>
      <c r="BJ261" s="18" t="s">
        <v>89</v>
      </c>
      <c r="BK261" s="162">
        <f>ROUND(I261*H261,2)</f>
        <v>0</v>
      </c>
      <c r="BL261" s="18" t="s">
        <v>206</v>
      </c>
      <c r="BM261" s="161" t="s">
        <v>1327</v>
      </c>
    </row>
    <row r="262" spans="1:47" s="2" customFormat="1" ht="39">
      <c r="A262" s="33"/>
      <c r="B262" s="34"/>
      <c r="C262" s="33"/>
      <c r="D262" s="163" t="s">
        <v>208</v>
      </c>
      <c r="E262" s="33"/>
      <c r="F262" s="164" t="s">
        <v>838</v>
      </c>
      <c r="G262" s="33"/>
      <c r="H262" s="33"/>
      <c r="I262" s="165"/>
      <c r="J262" s="33"/>
      <c r="K262" s="33"/>
      <c r="L262" s="34"/>
      <c r="M262" s="166"/>
      <c r="N262" s="167"/>
      <c r="O262" s="59"/>
      <c r="P262" s="59"/>
      <c r="Q262" s="59"/>
      <c r="R262" s="59"/>
      <c r="S262" s="59"/>
      <c r="T262" s="60"/>
      <c r="U262" s="33"/>
      <c r="V262" s="33"/>
      <c r="W262" s="33"/>
      <c r="X262" s="33"/>
      <c r="Y262" s="33"/>
      <c r="Z262" s="33"/>
      <c r="AA262" s="33"/>
      <c r="AB262" s="33"/>
      <c r="AC262" s="33"/>
      <c r="AD262" s="33"/>
      <c r="AE262" s="33"/>
      <c r="AT262" s="18" t="s">
        <v>208</v>
      </c>
      <c r="AU262" s="18" t="s">
        <v>91</v>
      </c>
    </row>
    <row r="263" spans="1:47" s="2" customFormat="1" ht="97.5">
      <c r="A263" s="33"/>
      <c r="B263" s="34"/>
      <c r="C263" s="33"/>
      <c r="D263" s="163" t="s">
        <v>210</v>
      </c>
      <c r="E263" s="33"/>
      <c r="F263" s="168" t="s">
        <v>428</v>
      </c>
      <c r="G263" s="33"/>
      <c r="H263" s="33"/>
      <c r="I263" s="165"/>
      <c r="J263" s="33"/>
      <c r="K263" s="33"/>
      <c r="L263" s="34"/>
      <c r="M263" s="166"/>
      <c r="N263" s="167"/>
      <c r="O263" s="59"/>
      <c r="P263" s="59"/>
      <c r="Q263" s="59"/>
      <c r="R263" s="59"/>
      <c r="S263" s="59"/>
      <c r="T263" s="60"/>
      <c r="U263" s="33"/>
      <c r="V263" s="33"/>
      <c r="W263" s="33"/>
      <c r="X263" s="33"/>
      <c r="Y263" s="33"/>
      <c r="Z263" s="33"/>
      <c r="AA263" s="33"/>
      <c r="AB263" s="33"/>
      <c r="AC263" s="33"/>
      <c r="AD263" s="33"/>
      <c r="AE263" s="33"/>
      <c r="AT263" s="18" t="s">
        <v>210</v>
      </c>
      <c r="AU263" s="18" t="s">
        <v>91</v>
      </c>
    </row>
    <row r="264" spans="2:51" s="14" customFormat="1" ht="11.25">
      <c r="B264" s="177"/>
      <c r="D264" s="163" t="s">
        <v>212</v>
      </c>
      <c r="E264" s="178" t="s">
        <v>1</v>
      </c>
      <c r="F264" s="179" t="s">
        <v>1328</v>
      </c>
      <c r="H264" s="178" t="s">
        <v>1</v>
      </c>
      <c r="I264" s="180"/>
      <c r="L264" s="177"/>
      <c r="M264" s="181"/>
      <c r="N264" s="182"/>
      <c r="O264" s="182"/>
      <c r="P264" s="182"/>
      <c r="Q264" s="182"/>
      <c r="R264" s="182"/>
      <c r="S264" s="182"/>
      <c r="T264" s="183"/>
      <c r="AT264" s="178" t="s">
        <v>212</v>
      </c>
      <c r="AU264" s="178" t="s">
        <v>91</v>
      </c>
      <c r="AV264" s="14" t="s">
        <v>89</v>
      </c>
      <c r="AW264" s="14" t="s">
        <v>36</v>
      </c>
      <c r="AX264" s="14" t="s">
        <v>81</v>
      </c>
      <c r="AY264" s="178" t="s">
        <v>199</v>
      </c>
    </row>
    <row r="265" spans="2:51" s="13" customFormat="1" ht="11.25">
      <c r="B265" s="169"/>
      <c r="D265" s="163" t="s">
        <v>212</v>
      </c>
      <c r="E265" s="170" t="s">
        <v>1</v>
      </c>
      <c r="F265" s="171" t="s">
        <v>1329</v>
      </c>
      <c r="H265" s="172">
        <v>4.915</v>
      </c>
      <c r="I265" s="173"/>
      <c r="L265" s="169"/>
      <c r="M265" s="174"/>
      <c r="N265" s="175"/>
      <c r="O265" s="175"/>
      <c r="P265" s="175"/>
      <c r="Q265" s="175"/>
      <c r="R265" s="175"/>
      <c r="S265" s="175"/>
      <c r="T265" s="176"/>
      <c r="AT265" s="170" t="s">
        <v>212</v>
      </c>
      <c r="AU265" s="170" t="s">
        <v>91</v>
      </c>
      <c r="AV265" s="13" t="s">
        <v>91</v>
      </c>
      <c r="AW265" s="13" t="s">
        <v>36</v>
      </c>
      <c r="AX265" s="13" t="s">
        <v>81</v>
      </c>
      <c r="AY265" s="170" t="s">
        <v>199</v>
      </c>
    </row>
    <row r="266" spans="2:51" s="13" customFormat="1" ht="11.25">
      <c r="B266" s="169"/>
      <c r="D266" s="163" t="s">
        <v>212</v>
      </c>
      <c r="E266" s="170" t="s">
        <v>1</v>
      </c>
      <c r="F266" s="171" t="s">
        <v>1330</v>
      </c>
      <c r="H266" s="172">
        <v>3.962</v>
      </c>
      <c r="I266" s="173"/>
      <c r="L266" s="169"/>
      <c r="M266" s="174"/>
      <c r="N266" s="175"/>
      <c r="O266" s="175"/>
      <c r="P266" s="175"/>
      <c r="Q266" s="175"/>
      <c r="R266" s="175"/>
      <c r="S266" s="175"/>
      <c r="T266" s="176"/>
      <c r="AT266" s="170" t="s">
        <v>212</v>
      </c>
      <c r="AU266" s="170" t="s">
        <v>91</v>
      </c>
      <c r="AV266" s="13" t="s">
        <v>91</v>
      </c>
      <c r="AW266" s="13" t="s">
        <v>36</v>
      </c>
      <c r="AX266" s="13" t="s">
        <v>81</v>
      </c>
      <c r="AY266" s="170" t="s">
        <v>199</v>
      </c>
    </row>
    <row r="267" spans="2:51" s="13" customFormat="1" ht="11.25">
      <c r="B267" s="169"/>
      <c r="D267" s="163" t="s">
        <v>212</v>
      </c>
      <c r="E267" s="170" t="s">
        <v>1</v>
      </c>
      <c r="F267" s="171" t="s">
        <v>1331</v>
      </c>
      <c r="H267" s="172">
        <v>0.877</v>
      </c>
      <c r="I267" s="173"/>
      <c r="L267" s="169"/>
      <c r="M267" s="174"/>
      <c r="N267" s="175"/>
      <c r="O267" s="175"/>
      <c r="P267" s="175"/>
      <c r="Q267" s="175"/>
      <c r="R267" s="175"/>
      <c r="S267" s="175"/>
      <c r="T267" s="176"/>
      <c r="AT267" s="170" t="s">
        <v>212</v>
      </c>
      <c r="AU267" s="170" t="s">
        <v>91</v>
      </c>
      <c r="AV267" s="13" t="s">
        <v>91</v>
      </c>
      <c r="AW267" s="13" t="s">
        <v>36</v>
      </c>
      <c r="AX267" s="13" t="s">
        <v>81</v>
      </c>
      <c r="AY267" s="170" t="s">
        <v>199</v>
      </c>
    </row>
    <row r="268" spans="2:51" s="13" customFormat="1" ht="11.25">
      <c r="B268" s="169"/>
      <c r="D268" s="163" t="s">
        <v>212</v>
      </c>
      <c r="E268" s="170" t="s">
        <v>1</v>
      </c>
      <c r="F268" s="171" t="s">
        <v>1332</v>
      </c>
      <c r="H268" s="172">
        <v>0.843</v>
      </c>
      <c r="I268" s="173"/>
      <c r="L268" s="169"/>
      <c r="M268" s="174"/>
      <c r="N268" s="175"/>
      <c r="O268" s="175"/>
      <c r="P268" s="175"/>
      <c r="Q268" s="175"/>
      <c r="R268" s="175"/>
      <c r="S268" s="175"/>
      <c r="T268" s="176"/>
      <c r="AT268" s="170" t="s">
        <v>212</v>
      </c>
      <c r="AU268" s="170" t="s">
        <v>91</v>
      </c>
      <c r="AV268" s="13" t="s">
        <v>91</v>
      </c>
      <c r="AW268" s="13" t="s">
        <v>36</v>
      </c>
      <c r="AX268" s="13" t="s">
        <v>81</v>
      </c>
      <c r="AY268" s="170" t="s">
        <v>199</v>
      </c>
    </row>
    <row r="269" spans="2:51" s="13" customFormat="1" ht="11.25">
      <c r="B269" s="169"/>
      <c r="D269" s="163" t="s">
        <v>212</v>
      </c>
      <c r="E269" s="170" t="s">
        <v>1</v>
      </c>
      <c r="F269" s="171" t="s">
        <v>1333</v>
      </c>
      <c r="H269" s="172">
        <v>0.846</v>
      </c>
      <c r="I269" s="173"/>
      <c r="L269" s="169"/>
      <c r="M269" s="174"/>
      <c r="N269" s="175"/>
      <c r="O269" s="175"/>
      <c r="P269" s="175"/>
      <c r="Q269" s="175"/>
      <c r="R269" s="175"/>
      <c r="S269" s="175"/>
      <c r="T269" s="176"/>
      <c r="AT269" s="170" t="s">
        <v>212</v>
      </c>
      <c r="AU269" s="170" t="s">
        <v>91</v>
      </c>
      <c r="AV269" s="13" t="s">
        <v>91</v>
      </c>
      <c r="AW269" s="13" t="s">
        <v>36</v>
      </c>
      <c r="AX269" s="13" t="s">
        <v>81</v>
      </c>
      <c r="AY269" s="170" t="s">
        <v>199</v>
      </c>
    </row>
    <row r="270" spans="2:51" s="13" customFormat="1" ht="11.25">
      <c r="B270" s="169"/>
      <c r="D270" s="163" t="s">
        <v>212</v>
      </c>
      <c r="E270" s="170" t="s">
        <v>1</v>
      </c>
      <c r="F270" s="171" t="s">
        <v>1334</v>
      </c>
      <c r="H270" s="172">
        <v>0.851</v>
      </c>
      <c r="I270" s="173"/>
      <c r="L270" s="169"/>
      <c r="M270" s="174"/>
      <c r="N270" s="175"/>
      <c r="O270" s="175"/>
      <c r="P270" s="175"/>
      <c r="Q270" s="175"/>
      <c r="R270" s="175"/>
      <c r="S270" s="175"/>
      <c r="T270" s="176"/>
      <c r="AT270" s="170" t="s">
        <v>212</v>
      </c>
      <c r="AU270" s="170" t="s">
        <v>91</v>
      </c>
      <c r="AV270" s="13" t="s">
        <v>91</v>
      </c>
      <c r="AW270" s="13" t="s">
        <v>36</v>
      </c>
      <c r="AX270" s="13" t="s">
        <v>81</v>
      </c>
      <c r="AY270" s="170" t="s">
        <v>199</v>
      </c>
    </row>
    <row r="271" spans="2:51" s="13" customFormat="1" ht="11.25">
      <c r="B271" s="169"/>
      <c r="D271" s="163" t="s">
        <v>212</v>
      </c>
      <c r="E271" s="170" t="s">
        <v>1</v>
      </c>
      <c r="F271" s="171" t="s">
        <v>1335</v>
      </c>
      <c r="H271" s="172">
        <v>0.832</v>
      </c>
      <c r="I271" s="173"/>
      <c r="L271" s="169"/>
      <c r="M271" s="174"/>
      <c r="N271" s="175"/>
      <c r="O271" s="175"/>
      <c r="P271" s="175"/>
      <c r="Q271" s="175"/>
      <c r="R271" s="175"/>
      <c r="S271" s="175"/>
      <c r="T271" s="176"/>
      <c r="AT271" s="170" t="s">
        <v>212</v>
      </c>
      <c r="AU271" s="170" t="s">
        <v>91</v>
      </c>
      <c r="AV271" s="13" t="s">
        <v>91</v>
      </c>
      <c r="AW271" s="13" t="s">
        <v>36</v>
      </c>
      <c r="AX271" s="13" t="s">
        <v>81</v>
      </c>
      <c r="AY271" s="170" t="s">
        <v>199</v>
      </c>
    </row>
    <row r="272" spans="2:51" s="15" customFormat="1" ht="11.25">
      <c r="B272" s="184"/>
      <c r="D272" s="163" t="s">
        <v>212</v>
      </c>
      <c r="E272" s="185" t="s">
        <v>1</v>
      </c>
      <c r="F272" s="186" t="s">
        <v>234</v>
      </c>
      <c r="H272" s="187">
        <v>13.126</v>
      </c>
      <c r="I272" s="188"/>
      <c r="L272" s="184"/>
      <c r="M272" s="189"/>
      <c r="N272" s="190"/>
      <c r="O272" s="190"/>
      <c r="P272" s="190"/>
      <c r="Q272" s="190"/>
      <c r="R272" s="190"/>
      <c r="S272" s="190"/>
      <c r="T272" s="191"/>
      <c r="AT272" s="185" t="s">
        <v>212</v>
      </c>
      <c r="AU272" s="185" t="s">
        <v>91</v>
      </c>
      <c r="AV272" s="15" t="s">
        <v>206</v>
      </c>
      <c r="AW272" s="15" t="s">
        <v>36</v>
      </c>
      <c r="AX272" s="15" t="s">
        <v>89</v>
      </c>
      <c r="AY272" s="185" t="s">
        <v>199</v>
      </c>
    </row>
    <row r="273" spans="1:65" s="2" customFormat="1" ht="24.2" customHeight="1">
      <c r="A273" s="33"/>
      <c r="B273" s="149"/>
      <c r="C273" s="150" t="s">
        <v>7</v>
      </c>
      <c r="D273" s="150" t="s">
        <v>201</v>
      </c>
      <c r="E273" s="151" t="s">
        <v>843</v>
      </c>
      <c r="F273" s="152" t="s">
        <v>844</v>
      </c>
      <c r="G273" s="153" t="s">
        <v>275</v>
      </c>
      <c r="H273" s="154">
        <v>111.321</v>
      </c>
      <c r="I273" s="155"/>
      <c r="J273" s="156">
        <f>ROUND(I273*H273,2)</f>
        <v>0</v>
      </c>
      <c r="K273" s="152" t="s">
        <v>205</v>
      </c>
      <c r="L273" s="34"/>
      <c r="M273" s="157" t="s">
        <v>1</v>
      </c>
      <c r="N273" s="158" t="s">
        <v>46</v>
      </c>
      <c r="O273" s="59"/>
      <c r="P273" s="159">
        <f>O273*H273</f>
        <v>0</v>
      </c>
      <c r="Q273" s="159">
        <v>1.05631</v>
      </c>
      <c r="R273" s="159">
        <f>Q273*H273</f>
        <v>117.58948551</v>
      </c>
      <c r="S273" s="159">
        <v>0</v>
      </c>
      <c r="T273" s="160">
        <f>S273*H273</f>
        <v>0</v>
      </c>
      <c r="U273" s="33"/>
      <c r="V273" s="33"/>
      <c r="W273" s="33"/>
      <c r="X273" s="33"/>
      <c r="Y273" s="33"/>
      <c r="Z273" s="33"/>
      <c r="AA273" s="33"/>
      <c r="AB273" s="33"/>
      <c r="AC273" s="33"/>
      <c r="AD273" s="33"/>
      <c r="AE273" s="33"/>
      <c r="AR273" s="161" t="s">
        <v>206</v>
      </c>
      <c r="AT273" s="161" t="s">
        <v>201</v>
      </c>
      <c r="AU273" s="161" t="s">
        <v>91</v>
      </c>
      <c r="AY273" s="18" t="s">
        <v>199</v>
      </c>
      <c r="BE273" s="162">
        <f>IF(N273="základní",J273,0)</f>
        <v>0</v>
      </c>
      <c r="BF273" s="162">
        <f>IF(N273="snížená",J273,0)</f>
        <v>0</v>
      </c>
      <c r="BG273" s="162">
        <f>IF(N273="zákl. přenesená",J273,0)</f>
        <v>0</v>
      </c>
      <c r="BH273" s="162">
        <f>IF(N273="sníž. přenesená",J273,0)</f>
        <v>0</v>
      </c>
      <c r="BI273" s="162">
        <f>IF(N273="nulová",J273,0)</f>
        <v>0</v>
      </c>
      <c r="BJ273" s="18" t="s">
        <v>89</v>
      </c>
      <c r="BK273" s="162">
        <f>ROUND(I273*H273,2)</f>
        <v>0</v>
      </c>
      <c r="BL273" s="18" t="s">
        <v>206</v>
      </c>
      <c r="BM273" s="161" t="s">
        <v>1336</v>
      </c>
    </row>
    <row r="274" spans="1:47" s="2" customFormat="1" ht="48.75">
      <c r="A274" s="33"/>
      <c r="B274" s="34"/>
      <c r="C274" s="33"/>
      <c r="D274" s="163" t="s">
        <v>208</v>
      </c>
      <c r="E274" s="33"/>
      <c r="F274" s="164" t="s">
        <v>846</v>
      </c>
      <c r="G274" s="33"/>
      <c r="H274" s="33"/>
      <c r="I274" s="165"/>
      <c r="J274" s="33"/>
      <c r="K274" s="33"/>
      <c r="L274" s="34"/>
      <c r="M274" s="166"/>
      <c r="N274" s="167"/>
      <c r="O274" s="59"/>
      <c r="P274" s="59"/>
      <c r="Q274" s="59"/>
      <c r="R274" s="59"/>
      <c r="S274" s="59"/>
      <c r="T274" s="60"/>
      <c r="U274" s="33"/>
      <c r="V274" s="33"/>
      <c r="W274" s="33"/>
      <c r="X274" s="33"/>
      <c r="Y274" s="33"/>
      <c r="Z274" s="33"/>
      <c r="AA274" s="33"/>
      <c r="AB274" s="33"/>
      <c r="AC274" s="33"/>
      <c r="AD274" s="33"/>
      <c r="AE274" s="33"/>
      <c r="AT274" s="18" t="s">
        <v>208</v>
      </c>
      <c r="AU274" s="18" t="s">
        <v>91</v>
      </c>
    </row>
    <row r="275" spans="1:47" s="2" customFormat="1" ht="97.5">
      <c r="A275" s="33"/>
      <c r="B275" s="34"/>
      <c r="C275" s="33"/>
      <c r="D275" s="163" t="s">
        <v>210</v>
      </c>
      <c r="E275" s="33"/>
      <c r="F275" s="168" t="s">
        <v>428</v>
      </c>
      <c r="G275" s="33"/>
      <c r="H275" s="33"/>
      <c r="I275" s="165"/>
      <c r="J275" s="33"/>
      <c r="K275" s="33"/>
      <c r="L275" s="34"/>
      <c r="M275" s="166"/>
      <c r="N275" s="167"/>
      <c r="O275" s="59"/>
      <c r="P275" s="59"/>
      <c r="Q275" s="59"/>
      <c r="R275" s="59"/>
      <c r="S275" s="59"/>
      <c r="T275" s="60"/>
      <c r="U275" s="33"/>
      <c r="V275" s="33"/>
      <c r="W275" s="33"/>
      <c r="X275" s="33"/>
      <c r="Y275" s="33"/>
      <c r="Z275" s="33"/>
      <c r="AA275" s="33"/>
      <c r="AB275" s="33"/>
      <c r="AC275" s="33"/>
      <c r="AD275" s="33"/>
      <c r="AE275" s="33"/>
      <c r="AT275" s="18" t="s">
        <v>210</v>
      </c>
      <c r="AU275" s="18" t="s">
        <v>91</v>
      </c>
    </row>
    <row r="276" spans="2:51" s="14" customFormat="1" ht="11.25">
      <c r="B276" s="177"/>
      <c r="D276" s="163" t="s">
        <v>212</v>
      </c>
      <c r="E276" s="178" t="s">
        <v>1</v>
      </c>
      <c r="F276" s="179" t="s">
        <v>1328</v>
      </c>
      <c r="H276" s="178" t="s">
        <v>1</v>
      </c>
      <c r="I276" s="180"/>
      <c r="L276" s="177"/>
      <c r="M276" s="181"/>
      <c r="N276" s="182"/>
      <c r="O276" s="182"/>
      <c r="P276" s="182"/>
      <c r="Q276" s="182"/>
      <c r="R276" s="182"/>
      <c r="S276" s="182"/>
      <c r="T276" s="183"/>
      <c r="AT276" s="178" t="s">
        <v>212</v>
      </c>
      <c r="AU276" s="178" t="s">
        <v>91</v>
      </c>
      <c r="AV276" s="14" t="s">
        <v>89</v>
      </c>
      <c r="AW276" s="14" t="s">
        <v>36</v>
      </c>
      <c r="AX276" s="14" t="s">
        <v>81</v>
      </c>
      <c r="AY276" s="178" t="s">
        <v>199</v>
      </c>
    </row>
    <row r="277" spans="2:51" s="13" customFormat="1" ht="11.25">
      <c r="B277" s="169"/>
      <c r="D277" s="163" t="s">
        <v>212</v>
      </c>
      <c r="E277" s="170" t="s">
        <v>1</v>
      </c>
      <c r="F277" s="171" t="s">
        <v>1337</v>
      </c>
      <c r="H277" s="172">
        <v>17.321</v>
      </c>
      <c r="I277" s="173"/>
      <c r="L277" s="169"/>
      <c r="M277" s="174"/>
      <c r="N277" s="175"/>
      <c r="O277" s="175"/>
      <c r="P277" s="175"/>
      <c r="Q277" s="175"/>
      <c r="R277" s="175"/>
      <c r="S277" s="175"/>
      <c r="T277" s="176"/>
      <c r="AT277" s="170" t="s">
        <v>212</v>
      </c>
      <c r="AU277" s="170" t="s">
        <v>91</v>
      </c>
      <c r="AV277" s="13" t="s">
        <v>91</v>
      </c>
      <c r="AW277" s="13" t="s">
        <v>36</v>
      </c>
      <c r="AX277" s="13" t="s">
        <v>81</v>
      </c>
      <c r="AY277" s="170" t="s">
        <v>199</v>
      </c>
    </row>
    <row r="278" spans="2:51" s="13" customFormat="1" ht="11.25">
      <c r="B278" s="169"/>
      <c r="D278" s="163" t="s">
        <v>212</v>
      </c>
      <c r="E278" s="170" t="s">
        <v>1</v>
      </c>
      <c r="F278" s="171" t="s">
        <v>1338</v>
      </c>
      <c r="H278" s="172">
        <v>12.854</v>
      </c>
      <c r="I278" s="173"/>
      <c r="L278" s="169"/>
      <c r="M278" s="174"/>
      <c r="N278" s="175"/>
      <c r="O278" s="175"/>
      <c r="P278" s="175"/>
      <c r="Q278" s="175"/>
      <c r="R278" s="175"/>
      <c r="S278" s="175"/>
      <c r="T278" s="176"/>
      <c r="AT278" s="170" t="s">
        <v>212</v>
      </c>
      <c r="AU278" s="170" t="s">
        <v>91</v>
      </c>
      <c r="AV278" s="13" t="s">
        <v>91</v>
      </c>
      <c r="AW278" s="13" t="s">
        <v>36</v>
      </c>
      <c r="AX278" s="13" t="s">
        <v>81</v>
      </c>
      <c r="AY278" s="170" t="s">
        <v>199</v>
      </c>
    </row>
    <row r="279" spans="2:51" s="13" customFormat="1" ht="11.25">
      <c r="B279" s="169"/>
      <c r="D279" s="163" t="s">
        <v>212</v>
      </c>
      <c r="E279" s="170" t="s">
        <v>1</v>
      </c>
      <c r="F279" s="171" t="s">
        <v>1339</v>
      </c>
      <c r="H279" s="172">
        <v>18.94</v>
      </c>
      <c r="I279" s="173"/>
      <c r="L279" s="169"/>
      <c r="M279" s="174"/>
      <c r="N279" s="175"/>
      <c r="O279" s="175"/>
      <c r="P279" s="175"/>
      <c r="Q279" s="175"/>
      <c r="R279" s="175"/>
      <c r="S279" s="175"/>
      <c r="T279" s="176"/>
      <c r="AT279" s="170" t="s">
        <v>212</v>
      </c>
      <c r="AU279" s="170" t="s">
        <v>91</v>
      </c>
      <c r="AV279" s="13" t="s">
        <v>91</v>
      </c>
      <c r="AW279" s="13" t="s">
        <v>36</v>
      </c>
      <c r="AX279" s="13" t="s">
        <v>81</v>
      </c>
      <c r="AY279" s="170" t="s">
        <v>199</v>
      </c>
    </row>
    <row r="280" spans="2:51" s="13" customFormat="1" ht="11.25">
      <c r="B280" s="169"/>
      <c r="D280" s="163" t="s">
        <v>212</v>
      </c>
      <c r="E280" s="170" t="s">
        <v>1</v>
      </c>
      <c r="F280" s="171" t="s">
        <v>1340</v>
      </c>
      <c r="H280" s="172">
        <v>15.618</v>
      </c>
      <c r="I280" s="173"/>
      <c r="L280" s="169"/>
      <c r="M280" s="174"/>
      <c r="N280" s="175"/>
      <c r="O280" s="175"/>
      <c r="P280" s="175"/>
      <c r="Q280" s="175"/>
      <c r="R280" s="175"/>
      <c r="S280" s="175"/>
      <c r="T280" s="176"/>
      <c r="AT280" s="170" t="s">
        <v>212</v>
      </c>
      <c r="AU280" s="170" t="s">
        <v>91</v>
      </c>
      <c r="AV280" s="13" t="s">
        <v>91</v>
      </c>
      <c r="AW280" s="13" t="s">
        <v>36</v>
      </c>
      <c r="AX280" s="13" t="s">
        <v>81</v>
      </c>
      <c r="AY280" s="170" t="s">
        <v>199</v>
      </c>
    </row>
    <row r="281" spans="2:51" s="13" customFormat="1" ht="11.25">
      <c r="B281" s="169"/>
      <c r="D281" s="163" t="s">
        <v>212</v>
      </c>
      <c r="E281" s="170" t="s">
        <v>1</v>
      </c>
      <c r="F281" s="171" t="s">
        <v>1341</v>
      </c>
      <c r="H281" s="172">
        <v>15.714</v>
      </c>
      <c r="I281" s="173"/>
      <c r="L281" s="169"/>
      <c r="M281" s="174"/>
      <c r="N281" s="175"/>
      <c r="O281" s="175"/>
      <c r="P281" s="175"/>
      <c r="Q281" s="175"/>
      <c r="R281" s="175"/>
      <c r="S281" s="175"/>
      <c r="T281" s="176"/>
      <c r="AT281" s="170" t="s">
        <v>212</v>
      </c>
      <c r="AU281" s="170" t="s">
        <v>91</v>
      </c>
      <c r="AV281" s="13" t="s">
        <v>91</v>
      </c>
      <c r="AW281" s="13" t="s">
        <v>36</v>
      </c>
      <c r="AX281" s="13" t="s">
        <v>81</v>
      </c>
      <c r="AY281" s="170" t="s">
        <v>199</v>
      </c>
    </row>
    <row r="282" spans="2:51" s="13" customFormat="1" ht="11.25">
      <c r="B282" s="169"/>
      <c r="D282" s="163" t="s">
        <v>212</v>
      </c>
      <c r="E282" s="170" t="s">
        <v>1</v>
      </c>
      <c r="F282" s="171" t="s">
        <v>1342</v>
      </c>
      <c r="H282" s="172">
        <v>15.885</v>
      </c>
      <c r="I282" s="173"/>
      <c r="L282" s="169"/>
      <c r="M282" s="174"/>
      <c r="N282" s="175"/>
      <c r="O282" s="175"/>
      <c r="P282" s="175"/>
      <c r="Q282" s="175"/>
      <c r="R282" s="175"/>
      <c r="S282" s="175"/>
      <c r="T282" s="176"/>
      <c r="AT282" s="170" t="s">
        <v>212</v>
      </c>
      <c r="AU282" s="170" t="s">
        <v>91</v>
      </c>
      <c r="AV282" s="13" t="s">
        <v>91</v>
      </c>
      <c r="AW282" s="13" t="s">
        <v>36</v>
      </c>
      <c r="AX282" s="13" t="s">
        <v>81</v>
      </c>
      <c r="AY282" s="170" t="s">
        <v>199</v>
      </c>
    </row>
    <row r="283" spans="2:51" s="13" customFormat="1" ht="11.25">
      <c r="B283" s="169"/>
      <c r="D283" s="163" t="s">
        <v>212</v>
      </c>
      <c r="E283" s="170" t="s">
        <v>1</v>
      </c>
      <c r="F283" s="171" t="s">
        <v>1343</v>
      </c>
      <c r="H283" s="172">
        <v>14.989</v>
      </c>
      <c r="I283" s="173"/>
      <c r="L283" s="169"/>
      <c r="M283" s="174"/>
      <c r="N283" s="175"/>
      <c r="O283" s="175"/>
      <c r="P283" s="175"/>
      <c r="Q283" s="175"/>
      <c r="R283" s="175"/>
      <c r="S283" s="175"/>
      <c r="T283" s="176"/>
      <c r="AT283" s="170" t="s">
        <v>212</v>
      </c>
      <c r="AU283" s="170" t="s">
        <v>91</v>
      </c>
      <c r="AV283" s="13" t="s">
        <v>91</v>
      </c>
      <c r="AW283" s="13" t="s">
        <v>36</v>
      </c>
      <c r="AX283" s="13" t="s">
        <v>81</v>
      </c>
      <c r="AY283" s="170" t="s">
        <v>199</v>
      </c>
    </row>
    <row r="284" spans="2:51" s="15" customFormat="1" ht="11.25">
      <c r="B284" s="184"/>
      <c r="D284" s="163" t="s">
        <v>212</v>
      </c>
      <c r="E284" s="185" t="s">
        <v>1</v>
      </c>
      <c r="F284" s="186" t="s">
        <v>234</v>
      </c>
      <c r="H284" s="187">
        <v>111.321</v>
      </c>
      <c r="I284" s="188"/>
      <c r="L284" s="184"/>
      <c r="M284" s="189"/>
      <c r="N284" s="190"/>
      <c r="O284" s="190"/>
      <c r="P284" s="190"/>
      <c r="Q284" s="190"/>
      <c r="R284" s="190"/>
      <c r="S284" s="190"/>
      <c r="T284" s="191"/>
      <c r="AT284" s="185" t="s">
        <v>212</v>
      </c>
      <c r="AU284" s="185" t="s">
        <v>91</v>
      </c>
      <c r="AV284" s="15" t="s">
        <v>206</v>
      </c>
      <c r="AW284" s="15" t="s">
        <v>36</v>
      </c>
      <c r="AX284" s="15" t="s">
        <v>89</v>
      </c>
      <c r="AY284" s="185" t="s">
        <v>199</v>
      </c>
    </row>
    <row r="285" spans="1:65" s="2" customFormat="1" ht="24.2" customHeight="1">
      <c r="A285" s="33"/>
      <c r="B285" s="149"/>
      <c r="C285" s="150" t="s">
        <v>356</v>
      </c>
      <c r="D285" s="150" t="s">
        <v>201</v>
      </c>
      <c r="E285" s="151" t="s">
        <v>1344</v>
      </c>
      <c r="F285" s="152" t="s">
        <v>1345</v>
      </c>
      <c r="G285" s="153" t="s">
        <v>400</v>
      </c>
      <c r="H285" s="154">
        <v>30</v>
      </c>
      <c r="I285" s="155"/>
      <c r="J285" s="156">
        <f>ROUND(I285*H285,2)</f>
        <v>0</v>
      </c>
      <c r="K285" s="152" t="s">
        <v>205</v>
      </c>
      <c r="L285" s="34"/>
      <c r="M285" s="157" t="s">
        <v>1</v>
      </c>
      <c r="N285" s="158" t="s">
        <v>46</v>
      </c>
      <c r="O285" s="59"/>
      <c r="P285" s="159">
        <f>O285*H285</f>
        <v>0</v>
      </c>
      <c r="Q285" s="159">
        <v>0.17489</v>
      </c>
      <c r="R285" s="159">
        <f>Q285*H285</f>
        <v>5.2467</v>
      </c>
      <c r="S285" s="159">
        <v>0</v>
      </c>
      <c r="T285" s="160">
        <f>S285*H285</f>
        <v>0</v>
      </c>
      <c r="U285" s="33"/>
      <c r="V285" s="33"/>
      <c r="W285" s="33"/>
      <c r="X285" s="33"/>
      <c r="Y285" s="33"/>
      <c r="Z285" s="33"/>
      <c r="AA285" s="33"/>
      <c r="AB285" s="33"/>
      <c r="AC285" s="33"/>
      <c r="AD285" s="33"/>
      <c r="AE285" s="33"/>
      <c r="AR285" s="161" t="s">
        <v>206</v>
      </c>
      <c r="AT285" s="161" t="s">
        <v>201</v>
      </c>
      <c r="AU285" s="161" t="s">
        <v>91</v>
      </c>
      <c r="AY285" s="18" t="s">
        <v>199</v>
      </c>
      <c r="BE285" s="162">
        <f>IF(N285="základní",J285,0)</f>
        <v>0</v>
      </c>
      <c r="BF285" s="162">
        <f>IF(N285="snížená",J285,0)</f>
        <v>0</v>
      </c>
      <c r="BG285" s="162">
        <f>IF(N285="zákl. přenesená",J285,0)</f>
        <v>0</v>
      </c>
      <c r="BH285" s="162">
        <f>IF(N285="sníž. přenesená",J285,0)</f>
        <v>0</v>
      </c>
      <c r="BI285" s="162">
        <f>IF(N285="nulová",J285,0)</f>
        <v>0</v>
      </c>
      <c r="BJ285" s="18" t="s">
        <v>89</v>
      </c>
      <c r="BK285" s="162">
        <f>ROUND(I285*H285,2)</f>
        <v>0</v>
      </c>
      <c r="BL285" s="18" t="s">
        <v>206</v>
      </c>
      <c r="BM285" s="161" t="s">
        <v>1346</v>
      </c>
    </row>
    <row r="286" spans="1:47" s="2" customFormat="1" ht="29.25">
      <c r="A286" s="33"/>
      <c r="B286" s="34"/>
      <c r="C286" s="33"/>
      <c r="D286" s="163" t="s">
        <v>208</v>
      </c>
      <c r="E286" s="33"/>
      <c r="F286" s="164" t="s">
        <v>1347</v>
      </c>
      <c r="G286" s="33"/>
      <c r="H286" s="33"/>
      <c r="I286" s="165"/>
      <c r="J286" s="33"/>
      <c r="K286" s="33"/>
      <c r="L286" s="34"/>
      <c r="M286" s="166"/>
      <c r="N286" s="167"/>
      <c r="O286" s="59"/>
      <c r="P286" s="59"/>
      <c r="Q286" s="59"/>
      <c r="R286" s="59"/>
      <c r="S286" s="59"/>
      <c r="T286" s="60"/>
      <c r="U286" s="33"/>
      <c r="V286" s="33"/>
      <c r="W286" s="33"/>
      <c r="X286" s="33"/>
      <c r="Y286" s="33"/>
      <c r="Z286" s="33"/>
      <c r="AA286" s="33"/>
      <c r="AB286" s="33"/>
      <c r="AC286" s="33"/>
      <c r="AD286" s="33"/>
      <c r="AE286" s="33"/>
      <c r="AT286" s="18" t="s">
        <v>208</v>
      </c>
      <c r="AU286" s="18" t="s">
        <v>91</v>
      </c>
    </row>
    <row r="287" spans="1:47" s="2" customFormat="1" ht="97.5">
      <c r="A287" s="33"/>
      <c r="B287" s="34"/>
      <c r="C287" s="33"/>
      <c r="D287" s="163" t="s">
        <v>210</v>
      </c>
      <c r="E287" s="33"/>
      <c r="F287" s="168" t="s">
        <v>1348</v>
      </c>
      <c r="G287" s="33"/>
      <c r="H287" s="33"/>
      <c r="I287" s="165"/>
      <c r="J287" s="33"/>
      <c r="K287" s="33"/>
      <c r="L287" s="34"/>
      <c r="M287" s="166"/>
      <c r="N287" s="167"/>
      <c r="O287" s="59"/>
      <c r="P287" s="59"/>
      <c r="Q287" s="59"/>
      <c r="R287" s="59"/>
      <c r="S287" s="59"/>
      <c r="T287" s="60"/>
      <c r="U287" s="33"/>
      <c r="V287" s="33"/>
      <c r="W287" s="33"/>
      <c r="X287" s="33"/>
      <c r="Y287" s="33"/>
      <c r="Z287" s="33"/>
      <c r="AA287" s="33"/>
      <c r="AB287" s="33"/>
      <c r="AC287" s="33"/>
      <c r="AD287" s="33"/>
      <c r="AE287" s="33"/>
      <c r="AT287" s="18" t="s">
        <v>210</v>
      </c>
      <c r="AU287" s="18" t="s">
        <v>91</v>
      </c>
    </row>
    <row r="288" spans="2:51" s="14" customFormat="1" ht="11.25">
      <c r="B288" s="177"/>
      <c r="D288" s="163" t="s">
        <v>212</v>
      </c>
      <c r="E288" s="178" t="s">
        <v>1</v>
      </c>
      <c r="F288" s="179" t="s">
        <v>1349</v>
      </c>
      <c r="H288" s="178" t="s">
        <v>1</v>
      </c>
      <c r="I288" s="180"/>
      <c r="L288" s="177"/>
      <c r="M288" s="181"/>
      <c r="N288" s="182"/>
      <c r="O288" s="182"/>
      <c r="P288" s="182"/>
      <c r="Q288" s="182"/>
      <c r="R288" s="182"/>
      <c r="S288" s="182"/>
      <c r="T288" s="183"/>
      <c r="AT288" s="178" t="s">
        <v>212</v>
      </c>
      <c r="AU288" s="178" t="s">
        <v>91</v>
      </c>
      <c r="AV288" s="14" t="s">
        <v>89</v>
      </c>
      <c r="AW288" s="14" t="s">
        <v>36</v>
      </c>
      <c r="AX288" s="14" t="s">
        <v>81</v>
      </c>
      <c r="AY288" s="178" t="s">
        <v>199</v>
      </c>
    </row>
    <row r="289" spans="2:51" s="13" customFormat="1" ht="11.25">
      <c r="B289" s="169"/>
      <c r="D289" s="163" t="s">
        <v>212</v>
      </c>
      <c r="E289" s="170" t="s">
        <v>1</v>
      </c>
      <c r="F289" s="171" t="s">
        <v>1350</v>
      </c>
      <c r="H289" s="172">
        <v>30</v>
      </c>
      <c r="I289" s="173"/>
      <c r="L289" s="169"/>
      <c r="M289" s="174"/>
      <c r="N289" s="175"/>
      <c r="O289" s="175"/>
      <c r="P289" s="175"/>
      <c r="Q289" s="175"/>
      <c r="R289" s="175"/>
      <c r="S289" s="175"/>
      <c r="T289" s="176"/>
      <c r="AT289" s="170" t="s">
        <v>212</v>
      </c>
      <c r="AU289" s="170" t="s">
        <v>91</v>
      </c>
      <c r="AV289" s="13" t="s">
        <v>91</v>
      </c>
      <c r="AW289" s="13" t="s">
        <v>36</v>
      </c>
      <c r="AX289" s="13" t="s">
        <v>81</v>
      </c>
      <c r="AY289" s="170" t="s">
        <v>199</v>
      </c>
    </row>
    <row r="290" spans="2:51" s="15" customFormat="1" ht="11.25">
      <c r="B290" s="184"/>
      <c r="D290" s="163" t="s">
        <v>212</v>
      </c>
      <c r="E290" s="185" t="s">
        <v>1</v>
      </c>
      <c r="F290" s="186" t="s">
        <v>234</v>
      </c>
      <c r="H290" s="187">
        <v>30</v>
      </c>
      <c r="I290" s="188"/>
      <c r="L290" s="184"/>
      <c r="M290" s="189"/>
      <c r="N290" s="190"/>
      <c r="O290" s="190"/>
      <c r="P290" s="190"/>
      <c r="Q290" s="190"/>
      <c r="R290" s="190"/>
      <c r="S290" s="190"/>
      <c r="T290" s="191"/>
      <c r="AT290" s="185" t="s">
        <v>212</v>
      </c>
      <c r="AU290" s="185" t="s">
        <v>91</v>
      </c>
      <c r="AV290" s="15" t="s">
        <v>206</v>
      </c>
      <c r="AW290" s="15" t="s">
        <v>36</v>
      </c>
      <c r="AX290" s="15" t="s">
        <v>89</v>
      </c>
      <c r="AY290" s="185" t="s">
        <v>199</v>
      </c>
    </row>
    <row r="291" spans="1:65" s="2" customFormat="1" ht="24.2" customHeight="1">
      <c r="A291" s="33"/>
      <c r="B291" s="149"/>
      <c r="C291" s="192" t="s">
        <v>364</v>
      </c>
      <c r="D291" s="192" t="s">
        <v>272</v>
      </c>
      <c r="E291" s="193" t="s">
        <v>1351</v>
      </c>
      <c r="F291" s="194" t="s">
        <v>1352</v>
      </c>
      <c r="G291" s="195" t="s">
        <v>400</v>
      </c>
      <c r="H291" s="196">
        <v>30</v>
      </c>
      <c r="I291" s="197"/>
      <c r="J291" s="198">
        <f>ROUND(I291*H291,2)</f>
        <v>0</v>
      </c>
      <c r="K291" s="194" t="s">
        <v>205</v>
      </c>
      <c r="L291" s="199"/>
      <c r="M291" s="200" t="s">
        <v>1</v>
      </c>
      <c r="N291" s="201" t="s">
        <v>46</v>
      </c>
      <c r="O291" s="59"/>
      <c r="P291" s="159">
        <f>O291*H291</f>
        <v>0</v>
      </c>
      <c r="Q291" s="159">
        <v>0.0043</v>
      </c>
      <c r="R291" s="159">
        <f>Q291*H291</f>
        <v>0.129</v>
      </c>
      <c r="S291" s="159">
        <v>0</v>
      </c>
      <c r="T291" s="160">
        <f>S291*H291</f>
        <v>0</v>
      </c>
      <c r="U291" s="33"/>
      <c r="V291" s="33"/>
      <c r="W291" s="33"/>
      <c r="X291" s="33"/>
      <c r="Y291" s="33"/>
      <c r="Z291" s="33"/>
      <c r="AA291" s="33"/>
      <c r="AB291" s="33"/>
      <c r="AC291" s="33"/>
      <c r="AD291" s="33"/>
      <c r="AE291" s="33"/>
      <c r="AR291" s="161" t="s">
        <v>259</v>
      </c>
      <c r="AT291" s="161" t="s">
        <v>272</v>
      </c>
      <c r="AU291" s="161" t="s">
        <v>91</v>
      </c>
      <c r="AY291" s="18" t="s">
        <v>199</v>
      </c>
      <c r="BE291" s="162">
        <f>IF(N291="základní",J291,0)</f>
        <v>0</v>
      </c>
      <c r="BF291" s="162">
        <f>IF(N291="snížená",J291,0)</f>
        <v>0</v>
      </c>
      <c r="BG291" s="162">
        <f>IF(N291="zákl. přenesená",J291,0)</f>
        <v>0</v>
      </c>
      <c r="BH291" s="162">
        <f>IF(N291="sníž. přenesená",J291,0)</f>
        <v>0</v>
      </c>
      <c r="BI291" s="162">
        <f>IF(N291="nulová",J291,0)</f>
        <v>0</v>
      </c>
      <c r="BJ291" s="18" t="s">
        <v>89</v>
      </c>
      <c r="BK291" s="162">
        <f>ROUND(I291*H291,2)</f>
        <v>0</v>
      </c>
      <c r="BL291" s="18" t="s">
        <v>206</v>
      </c>
      <c r="BM291" s="161" t="s">
        <v>1353</v>
      </c>
    </row>
    <row r="292" spans="1:47" s="2" customFormat="1" ht="11.25">
      <c r="A292" s="33"/>
      <c r="B292" s="34"/>
      <c r="C292" s="33"/>
      <c r="D292" s="163" t="s">
        <v>208</v>
      </c>
      <c r="E292" s="33"/>
      <c r="F292" s="164" t="s">
        <v>1352</v>
      </c>
      <c r="G292" s="33"/>
      <c r="H292" s="33"/>
      <c r="I292" s="165"/>
      <c r="J292" s="33"/>
      <c r="K292" s="33"/>
      <c r="L292" s="34"/>
      <c r="M292" s="166"/>
      <c r="N292" s="167"/>
      <c r="O292" s="59"/>
      <c r="P292" s="59"/>
      <c r="Q292" s="59"/>
      <c r="R292" s="59"/>
      <c r="S292" s="59"/>
      <c r="T292" s="60"/>
      <c r="U292" s="33"/>
      <c r="V292" s="33"/>
      <c r="W292" s="33"/>
      <c r="X292" s="33"/>
      <c r="Y292" s="33"/>
      <c r="Z292" s="33"/>
      <c r="AA292" s="33"/>
      <c r="AB292" s="33"/>
      <c r="AC292" s="33"/>
      <c r="AD292" s="33"/>
      <c r="AE292" s="33"/>
      <c r="AT292" s="18" t="s">
        <v>208</v>
      </c>
      <c r="AU292" s="18" t="s">
        <v>91</v>
      </c>
    </row>
    <row r="293" spans="1:65" s="2" customFormat="1" ht="24.2" customHeight="1">
      <c r="A293" s="33"/>
      <c r="B293" s="149"/>
      <c r="C293" s="150" t="s">
        <v>372</v>
      </c>
      <c r="D293" s="150" t="s">
        <v>201</v>
      </c>
      <c r="E293" s="151" t="s">
        <v>1354</v>
      </c>
      <c r="F293" s="152" t="s">
        <v>1355</v>
      </c>
      <c r="G293" s="153" t="s">
        <v>400</v>
      </c>
      <c r="H293" s="154">
        <v>30</v>
      </c>
      <c r="I293" s="155"/>
      <c r="J293" s="156">
        <f>ROUND(I293*H293,2)</f>
        <v>0</v>
      </c>
      <c r="K293" s="152" t="s">
        <v>246</v>
      </c>
      <c r="L293" s="34"/>
      <c r="M293" s="157" t="s">
        <v>1</v>
      </c>
      <c r="N293" s="158" t="s">
        <v>46</v>
      </c>
      <c r="O293" s="59"/>
      <c r="P293" s="159">
        <f>O293*H293</f>
        <v>0</v>
      </c>
      <c r="Q293" s="159">
        <v>0.001</v>
      </c>
      <c r="R293" s="159">
        <f>Q293*H293</f>
        <v>0.03</v>
      </c>
      <c r="S293" s="159">
        <v>0</v>
      </c>
      <c r="T293" s="160">
        <f>S293*H293</f>
        <v>0</v>
      </c>
      <c r="U293" s="33"/>
      <c r="V293" s="33"/>
      <c r="W293" s="33"/>
      <c r="X293" s="33"/>
      <c r="Y293" s="33"/>
      <c r="Z293" s="33"/>
      <c r="AA293" s="33"/>
      <c r="AB293" s="33"/>
      <c r="AC293" s="33"/>
      <c r="AD293" s="33"/>
      <c r="AE293" s="33"/>
      <c r="AR293" s="161" t="s">
        <v>206</v>
      </c>
      <c r="AT293" s="161" t="s">
        <v>201</v>
      </c>
      <c r="AU293" s="161" t="s">
        <v>91</v>
      </c>
      <c r="AY293" s="18" t="s">
        <v>199</v>
      </c>
      <c r="BE293" s="162">
        <f>IF(N293="základní",J293,0)</f>
        <v>0</v>
      </c>
      <c r="BF293" s="162">
        <f>IF(N293="snížená",J293,0)</f>
        <v>0</v>
      </c>
      <c r="BG293" s="162">
        <f>IF(N293="zákl. přenesená",J293,0)</f>
        <v>0</v>
      </c>
      <c r="BH293" s="162">
        <f>IF(N293="sníž. přenesená",J293,0)</f>
        <v>0</v>
      </c>
      <c r="BI293" s="162">
        <f>IF(N293="nulová",J293,0)</f>
        <v>0</v>
      </c>
      <c r="BJ293" s="18" t="s">
        <v>89</v>
      </c>
      <c r="BK293" s="162">
        <f>ROUND(I293*H293,2)</f>
        <v>0</v>
      </c>
      <c r="BL293" s="18" t="s">
        <v>206</v>
      </c>
      <c r="BM293" s="161" t="s">
        <v>1356</v>
      </c>
    </row>
    <row r="294" spans="1:47" s="2" customFormat="1" ht="19.5">
      <c r="A294" s="33"/>
      <c r="B294" s="34"/>
      <c r="C294" s="33"/>
      <c r="D294" s="163" t="s">
        <v>208</v>
      </c>
      <c r="E294" s="33"/>
      <c r="F294" s="164" t="s">
        <v>1357</v>
      </c>
      <c r="G294" s="33"/>
      <c r="H294" s="33"/>
      <c r="I294" s="165"/>
      <c r="J294" s="33"/>
      <c r="K294" s="33"/>
      <c r="L294" s="34"/>
      <c r="M294" s="166"/>
      <c r="N294" s="167"/>
      <c r="O294" s="59"/>
      <c r="P294" s="59"/>
      <c r="Q294" s="59"/>
      <c r="R294" s="59"/>
      <c r="S294" s="59"/>
      <c r="T294" s="60"/>
      <c r="U294" s="33"/>
      <c r="V294" s="33"/>
      <c r="W294" s="33"/>
      <c r="X294" s="33"/>
      <c r="Y294" s="33"/>
      <c r="Z294" s="33"/>
      <c r="AA294" s="33"/>
      <c r="AB294" s="33"/>
      <c r="AC294" s="33"/>
      <c r="AD294" s="33"/>
      <c r="AE294" s="33"/>
      <c r="AT294" s="18" t="s">
        <v>208</v>
      </c>
      <c r="AU294" s="18" t="s">
        <v>91</v>
      </c>
    </row>
    <row r="295" spans="1:47" s="2" customFormat="1" ht="97.5">
      <c r="A295" s="33"/>
      <c r="B295" s="34"/>
      <c r="C295" s="33"/>
      <c r="D295" s="163" t="s">
        <v>210</v>
      </c>
      <c r="E295" s="33"/>
      <c r="F295" s="168" t="s">
        <v>1348</v>
      </c>
      <c r="G295" s="33"/>
      <c r="H295" s="33"/>
      <c r="I295" s="165"/>
      <c r="J295" s="33"/>
      <c r="K295" s="33"/>
      <c r="L295" s="34"/>
      <c r="M295" s="166"/>
      <c r="N295" s="167"/>
      <c r="O295" s="59"/>
      <c r="P295" s="59"/>
      <c r="Q295" s="59"/>
      <c r="R295" s="59"/>
      <c r="S295" s="59"/>
      <c r="T295" s="60"/>
      <c r="U295" s="33"/>
      <c r="V295" s="33"/>
      <c r="W295" s="33"/>
      <c r="X295" s="33"/>
      <c r="Y295" s="33"/>
      <c r="Z295" s="33"/>
      <c r="AA295" s="33"/>
      <c r="AB295" s="33"/>
      <c r="AC295" s="33"/>
      <c r="AD295" s="33"/>
      <c r="AE295" s="33"/>
      <c r="AT295" s="18" t="s">
        <v>210</v>
      </c>
      <c r="AU295" s="18" t="s">
        <v>91</v>
      </c>
    </row>
    <row r="296" spans="1:47" s="2" customFormat="1" ht="29.25">
      <c r="A296" s="33"/>
      <c r="B296" s="34"/>
      <c r="C296" s="33"/>
      <c r="D296" s="163" t="s">
        <v>248</v>
      </c>
      <c r="E296" s="33"/>
      <c r="F296" s="168" t="s">
        <v>1358</v>
      </c>
      <c r="G296" s="33"/>
      <c r="H296" s="33"/>
      <c r="I296" s="165"/>
      <c r="J296" s="33"/>
      <c r="K296" s="33"/>
      <c r="L296" s="34"/>
      <c r="M296" s="166"/>
      <c r="N296" s="167"/>
      <c r="O296" s="59"/>
      <c r="P296" s="59"/>
      <c r="Q296" s="59"/>
      <c r="R296" s="59"/>
      <c r="S296" s="59"/>
      <c r="T296" s="60"/>
      <c r="U296" s="33"/>
      <c r="V296" s="33"/>
      <c r="W296" s="33"/>
      <c r="X296" s="33"/>
      <c r="Y296" s="33"/>
      <c r="Z296" s="33"/>
      <c r="AA296" s="33"/>
      <c r="AB296" s="33"/>
      <c r="AC296" s="33"/>
      <c r="AD296" s="33"/>
      <c r="AE296" s="33"/>
      <c r="AT296" s="18" t="s">
        <v>248</v>
      </c>
      <c r="AU296" s="18" t="s">
        <v>91</v>
      </c>
    </row>
    <row r="297" spans="2:51" s="14" customFormat="1" ht="11.25">
      <c r="B297" s="177"/>
      <c r="D297" s="163" t="s">
        <v>212</v>
      </c>
      <c r="E297" s="178" t="s">
        <v>1</v>
      </c>
      <c r="F297" s="179" t="s">
        <v>1349</v>
      </c>
      <c r="H297" s="178" t="s">
        <v>1</v>
      </c>
      <c r="I297" s="180"/>
      <c r="L297" s="177"/>
      <c r="M297" s="181"/>
      <c r="N297" s="182"/>
      <c r="O297" s="182"/>
      <c r="P297" s="182"/>
      <c r="Q297" s="182"/>
      <c r="R297" s="182"/>
      <c r="S297" s="182"/>
      <c r="T297" s="183"/>
      <c r="AT297" s="178" t="s">
        <v>212</v>
      </c>
      <c r="AU297" s="178" t="s">
        <v>91</v>
      </c>
      <c r="AV297" s="14" t="s">
        <v>89</v>
      </c>
      <c r="AW297" s="14" t="s">
        <v>36</v>
      </c>
      <c r="AX297" s="14" t="s">
        <v>81</v>
      </c>
      <c r="AY297" s="178" t="s">
        <v>199</v>
      </c>
    </row>
    <row r="298" spans="2:51" s="13" customFormat="1" ht="11.25">
      <c r="B298" s="169"/>
      <c r="D298" s="163" t="s">
        <v>212</v>
      </c>
      <c r="E298" s="170" t="s">
        <v>1</v>
      </c>
      <c r="F298" s="171" t="s">
        <v>1350</v>
      </c>
      <c r="H298" s="172">
        <v>30</v>
      </c>
      <c r="I298" s="173"/>
      <c r="L298" s="169"/>
      <c r="M298" s="174"/>
      <c r="N298" s="175"/>
      <c r="O298" s="175"/>
      <c r="P298" s="175"/>
      <c r="Q298" s="175"/>
      <c r="R298" s="175"/>
      <c r="S298" s="175"/>
      <c r="T298" s="176"/>
      <c r="AT298" s="170" t="s">
        <v>212</v>
      </c>
      <c r="AU298" s="170" t="s">
        <v>91</v>
      </c>
      <c r="AV298" s="13" t="s">
        <v>91</v>
      </c>
      <c r="AW298" s="13" t="s">
        <v>36</v>
      </c>
      <c r="AX298" s="13" t="s">
        <v>81</v>
      </c>
      <c r="AY298" s="170" t="s">
        <v>199</v>
      </c>
    </row>
    <row r="299" spans="2:51" s="15" customFormat="1" ht="11.25">
      <c r="B299" s="184"/>
      <c r="D299" s="163" t="s">
        <v>212</v>
      </c>
      <c r="E299" s="185" t="s">
        <v>1</v>
      </c>
      <c r="F299" s="186" t="s">
        <v>234</v>
      </c>
      <c r="H299" s="187">
        <v>30</v>
      </c>
      <c r="I299" s="188"/>
      <c r="L299" s="184"/>
      <c r="M299" s="189"/>
      <c r="N299" s="190"/>
      <c r="O299" s="190"/>
      <c r="P299" s="190"/>
      <c r="Q299" s="190"/>
      <c r="R299" s="190"/>
      <c r="S299" s="190"/>
      <c r="T299" s="191"/>
      <c r="AT299" s="185" t="s">
        <v>212</v>
      </c>
      <c r="AU299" s="185" t="s">
        <v>91</v>
      </c>
      <c r="AV299" s="15" t="s">
        <v>206</v>
      </c>
      <c r="AW299" s="15" t="s">
        <v>36</v>
      </c>
      <c r="AX299" s="15" t="s">
        <v>89</v>
      </c>
      <c r="AY299" s="185" t="s">
        <v>199</v>
      </c>
    </row>
    <row r="300" spans="1:65" s="2" customFormat="1" ht="24.2" customHeight="1">
      <c r="A300" s="33"/>
      <c r="B300" s="149"/>
      <c r="C300" s="192" t="s">
        <v>378</v>
      </c>
      <c r="D300" s="192" t="s">
        <v>272</v>
      </c>
      <c r="E300" s="193" t="s">
        <v>1351</v>
      </c>
      <c r="F300" s="194" t="s">
        <v>1352</v>
      </c>
      <c r="G300" s="195" t="s">
        <v>400</v>
      </c>
      <c r="H300" s="196">
        <v>30</v>
      </c>
      <c r="I300" s="197"/>
      <c r="J300" s="198">
        <f>ROUND(I300*H300,2)</f>
        <v>0</v>
      </c>
      <c r="K300" s="194" t="s">
        <v>205</v>
      </c>
      <c r="L300" s="199"/>
      <c r="M300" s="200" t="s">
        <v>1</v>
      </c>
      <c r="N300" s="201" t="s">
        <v>46</v>
      </c>
      <c r="O300" s="59"/>
      <c r="P300" s="159">
        <f>O300*H300</f>
        <v>0</v>
      </c>
      <c r="Q300" s="159">
        <v>0.0043</v>
      </c>
      <c r="R300" s="159">
        <f>Q300*H300</f>
        <v>0.129</v>
      </c>
      <c r="S300" s="159">
        <v>0</v>
      </c>
      <c r="T300" s="160">
        <f>S300*H300</f>
        <v>0</v>
      </c>
      <c r="U300" s="33"/>
      <c r="V300" s="33"/>
      <c r="W300" s="33"/>
      <c r="X300" s="33"/>
      <c r="Y300" s="33"/>
      <c r="Z300" s="33"/>
      <c r="AA300" s="33"/>
      <c r="AB300" s="33"/>
      <c r="AC300" s="33"/>
      <c r="AD300" s="33"/>
      <c r="AE300" s="33"/>
      <c r="AR300" s="161" t="s">
        <v>259</v>
      </c>
      <c r="AT300" s="161" t="s">
        <v>272</v>
      </c>
      <c r="AU300" s="161" t="s">
        <v>91</v>
      </c>
      <c r="AY300" s="18" t="s">
        <v>199</v>
      </c>
      <c r="BE300" s="162">
        <f>IF(N300="základní",J300,0)</f>
        <v>0</v>
      </c>
      <c r="BF300" s="162">
        <f>IF(N300="snížená",J300,0)</f>
        <v>0</v>
      </c>
      <c r="BG300" s="162">
        <f>IF(N300="zákl. přenesená",J300,0)</f>
        <v>0</v>
      </c>
      <c r="BH300" s="162">
        <f>IF(N300="sníž. přenesená",J300,0)</f>
        <v>0</v>
      </c>
      <c r="BI300" s="162">
        <f>IF(N300="nulová",J300,0)</f>
        <v>0</v>
      </c>
      <c r="BJ300" s="18" t="s">
        <v>89</v>
      </c>
      <c r="BK300" s="162">
        <f>ROUND(I300*H300,2)</f>
        <v>0</v>
      </c>
      <c r="BL300" s="18" t="s">
        <v>206</v>
      </c>
      <c r="BM300" s="161" t="s">
        <v>1359</v>
      </c>
    </row>
    <row r="301" spans="1:47" s="2" customFormat="1" ht="11.25">
      <c r="A301" s="33"/>
      <c r="B301" s="34"/>
      <c r="C301" s="33"/>
      <c r="D301" s="163" t="s">
        <v>208</v>
      </c>
      <c r="E301" s="33"/>
      <c r="F301" s="164" t="s">
        <v>1352</v>
      </c>
      <c r="G301" s="33"/>
      <c r="H301" s="33"/>
      <c r="I301" s="165"/>
      <c r="J301" s="33"/>
      <c r="K301" s="33"/>
      <c r="L301" s="34"/>
      <c r="M301" s="166"/>
      <c r="N301" s="167"/>
      <c r="O301" s="59"/>
      <c r="P301" s="59"/>
      <c r="Q301" s="59"/>
      <c r="R301" s="59"/>
      <c r="S301" s="59"/>
      <c r="T301" s="60"/>
      <c r="U301" s="33"/>
      <c r="V301" s="33"/>
      <c r="W301" s="33"/>
      <c r="X301" s="33"/>
      <c r="Y301" s="33"/>
      <c r="Z301" s="33"/>
      <c r="AA301" s="33"/>
      <c r="AB301" s="33"/>
      <c r="AC301" s="33"/>
      <c r="AD301" s="33"/>
      <c r="AE301" s="33"/>
      <c r="AT301" s="18" t="s">
        <v>208</v>
      </c>
      <c r="AU301" s="18" t="s">
        <v>91</v>
      </c>
    </row>
    <row r="302" spans="1:65" s="2" customFormat="1" ht="24.2" customHeight="1">
      <c r="A302" s="33"/>
      <c r="B302" s="149"/>
      <c r="C302" s="150" t="s">
        <v>386</v>
      </c>
      <c r="D302" s="150" t="s">
        <v>201</v>
      </c>
      <c r="E302" s="151" t="s">
        <v>1360</v>
      </c>
      <c r="F302" s="152" t="s">
        <v>1361</v>
      </c>
      <c r="G302" s="153" t="s">
        <v>400</v>
      </c>
      <c r="H302" s="154">
        <v>2</v>
      </c>
      <c r="I302" s="155"/>
      <c r="J302" s="156">
        <f>ROUND(I302*H302,2)</f>
        <v>0</v>
      </c>
      <c r="K302" s="152" t="s">
        <v>205</v>
      </c>
      <c r="L302" s="34"/>
      <c r="M302" s="157" t="s">
        <v>1</v>
      </c>
      <c r="N302" s="158" t="s">
        <v>46</v>
      </c>
      <c r="O302" s="59"/>
      <c r="P302" s="159">
        <f>O302*H302</f>
        <v>0</v>
      </c>
      <c r="Q302" s="159">
        <v>0</v>
      </c>
      <c r="R302" s="159">
        <f>Q302*H302</f>
        <v>0</v>
      </c>
      <c r="S302" s="159">
        <v>0</v>
      </c>
      <c r="T302" s="160">
        <f>S302*H302</f>
        <v>0</v>
      </c>
      <c r="U302" s="33"/>
      <c r="V302" s="33"/>
      <c r="W302" s="33"/>
      <c r="X302" s="33"/>
      <c r="Y302" s="33"/>
      <c r="Z302" s="33"/>
      <c r="AA302" s="33"/>
      <c r="AB302" s="33"/>
      <c r="AC302" s="33"/>
      <c r="AD302" s="33"/>
      <c r="AE302" s="33"/>
      <c r="AR302" s="161" t="s">
        <v>206</v>
      </c>
      <c r="AT302" s="161" t="s">
        <v>201</v>
      </c>
      <c r="AU302" s="161" t="s">
        <v>91</v>
      </c>
      <c r="AY302" s="18" t="s">
        <v>199</v>
      </c>
      <c r="BE302" s="162">
        <f>IF(N302="základní",J302,0)</f>
        <v>0</v>
      </c>
      <c r="BF302" s="162">
        <f>IF(N302="snížená",J302,0)</f>
        <v>0</v>
      </c>
      <c r="BG302" s="162">
        <f>IF(N302="zákl. přenesená",J302,0)</f>
        <v>0</v>
      </c>
      <c r="BH302" s="162">
        <f>IF(N302="sníž. přenesená",J302,0)</f>
        <v>0</v>
      </c>
      <c r="BI302" s="162">
        <f>IF(N302="nulová",J302,0)</f>
        <v>0</v>
      </c>
      <c r="BJ302" s="18" t="s">
        <v>89</v>
      </c>
      <c r="BK302" s="162">
        <f>ROUND(I302*H302,2)</f>
        <v>0</v>
      </c>
      <c r="BL302" s="18" t="s">
        <v>206</v>
      </c>
      <c r="BM302" s="161" t="s">
        <v>1362</v>
      </c>
    </row>
    <row r="303" spans="1:47" s="2" customFormat="1" ht="19.5">
      <c r="A303" s="33"/>
      <c r="B303" s="34"/>
      <c r="C303" s="33"/>
      <c r="D303" s="163" t="s">
        <v>208</v>
      </c>
      <c r="E303" s="33"/>
      <c r="F303" s="164" t="s">
        <v>1363</v>
      </c>
      <c r="G303" s="33"/>
      <c r="H303" s="33"/>
      <c r="I303" s="165"/>
      <c r="J303" s="33"/>
      <c r="K303" s="33"/>
      <c r="L303" s="34"/>
      <c r="M303" s="166"/>
      <c r="N303" s="167"/>
      <c r="O303" s="59"/>
      <c r="P303" s="59"/>
      <c r="Q303" s="59"/>
      <c r="R303" s="59"/>
      <c r="S303" s="59"/>
      <c r="T303" s="60"/>
      <c r="U303" s="33"/>
      <c r="V303" s="33"/>
      <c r="W303" s="33"/>
      <c r="X303" s="33"/>
      <c r="Y303" s="33"/>
      <c r="Z303" s="33"/>
      <c r="AA303" s="33"/>
      <c r="AB303" s="33"/>
      <c r="AC303" s="33"/>
      <c r="AD303" s="33"/>
      <c r="AE303" s="33"/>
      <c r="AT303" s="18" t="s">
        <v>208</v>
      </c>
      <c r="AU303" s="18" t="s">
        <v>91</v>
      </c>
    </row>
    <row r="304" spans="1:47" s="2" customFormat="1" ht="48.75">
      <c r="A304" s="33"/>
      <c r="B304" s="34"/>
      <c r="C304" s="33"/>
      <c r="D304" s="163" t="s">
        <v>210</v>
      </c>
      <c r="E304" s="33"/>
      <c r="F304" s="168" t="s">
        <v>1364</v>
      </c>
      <c r="G304" s="33"/>
      <c r="H304" s="33"/>
      <c r="I304" s="165"/>
      <c r="J304" s="33"/>
      <c r="K304" s="33"/>
      <c r="L304" s="34"/>
      <c r="M304" s="166"/>
      <c r="N304" s="167"/>
      <c r="O304" s="59"/>
      <c r="P304" s="59"/>
      <c r="Q304" s="59"/>
      <c r="R304" s="59"/>
      <c r="S304" s="59"/>
      <c r="T304" s="60"/>
      <c r="U304" s="33"/>
      <c r="V304" s="33"/>
      <c r="W304" s="33"/>
      <c r="X304" s="33"/>
      <c r="Y304" s="33"/>
      <c r="Z304" s="33"/>
      <c r="AA304" s="33"/>
      <c r="AB304" s="33"/>
      <c r="AC304" s="33"/>
      <c r="AD304" s="33"/>
      <c r="AE304" s="33"/>
      <c r="AT304" s="18" t="s">
        <v>210</v>
      </c>
      <c r="AU304" s="18" t="s">
        <v>91</v>
      </c>
    </row>
    <row r="305" spans="2:51" s="14" customFormat="1" ht="11.25">
      <c r="B305" s="177"/>
      <c r="D305" s="163" t="s">
        <v>212</v>
      </c>
      <c r="E305" s="178" t="s">
        <v>1</v>
      </c>
      <c r="F305" s="179" t="s">
        <v>1349</v>
      </c>
      <c r="H305" s="178" t="s">
        <v>1</v>
      </c>
      <c r="I305" s="180"/>
      <c r="L305" s="177"/>
      <c r="M305" s="181"/>
      <c r="N305" s="182"/>
      <c r="O305" s="182"/>
      <c r="P305" s="182"/>
      <c r="Q305" s="182"/>
      <c r="R305" s="182"/>
      <c r="S305" s="182"/>
      <c r="T305" s="183"/>
      <c r="AT305" s="178" t="s">
        <v>212</v>
      </c>
      <c r="AU305" s="178" t="s">
        <v>91</v>
      </c>
      <c r="AV305" s="14" t="s">
        <v>89</v>
      </c>
      <c r="AW305" s="14" t="s">
        <v>36</v>
      </c>
      <c r="AX305" s="14" t="s">
        <v>81</v>
      </c>
      <c r="AY305" s="178" t="s">
        <v>199</v>
      </c>
    </row>
    <row r="306" spans="2:51" s="13" customFormat="1" ht="11.25">
      <c r="B306" s="169"/>
      <c r="D306" s="163" t="s">
        <v>212</v>
      </c>
      <c r="E306" s="170" t="s">
        <v>1</v>
      </c>
      <c r="F306" s="171" t="s">
        <v>1365</v>
      </c>
      <c r="H306" s="172">
        <v>2</v>
      </c>
      <c r="I306" s="173"/>
      <c r="L306" s="169"/>
      <c r="M306" s="174"/>
      <c r="N306" s="175"/>
      <c r="O306" s="175"/>
      <c r="P306" s="175"/>
      <c r="Q306" s="175"/>
      <c r="R306" s="175"/>
      <c r="S306" s="175"/>
      <c r="T306" s="176"/>
      <c r="AT306" s="170" t="s">
        <v>212</v>
      </c>
      <c r="AU306" s="170" t="s">
        <v>91</v>
      </c>
      <c r="AV306" s="13" t="s">
        <v>91</v>
      </c>
      <c r="AW306" s="13" t="s">
        <v>36</v>
      </c>
      <c r="AX306" s="13" t="s">
        <v>81</v>
      </c>
      <c r="AY306" s="170" t="s">
        <v>199</v>
      </c>
    </row>
    <row r="307" spans="2:51" s="15" customFormat="1" ht="11.25">
      <c r="B307" s="184"/>
      <c r="D307" s="163" t="s">
        <v>212</v>
      </c>
      <c r="E307" s="185" t="s">
        <v>1</v>
      </c>
      <c r="F307" s="186" t="s">
        <v>234</v>
      </c>
      <c r="H307" s="187">
        <v>2</v>
      </c>
      <c r="I307" s="188"/>
      <c r="L307" s="184"/>
      <c r="M307" s="189"/>
      <c r="N307" s="190"/>
      <c r="O307" s="190"/>
      <c r="P307" s="190"/>
      <c r="Q307" s="190"/>
      <c r="R307" s="190"/>
      <c r="S307" s="190"/>
      <c r="T307" s="191"/>
      <c r="AT307" s="185" t="s">
        <v>212</v>
      </c>
      <c r="AU307" s="185" t="s">
        <v>91</v>
      </c>
      <c r="AV307" s="15" t="s">
        <v>206</v>
      </c>
      <c r="AW307" s="15" t="s">
        <v>36</v>
      </c>
      <c r="AX307" s="15" t="s">
        <v>89</v>
      </c>
      <c r="AY307" s="185" t="s">
        <v>199</v>
      </c>
    </row>
    <row r="308" spans="1:65" s="2" customFormat="1" ht="14.45" customHeight="1">
      <c r="A308" s="33"/>
      <c r="B308" s="149"/>
      <c r="C308" s="192" t="s">
        <v>397</v>
      </c>
      <c r="D308" s="192" t="s">
        <v>272</v>
      </c>
      <c r="E308" s="193" t="s">
        <v>1366</v>
      </c>
      <c r="F308" s="194" t="s">
        <v>1367</v>
      </c>
      <c r="G308" s="195" t="s">
        <v>400</v>
      </c>
      <c r="H308" s="196">
        <v>2</v>
      </c>
      <c r="I308" s="197"/>
      <c r="J308" s="198">
        <f>ROUND(I308*H308,2)</f>
        <v>0</v>
      </c>
      <c r="K308" s="194" t="s">
        <v>246</v>
      </c>
      <c r="L308" s="199"/>
      <c r="M308" s="200" t="s">
        <v>1</v>
      </c>
      <c r="N308" s="201" t="s">
        <v>46</v>
      </c>
      <c r="O308" s="59"/>
      <c r="P308" s="159">
        <f>O308*H308</f>
        <v>0</v>
      </c>
      <c r="Q308" s="159">
        <v>0</v>
      </c>
      <c r="R308" s="159">
        <f>Q308*H308</f>
        <v>0</v>
      </c>
      <c r="S308" s="159">
        <v>0</v>
      </c>
      <c r="T308" s="160">
        <f>S308*H308</f>
        <v>0</v>
      </c>
      <c r="U308" s="33"/>
      <c r="V308" s="33"/>
      <c r="W308" s="33"/>
      <c r="X308" s="33"/>
      <c r="Y308" s="33"/>
      <c r="Z308" s="33"/>
      <c r="AA308" s="33"/>
      <c r="AB308" s="33"/>
      <c r="AC308" s="33"/>
      <c r="AD308" s="33"/>
      <c r="AE308" s="33"/>
      <c r="AR308" s="161" t="s">
        <v>259</v>
      </c>
      <c r="AT308" s="161" t="s">
        <v>272</v>
      </c>
      <c r="AU308" s="161" t="s">
        <v>91</v>
      </c>
      <c r="AY308" s="18" t="s">
        <v>199</v>
      </c>
      <c r="BE308" s="162">
        <f>IF(N308="základní",J308,0)</f>
        <v>0</v>
      </c>
      <c r="BF308" s="162">
        <f>IF(N308="snížená",J308,0)</f>
        <v>0</v>
      </c>
      <c r="BG308" s="162">
        <f>IF(N308="zákl. přenesená",J308,0)</f>
        <v>0</v>
      </c>
      <c r="BH308" s="162">
        <f>IF(N308="sníž. přenesená",J308,0)</f>
        <v>0</v>
      </c>
      <c r="BI308" s="162">
        <f>IF(N308="nulová",J308,0)</f>
        <v>0</v>
      </c>
      <c r="BJ308" s="18" t="s">
        <v>89</v>
      </c>
      <c r="BK308" s="162">
        <f>ROUND(I308*H308,2)</f>
        <v>0</v>
      </c>
      <c r="BL308" s="18" t="s">
        <v>206</v>
      </c>
      <c r="BM308" s="161" t="s">
        <v>1368</v>
      </c>
    </row>
    <row r="309" spans="1:65" s="2" customFormat="1" ht="24.2" customHeight="1">
      <c r="A309" s="33"/>
      <c r="B309" s="149"/>
      <c r="C309" s="150" t="s">
        <v>402</v>
      </c>
      <c r="D309" s="150" t="s">
        <v>201</v>
      </c>
      <c r="E309" s="151" t="s">
        <v>1369</v>
      </c>
      <c r="F309" s="152" t="s">
        <v>1370</v>
      </c>
      <c r="G309" s="153" t="s">
        <v>345</v>
      </c>
      <c r="H309" s="154">
        <v>140</v>
      </c>
      <c r="I309" s="155"/>
      <c r="J309" s="156">
        <f>ROUND(I309*H309,2)</f>
        <v>0</v>
      </c>
      <c r="K309" s="152" t="s">
        <v>205</v>
      </c>
      <c r="L309" s="34"/>
      <c r="M309" s="157" t="s">
        <v>1</v>
      </c>
      <c r="N309" s="158" t="s">
        <v>46</v>
      </c>
      <c r="O309" s="59"/>
      <c r="P309" s="159">
        <f>O309*H309</f>
        <v>0</v>
      </c>
      <c r="Q309" s="159">
        <v>0</v>
      </c>
      <c r="R309" s="159">
        <f>Q309*H309</f>
        <v>0</v>
      </c>
      <c r="S309" s="159">
        <v>0</v>
      </c>
      <c r="T309" s="160">
        <f>S309*H309</f>
        <v>0</v>
      </c>
      <c r="U309" s="33"/>
      <c r="V309" s="33"/>
      <c r="W309" s="33"/>
      <c r="X309" s="33"/>
      <c r="Y309" s="33"/>
      <c r="Z309" s="33"/>
      <c r="AA309" s="33"/>
      <c r="AB309" s="33"/>
      <c r="AC309" s="33"/>
      <c r="AD309" s="33"/>
      <c r="AE309" s="33"/>
      <c r="AR309" s="161" t="s">
        <v>206</v>
      </c>
      <c r="AT309" s="161" t="s">
        <v>201</v>
      </c>
      <c r="AU309" s="161" t="s">
        <v>91</v>
      </c>
      <c r="AY309" s="18" t="s">
        <v>199</v>
      </c>
      <c r="BE309" s="162">
        <f>IF(N309="základní",J309,0)</f>
        <v>0</v>
      </c>
      <c r="BF309" s="162">
        <f>IF(N309="snížená",J309,0)</f>
        <v>0</v>
      </c>
      <c r="BG309" s="162">
        <f>IF(N309="zákl. přenesená",J309,0)</f>
        <v>0</v>
      </c>
      <c r="BH309" s="162">
        <f>IF(N309="sníž. přenesená",J309,0)</f>
        <v>0</v>
      </c>
      <c r="BI309" s="162">
        <f>IF(N309="nulová",J309,0)</f>
        <v>0</v>
      </c>
      <c r="BJ309" s="18" t="s">
        <v>89</v>
      </c>
      <c r="BK309" s="162">
        <f>ROUND(I309*H309,2)</f>
        <v>0</v>
      </c>
      <c r="BL309" s="18" t="s">
        <v>206</v>
      </c>
      <c r="BM309" s="161" t="s">
        <v>1371</v>
      </c>
    </row>
    <row r="310" spans="1:47" s="2" customFormat="1" ht="19.5">
      <c r="A310" s="33"/>
      <c r="B310" s="34"/>
      <c r="C310" s="33"/>
      <c r="D310" s="163" t="s">
        <v>208</v>
      </c>
      <c r="E310" s="33"/>
      <c r="F310" s="164" t="s">
        <v>1372</v>
      </c>
      <c r="G310" s="33"/>
      <c r="H310" s="33"/>
      <c r="I310" s="165"/>
      <c r="J310" s="33"/>
      <c r="K310" s="33"/>
      <c r="L310" s="34"/>
      <c r="M310" s="166"/>
      <c r="N310" s="167"/>
      <c r="O310" s="59"/>
      <c r="P310" s="59"/>
      <c r="Q310" s="59"/>
      <c r="R310" s="59"/>
      <c r="S310" s="59"/>
      <c r="T310" s="60"/>
      <c r="U310" s="33"/>
      <c r="V310" s="33"/>
      <c r="W310" s="33"/>
      <c r="X310" s="33"/>
      <c r="Y310" s="33"/>
      <c r="Z310" s="33"/>
      <c r="AA310" s="33"/>
      <c r="AB310" s="33"/>
      <c r="AC310" s="33"/>
      <c r="AD310" s="33"/>
      <c r="AE310" s="33"/>
      <c r="AT310" s="18" t="s">
        <v>208</v>
      </c>
      <c r="AU310" s="18" t="s">
        <v>91</v>
      </c>
    </row>
    <row r="311" spans="1:47" s="2" customFormat="1" ht="29.25">
      <c r="A311" s="33"/>
      <c r="B311" s="34"/>
      <c r="C311" s="33"/>
      <c r="D311" s="163" t="s">
        <v>210</v>
      </c>
      <c r="E311" s="33"/>
      <c r="F311" s="168" t="s">
        <v>1373</v>
      </c>
      <c r="G311" s="33"/>
      <c r="H311" s="33"/>
      <c r="I311" s="165"/>
      <c r="J311" s="33"/>
      <c r="K311" s="33"/>
      <c r="L311" s="34"/>
      <c r="M311" s="166"/>
      <c r="N311" s="167"/>
      <c r="O311" s="59"/>
      <c r="P311" s="59"/>
      <c r="Q311" s="59"/>
      <c r="R311" s="59"/>
      <c r="S311" s="59"/>
      <c r="T311" s="60"/>
      <c r="U311" s="33"/>
      <c r="V311" s="33"/>
      <c r="W311" s="33"/>
      <c r="X311" s="33"/>
      <c r="Y311" s="33"/>
      <c r="Z311" s="33"/>
      <c r="AA311" s="33"/>
      <c r="AB311" s="33"/>
      <c r="AC311" s="33"/>
      <c r="AD311" s="33"/>
      <c r="AE311" s="33"/>
      <c r="AT311" s="18" t="s">
        <v>210</v>
      </c>
      <c r="AU311" s="18" t="s">
        <v>91</v>
      </c>
    </row>
    <row r="312" spans="2:51" s="14" customFormat="1" ht="11.25">
      <c r="B312" s="177"/>
      <c r="D312" s="163" t="s">
        <v>212</v>
      </c>
      <c r="E312" s="178" t="s">
        <v>1</v>
      </c>
      <c r="F312" s="179" t="s">
        <v>1349</v>
      </c>
      <c r="H312" s="178" t="s">
        <v>1</v>
      </c>
      <c r="I312" s="180"/>
      <c r="L312" s="177"/>
      <c r="M312" s="181"/>
      <c r="N312" s="182"/>
      <c r="O312" s="182"/>
      <c r="P312" s="182"/>
      <c r="Q312" s="182"/>
      <c r="R312" s="182"/>
      <c r="S312" s="182"/>
      <c r="T312" s="183"/>
      <c r="AT312" s="178" t="s">
        <v>212</v>
      </c>
      <c r="AU312" s="178" t="s">
        <v>91</v>
      </c>
      <c r="AV312" s="14" t="s">
        <v>89</v>
      </c>
      <c r="AW312" s="14" t="s">
        <v>36</v>
      </c>
      <c r="AX312" s="14" t="s">
        <v>81</v>
      </c>
      <c r="AY312" s="178" t="s">
        <v>199</v>
      </c>
    </row>
    <row r="313" spans="2:51" s="13" customFormat="1" ht="11.25">
      <c r="B313" s="169"/>
      <c r="D313" s="163" t="s">
        <v>212</v>
      </c>
      <c r="E313" s="170" t="s">
        <v>1</v>
      </c>
      <c r="F313" s="171" t="s">
        <v>1374</v>
      </c>
      <c r="H313" s="172">
        <v>140</v>
      </c>
      <c r="I313" s="173"/>
      <c r="L313" s="169"/>
      <c r="M313" s="174"/>
      <c r="N313" s="175"/>
      <c r="O313" s="175"/>
      <c r="P313" s="175"/>
      <c r="Q313" s="175"/>
      <c r="R313" s="175"/>
      <c r="S313" s="175"/>
      <c r="T313" s="176"/>
      <c r="AT313" s="170" t="s">
        <v>212</v>
      </c>
      <c r="AU313" s="170" t="s">
        <v>91</v>
      </c>
      <c r="AV313" s="13" t="s">
        <v>91</v>
      </c>
      <c r="AW313" s="13" t="s">
        <v>36</v>
      </c>
      <c r="AX313" s="13" t="s">
        <v>81</v>
      </c>
      <c r="AY313" s="170" t="s">
        <v>199</v>
      </c>
    </row>
    <row r="314" spans="2:51" s="15" customFormat="1" ht="11.25">
      <c r="B314" s="184"/>
      <c r="D314" s="163" t="s">
        <v>212</v>
      </c>
      <c r="E314" s="185" t="s">
        <v>1</v>
      </c>
      <c r="F314" s="186" t="s">
        <v>234</v>
      </c>
      <c r="H314" s="187">
        <v>140</v>
      </c>
      <c r="I314" s="188"/>
      <c r="L314" s="184"/>
      <c r="M314" s="189"/>
      <c r="N314" s="190"/>
      <c r="O314" s="190"/>
      <c r="P314" s="190"/>
      <c r="Q314" s="190"/>
      <c r="R314" s="190"/>
      <c r="S314" s="190"/>
      <c r="T314" s="191"/>
      <c r="AT314" s="185" t="s">
        <v>212</v>
      </c>
      <c r="AU314" s="185" t="s">
        <v>91</v>
      </c>
      <c r="AV314" s="15" t="s">
        <v>206</v>
      </c>
      <c r="AW314" s="15" t="s">
        <v>36</v>
      </c>
      <c r="AX314" s="15" t="s">
        <v>89</v>
      </c>
      <c r="AY314" s="185" t="s">
        <v>199</v>
      </c>
    </row>
    <row r="315" spans="1:65" s="2" customFormat="1" ht="24.2" customHeight="1">
      <c r="A315" s="33"/>
      <c r="B315" s="149"/>
      <c r="C315" s="192" t="s">
        <v>410</v>
      </c>
      <c r="D315" s="192" t="s">
        <v>272</v>
      </c>
      <c r="E315" s="193" t="s">
        <v>1375</v>
      </c>
      <c r="F315" s="194" t="s">
        <v>1376</v>
      </c>
      <c r="G315" s="195" t="s">
        <v>345</v>
      </c>
      <c r="H315" s="196">
        <v>140</v>
      </c>
      <c r="I315" s="197"/>
      <c r="J315" s="198">
        <f>ROUND(I315*H315,2)</f>
        <v>0</v>
      </c>
      <c r="K315" s="194" t="s">
        <v>205</v>
      </c>
      <c r="L315" s="199"/>
      <c r="M315" s="200" t="s">
        <v>1</v>
      </c>
      <c r="N315" s="201" t="s">
        <v>46</v>
      </c>
      <c r="O315" s="59"/>
      <c r="P315" s="159">
        <f>O315*H315</f>
        <v>0</v>
      </c>
      <c r="Q315" s="159">
        <v>0.0018</v>
      </c>
      <c r="R315" s="159">
        <f>Q315*H315</f>
        <v>0.252</v>
      </c>
      <c r="S315" s="159">
        <v>0</v>
      </c>
      <c r="T315" s="160">
        <f>S315*H315</f>
        <v>0</v>
      </c>
      <c r="U315" s="33"/>
      <c r="V315" s="33"/>
      <c r="W315" s="33"/>
      <c r="X315" s="33"/>
      <c r="Y315" s="33"/>
      <c r="Z315" s="33"/>
      <c r="AA315" s="33"/>
      <c r="AB315" s="33"/>
      <c r="AC315" s="33"/>
      <c r="AD315" s="33"/>
      <c r="AE315" s="33"/>
      <c r="AR315" s="161" t="s">
        <v>259</v>
      </c>
      <c r="AT315" s="161" t="s">
        <v>272</v>
      </c>
      <c r="AU315" s="161" t="s">
        <v>91</v>
      </c>
      <c r="AY315" s="18" t="s">
        <v>199</v>
      </c>
      <c r="BE315" s="162">
        <f>IF(N315="základní",J315,0)</f>
        <v>0</v>
      </c>
      <c r="BF315" s="162">
        <f>IF(N315="snížená",J315,0)</f>
        <v>0</v>
      </c>
      <c r="BG315" s="162">
        <f>IF(N315="zákl. přenesená",J315,0)</f>
        <v>0</v>
      </c>
      <c r="BH315" s="162">
        <f>IF(N315="sníž. přenesená",J315,0)</f>
        <v>0</v>
      </c>
      <c r="BI315" s="162">
        <f>IF(N315="nulová",J315,0)</f>
        <v>0</v>
      </c>
      <c r="BJ315" s="18" t="s">
        <v>89</v>
      </c>
      <c r="BK315" s="162">
        <f>ROUND(I315*H315,2)</f>
        <v>0</v>
      </c>
      <c r="BL315" s="18" t="s">
        <v>206</v>
      </c>
      <c r="BM315" s="161" t="s">
        <v>1377</v>
      </c>
    </row>
    <row r="316" spans="1:47" s="2" customFormat="1" ht="19.5">
      <c r="A316" s="33"/>
      <c r="B316" s="34"/>
      <c r="C316" s="33"/>
      <c r="D316" s="163" t="s">
        <v>208</v>
      </c>
      <c r="E316" s="33"/>
      <c r="F316" s="164" t="s">
        <v>1376</v>
      </c>
      <c r="G316" s="33"/>
      <c r="H316" s="33"/>
      <c r="I316" s="165"/>
      <c r="J316" s="33"/>
      <c r="K316" s="33"/>
      <c r="L316" s="34"/>
      <c r="M316" s="166"/>
      <c r="N316" s="167"/>
      <c r="O316" s="59"/>
      <c r="P316" s="59"/>
      <c r="Q316" s="59"/>
      <c r="R316" s="59"/>
      <c r="S316" s="59"/>
      <c r="T316" s="60"/>
      <c r="U316" s="33"/>
      <c r="V316" s="33"/>
      <c r="W316" s="33"/>
      <c r="X316" s="33"/>
      <c r="Y316" s="33"/>
      <c r="Z316" s="33"/>
      <c r="AA316" s="33"/>
      <c r="AB316" s="33"/>
      <c r="AC316" s="33"/>
      <c r="AD316" s="33"/>
      <c r="AE316" s="33"/>
      <c r="AT316" s="18" t="s">
        <v>208</v>
      </c>
      <c r="AU316" s="18" t="s">
        <v>91</v>
      </c>
    </row>
    <row r="317" spans="1:65" s="2" customFormat="1" ht="14.45" customHeight="1">
      <c r="A317" s="33"/>
      <c r="B317" s="149"/>
      <c r="C317" s="192" t="s">
        <v>418</v>
      </c>
      <c r="D317" s="192" t="s">
        <v>272</v>
      </c>
      <c r="E317" s="193" t="s">
        <v>1378</v>
      </c>
      <c r="F317" s="194" t="s">
        <v>1379</v>
      </c>
      <c r="G317" s="195" t="s">
        <v>345</v>
      </c>
      <c r="H317" s="196">
        <v>140</v>
      </c>
      <c r="I317" s="197"/>
      <c r="J317" s="198">
        <f>ROUND(I317*H317,2)</f>
        <v>0</v>
      </c>
      <c r="K317" s="194" t="s">
        <v>205</v>
      </c>
      <c r="L317" s="199"/>
      <c r="M317" s="200" t="s">
        <v>1</v>
      </c>
      <c r="N317" s="201" t="s">
        <v>46</v>
      </c>
      <c r="O317" s="59"/>
      <c r="P317" s="159">
        <f>O317*H317</f>
        <v>0</v>
      </c>
      <c r="Q317" s="159">
        <v>4E-05</v>
      </c>
      <c r="R317" s="159">
        <f>Q317*H317</f>
        <v>0.005600000000000001</v>
      </c>
      <c r="S317" s="159">
        <v>0</v>
      </c>
      <c r="T317" s="160">
        <f>S317*H317</f>
        <v>0</v>
      </c>
      <c r="U317" s="33"/>
      <c r="V317" s="33"/>
      <c r="W317" s="33"/>
      <c r="X317" s="33"/>
      <c r="Y317" s="33"/>
      <c r="Z317" s="33"/>
      <c r="AA317" s="33"/>
      <c r="AB317" s="33"/>
      <c r="AC317" s="33"/>
      <c r="AD317" s="33"/>
      <c r="AE317" s="33"/>
      <c r="AR317" s="161" t="s">
        <v>259</v>
      </c>
      <c r="AT317" s="161" t="s">
        <v>272</v>
      </c>
      <c r="AU317" s="161" t="s">
        <v>91</v>
      </c>
      <c r="AY317" s="18" t="s">
        <v>199</v>
      </c>
      <c r="BE317" s="162">
        <f>IF(N317="základní",J317,0)</f>
        <v>0</v>
      </c>
      <c r="BF317" s="162">
        <f>IF(N317="snížená",J317,0)</f>
        <v>0</v>
      </c>
      <c r="BG317" s="162">
        <f>IF(N317="zákl. přenesená",J317,0)</f>
        <v>0</v>
      </c>
      <c r="BH317" s="162">
        <f>IF(N317="sníž. přenesená",J317,0)</f>
        <v>0</v>
      </c>
      <c r="BI317" s="162">
        <f>IF(N317="nulová",J317,0)</f>
        <v>0</v>
      </c>
      <c r="BJ317" s="18" t="s">
        <v>89</v>
      </c>
      <c r="BK317" s="162">
        <f>ROUND(I317*H317,2)</f>
        <v>0</v>
      </c>
      <c r="BL317" s="18" t="s">
        <v>206</v>
      </c>
      <c r="BM317" s="161" t="s">
        <v>1380</v>
      </c>
    </row>
    <row r="318" spans="1:47" s="2" customFormat="1" ht="11.25">
      <c r="A318" s="33"/>
      <c r="B318" s="34"/>
      <c r="C318" s="33"/>
      <c r="D318" s="163" t="s">
        <v>208</v>
      </c>
      <c r="E318" s="33"/>
      <c r="F318" s="164" t="s">
        <v>1379</v>
      </c>
      <c r="G318" s="33"/>
      <c r="H318" s="33"/>
      <c r="I318" s="165"/>
      <c r="J318" s="33"/>
      <c r="K318" s="33"/>
      <c r="L318" s="34"/>
      <c r="M318" s="166"/>
      <c r="N318" s="167"/>
      <c r="O318" s="59"/>
      <c r="P318" s="59"/>
      <c r="Q318" s="59"/>
      <c r="R318" s="59"/>
      <c r="S318" s="59"/>
      <c r="T318" s="60"/>
      <c r="U318" s="33"/>
      <c r="V318" s="33"/>
      <c r="W318" s="33"/>
      <c r="X318" s="33"/>
      <c r="Y318" s="33"/>
      <c r="Z318" s="33"/>
      <c r="AA318" s="33"/>
      <c r="AB318" s="33"/>
      <c r="AC318" s="33"/>
      <c r="AD318" s="33"/>
      <c r="AE318" s="33"/>
      <c r="AT318" s="18" t="s">
        <v>208</v>
      </c>
      <c r="AU318" s="18" t="s">
        <v>91</v>
      </c>
    </row>
    <row r="319" spans="1:65" s="2" customFormat="1" ht="14.45" customHeight="1">
      <c r="A319" s="33"/>
      <c r="B319" s="149"/>
      <c r="C319" s="150" t="s">
        <v>423</v>
      </c>
      <c r="D319" s="150" t="s">
        <v>201</v>
      </c>
      <c r="E319" s="151" t="s">
        <v>441</v>
      </c>
      <c r="F319" s="152" t="s">
        <v>442</v>
      </c>
      <c r="G319" s="153" t="s">
        <v>345</v>
      </c>
      <c r="H319" s="154">
        <v>20.6</v>
      </c>
      <c r="I319" s="155"/>
      <c r="J319" s="156">
        <f>ROUND(I319*H319,2)</f>
        <v>0</v>
      </c>
      <c r="K319" s="152" t="s">
        <v>246</v>
      </c>
      <c r="L319" s="34"/>
      <c r="M319" s="157" t="s">
        <v>1</v>
      </c>
      <c r="N319" s="158" t="s">
        <v>46</v>
      </c>
      <c r="O319" s="59"/>
      <c r="P319" s="159">
        <f>O319*H319</f>
        <v>0</v>
      </c>
      <c r="Q319" s="159">
        <v>0.00045</v>
      </c>
      <c r="R319" s="159">
        <f>Q319*H319</f>
        <v>0.00927</v>
      </c>
      <c r="S319" s="159">
        <v>0</v>
      </c>
      <c r="T319" s="160">
        <f>S319*H319</f>
        <v>0</v>
      </c>
      <c r="U319" s="33"/>
      <c r="V319" s="33"/>
      <c r="W319" s="33"/>
      <c r="X319" s="33"/>
      <c r="Y319" s="33"/>
      <c r="Z319" s="33"/>
      <c r="AA319" s="33"/>
      <c r="AB319" s="33"/>
      <c r="AC319" s="33"/>
      <c r="AD319" s="33"/>
      <c r="AE319" s="33"/>
      <c r="AR319" s="161" t="s">
        <v>206</v>
      </c>
      <c r="AT319" s="161" t="s">
        <v>201</v>
      </c>
      <c r="AU319" s="161" t="s">
        <v>91</v>
      </c>
      <c r="AY319" s="18" t="s">
        <v>199</v>
      </c>
      <c r="BE319" s="162">
        <f>IF(N319="základní",J319,0)</f>
        <v>0</v>
      </c>
      <c r="BF319" s="162">
        <f>IF(N319="snížená",J319,0)</f>
        <v>0</v>
      </c>
      <c r="BG319" s="162">
        <f>IF(N319="zákl. přenesená",J319,0)</f>
        <v>0</v>
      </c>
      <c r="BH319" s="162">
        <f>IF(N319="sníž. přenesená",J319,0)</f>
        <v>0</v>
      </c>
      <c r="BI319" s="162">
        <f>IF(N319="nulová",J319,0)</f>
        <v>0</v>
      </c>
      <c r="BJ319" s="18" t="s">
        <v>89</v>
      </c>
      <c r="BK319" s="162">
        <f>ROUND(I319*H319,2)</f>
        <v>0</v>
      </c>
      <c r="BL319" s="18" t="s">
        <v>206</v>
      </c>
      <c r="BM319" s="161" t="s">
        <v>1381</v>
      </c>
    </row>
    <row r="320" spans="2:51" s="14" customFormat="1" ht="11.25">
      <c r="B320" s="177"/>
      <c r="D320" s="163" t="s">
        <v>212</v>
      </c>
      <c r="E320" s="178" t="s">
        <v>1</v>
      </c>
      <c r="F320" s="179" t="s">
        <v>1382</v>
      </c>
      <c r="H320" s="178" t="s">
        <v>1</v>
      </c>
      <c r="I320" s="180"/>
      <c r="L320" s="177"/>
      <c r="M320" s="181"/>
      <c r="N320" s="182"/>
      <c r="O320" s="182"/>
      <c r="P320" s="182"/>
      <c r="Q320" s="182"/>
      <c r="R320" s="182"/>
      <c r="S320" s="182"/>
      <c r="T320" s="183"/>
      <c r="AT320" s="178" t="s">
        <v>212</v>
      </c>
      <c r="AU320" s="178" t="s">
        <v>91</v>
      </c>
      <c r="AV320" s="14" t="s">
        <v>89</v>
      </c>
      <c r="AW320" s="14" t="s">
        <v>36</v>
      </c>
      <c r="AX320" s="14" t="s">
        <v>81</v>
      </c>
      <c r="AY320" s="178" t="s">
        <v>199</v>
      </c>
    </row>
    <row r="321" spans="2:51" s="13" customFormat="1" ht="11.25">
      <c r="B321" s="169"/>
      <c r="D321" s="163" t="s">
        <v>212</v>
      </c>
      <c r="E321" s="170" t="s">
        <v>1</v>
      </c>
      <c r="F321" s="171" t="s">
        <v>1383</v>
      </c>
      <c r="H321" s="172">
        <v>20.6</v>
      </c>
      <c r="I321" s="173"/>
      <c r="L321" s="169"/>
      <c r="M321" s="174"/>
      <c r="N321" s="175"/>
      <c r="O321" s="175"/>
      <c r="P321" s="175"/>
      <c r="Q321" s="175"/>
      <c r="R321" s="175"/>
      <c r="S321" s="175"/>
      <c r="T321" s="176"/>
      <c r="AT321" s="170" t="s">
        <v>212</v>
      </c>
      <c r="AU321" s="170" t="s">
        <v>91</v>
      </c>
      <c r="AV321" s="13" t="s">
        <v>91</v>
      </c>
      <c r="AW321" s="13" t="s">
        <v>36</v>
      </c>
      <c r="AX321" s="13" t="s">
        <v>81</v>
      </c>
      <c r="AY321" s="170" t="s">
        <v>199</v>
      </c>
    </row>
    <row r="322" spans="2:51" s="15" customFormat="1" ht="11.25">
      <c r="B322" s="184"/>
      <c r="D322" s="163" t="s">
        <v>212</v>
      </c>
      <c r="E322" s="185" t="s">
        <v>1</v>
      </c>
      <c r="F322" s="186" t="s">
        <v>234</v>
      </c>
      <c r="H322" s="187">
        <v>20.6</v>
      </c>
      <c r="I322" s="188"/>
      <c r="L322" s="184"/>
      <c r="M322" s="189"/>
      <c r="N322" s="190"/>
      <c r="O322" s="190"/>
      <c r="P322" s="190"/>
      <c r="Q322" s="190"/>
      <c r="R322" s="190"/>
      <c r="S322" s="190"/>
      <c r="T322" s="191"/>
      <c r="AT322" s="185" t="s">
        <v>212</v>
      </c>
      <c r="AU322" s="185" t="s">
        <v>91</v>
      </c>
      <c r="AV322" s="15" t="s">
        <v>206</v>
      </c>
      <c r="AW322" s="15" t="s">
        <v>36</v>
      </c>
      <c r="AX322" s="15" t="s">
        <v>89</v>
      </c>
      <c r="AY322" s="185" t="s">
        <v>199</v>
      </c>
    </row>
    <row r="323" spans="1:65" s="2" customFormat="1" ht="14.45" customHeight="1">
      <c r="A323" s="33"/>
      <c r="B323" s="149"/>
      <c r="C323" s="150" t="s">
        <v>431</v>
      </c>
      <c r="D323" s="150" t="s">
        <v>201</v>
      </c>
      <c r="E323" s="151" t="s">
        <v>449</v>
      </c>
      <c r="F323" s="152" t="s">
        <v>450</v>
      </c>
      <c r="G323" s="153" t="s">
        <v>345</v>
      </c>
      <c r="H323" s="154">
        <v>28.49</v>
      </c>
      <c r="I323" s="155"/>
      <c r="J323" s="156">
        <f>ROUND(I323*H323,2)</f>
        <v>0</v>
      </c>
      <c r="K323" s="152" t="s">
        <v>246</v>
      </c>
      <c r="L323" s="34"/>
      <c r="M323" s="157" t="s">
        <v>1</v>
      </c>
      <c r="N323" s="158" t="s">
        <v>46</v>
      </c>
      <c r="O323" s="59"/>
      <c r="P323" s="159">
        <f>O323*H323</f>
        <v>0</v>
      </c>
      <c r="Q323" s="159">
        <v>0.00045</v>
      </c>
      <c r="R323" s="159">
        <f>Q323*H323</f>
        <v>0.012820499999999999</v>
      </c>
      <c r="S323" s="159">
        <v>0</v>
      </c>
      <c r="T323" s="160">
        <f>S323*H323</f>
        <v>0</v>
      </c>
      <c r="U323" s="33"/>
      <c r="V323" s="33"/>
      <c r="W323" s="33"/>
      <c r="X323" s="33"/>
      <c r="Y323" s="33"/>
      <c r="Z323" s="33"/>
      <c r="AA323" s="33"/>
      <c r="AB323" s="33"/>
      <c r="AC323" s="33"/>
      <c r="AD323" s="33"/>
      <c r="AE323" s="33"/>
      <c r="AR323" s="161" t="s">
        <v>206</v>
      </c>
      <c r="AT323" s="161" t="s">
        <v>201</v>
      </c>
      <c r="AU323" s="161" t="s">
        <v>91</v>
      </c>
      <c r="AY323" s="18" t="s">
        <v>199</v>
      </c>
      <c r="BE323" s="162">
        <f>IF(N323="základní",J323,0)</f>
        <v>0</v>
      </c>
      <c r="BF323" s="162">
        <f>IF(N323="snížená",J323,0)</f>
        <v>0</v>
      </c>
      <c r="BG323" s="162">
        <f>IF(N323="zákl. přenesená",J323,0)</f>
        <v>0</v>
      </c>
      <c r="BH323" s="162">
        <f>IF(N323="sníž. přenesená",J323,0)</f>
        <v>0</v>
      </c>
      <c r="BI323" s="162">
        <f>IF(N323="nulová",J323,0)</f>
        <v>0</v>
      </c>
      <c r="BJ323" s="18" t="s">
        <v>89</v>
      </c>
      <c r="BK323" s="162">
        <f>ROUND(I323*H323,2)</f>
        <v>0</v>
      </c>
      <c r="BL323" s="18" t="s">
        <v>206</v>
      </c>
      <c r="BM323" s="161" t="s">
        <v>1384</v>
      </c>
    </row>
    <row r="324" spans="2:51" s="14" customFormat="1" ht="11.25">
      <c r="B324" s="177"/>
      <c r="D324" s="163" t="s">
        <v>212</v>
      </c>
      <c r="E324" s="178" t="s">
        <v>1</v>
      </c>
      <c r="F324" s="179" t="s">
        <v>1385</v>
      </c>
      <c r="H324" s="178" t="s">
        <v>1</v>
      </c>
      <c r="I324" s="180"/>
      <c r="L324" s="177"/>
      <c r="M324" s="181"/>
      <c r="N324" s="182"/>
      <c r="O324" s="182"/>
      <c r="P324" s="182"/>
      <c r="Q324" s="182"/>
      <c r="R324" s="182"/>
      <c r="S324" s="182"/>
      <c r="T324" s="183"/>
      <c r="AT324" s="178" t="s">
        <v>212</v>
      </c>
      <c r="AU324" s="178" t="s">
        <v>91</v>
      </c>
      <c r="AV324" s="14" t="s">
        <v>89</v>
      </c>
      <c r="AW324" s="14" t="s">
        <v>36</v>
      </c>
      <c r="AX324" s="14" t="s">
        <v>81</v>
      </c>
      <c r="AY324" s="178" t="s">
        <v>199</v>
      </c>
    </row>
    <row r="325" spans="2:51" s="13" customFormat="1" ht="11.25">
      <c r="B325" s="169"/>
      <c r="D325" s="163" t="s">
        <v>212</v>
      </c>
      <c r="E325" s="170" t="s">
        <v>1</v>
      </c>
      <c r="F325" s="171" t="s">
        <v>1386</v>
      </c>
      <c r="H325" s="172">
        <v>28.49</v>
      </c>
      <c r="I325" s="173"/>
      <c r="L325" s="169"/>
      <c r="M325" s="174"/>
      <c r="N325" s="175"/>
      <c r="O325" s="175"/>
      <c r="P325" s="175"/>
      <c r="Q325" s="175"/>
      <c r="R325" s="175"/>
      <c r="S325" s="175"/>
      <c r="T325" s="176"/>
      <c r="AT325" s="170" t="s">
        <v>212</v>
      </c>
      <c r="AU325" s="170" t="s">
        <v>91</v>
      </c>
      <c r="AV325" s="13" t="s">
        <v>91</v>
      </c>
      <c r="AW325" s="13" t="s">
        <v>36</v>
      </c>
      <c r="AX325" s="13" t="s">
        <v>81</v>
      </c>
      <c r="AY325" s="170" t="s">
        <v>199</v>
      </c>
    </row>
    <row r="326" spans="2:51" s="15" customFormat="1" ht="11.25">
      <c r="B326" s="184"/>
      <c r="D326" s="163" t="s">
        <v>212</v>
      </c>
      <c r="E326" s="185" t="s">
        <v>1</v>
      </c>
      <c r="F326" s="186" t="s">
        <v>234</v>
      </c>
      <c r="H326" s="187">
        <v>28.49</v>
      </c>
      <c r="I326" s="188"/>
      <c r="L326" s="184"/>
      <c r="M326" s="189"/>
      <c r="N326" s="190"/>
      <c r="O326" s="190"/>
      <c r="P326" s="190"/>
      <c r="Q326" s="190"/>
      <c r="R326" s="190"/>
      <c r="S326" s="190"/>
      <c r="T326" s="191"/>
      <c r="AT326" s="185" t="s">
        <v>212</v>
      </c>
      <c r="AU326" s="185" t="s">
        <v>91</v>
      </c>
      <c r="AV326" s="15" t="s">
        <v>206</v>
      </c>
      <c r="AW326" s="15" t="s">
        <v>36</v>
      </c>
      <c r="AX326" s="15" t="s">
        <v>89</v>
      </c>
      <c r="AY326" s="185" t="s">
        <v>199</v>
      </c>
    </row>
    <row r="327" spans="1:65" s="2" customFormat="1" ht="14.45" customHeight="1">
      <c r="A327" s="33"/>
      <c r="B327" s="149"/>
      <c r="C327" s="150" t="s">
        <v>440</v>
      </c>
      <c r="D327" s="150" t="s">
        <v>201</v>
      </c>
      <c r="E327" s="151" t="s">
        <v>1387</v>
      </c>
      <c r="F327" s="152" t="s">
        <v>1388</v>
      </c>
      <c r="G327" s="153" t="s">
        <v>345</v>
      </c>
      <c r="H327" s="154">
        <v>273.2</v>
      </c>
      <c r="I327" s="155"/>
      <c r="J327" s="156">
        <f>ROUND(I327*H327,2)</f>
        <v>0</v>
      </c>
      <c r="K327" s="152" t="s">
        <v>246</v>
      </c>
      <c r="L327" s="34"/>
      <c r="M327" s="157" t="s">
        <v>1</v>
      </c>
      <c r="N327" s="158" t="s">
        <v>46</v>
      </c>
      <c r="O327" s="59"/>
      <c r="P327" s="159">
        <f>O327*H327</f>
        <v>0</v>
      </c>
      <c r="Q327" s="159">
        <v>0.00045</v>
      </c>
      <c r="R327" s="159">
        <f>Q327*H327</f>
        <v>0.12294</v>
      </c>
      <c r="S327" s="159">
        <v>0</v>
      </c>
      <c r="T327" s="160">
        <f>S327*H327</f>
        <v>0</v>
      </c>
      <c r="U327" s="33"/>
      <c r="V327" s="33"/>
      <c r="W327" s="33"/>
      <c r="X327" s="33"/>
      <c r="Y327" s="33"/>
      <c r="Z327" s="33"/>
      <c r="AA327" s="33"/>
      <c r="AB327" s="33"/>
      <c r="AC327" s="33"/>
      <c r="AD327" s="33"/>
      <c r="AE327" s="33"/>
      <c r="AR327" s="161" t="s">
        <v>206</v>
      </c>
      <c r="AT327" s="161" t="s">
        <v>201</v>
      </c>
      <c r="AU327" s="161" t="s">
        <v>91</v>
      </c>
      <c r="AY327" s="18" t="s">
        <v>199</v>
      </c>
      <c r="BE327" s="162">
        <f>IF(N327="základní",J327,0)</f>
        <v>0</v>
      </c>
      <c r="BF327" s="162">
        <f>IF(N327="snížená",J327,0)</f>
        <v>0</v>
      </c>
      <c r="BG327" s="162">
        <f>IF(N327="zákl. přenesená",J327,0)</f>
        <v>0</v>
      </c>
      <c r="BH327" s="162">
        <f>IF(N327="sníž. přenesená",J327,0)</f>
        <v>0</v>
      </c>
      <c r="BI327" s="162">
        <f>IF(N327="nulová",J327,0)</f>
        <v>0</v>
      </c>
      <c r="BJ327" s="18" t="s">
        <v>89</v>
      </c>
      <c r="BK327" s="162">
        <f>ROUND(I327*H327,2)</f>
        <v>0</v>
      </c>
      <c r="BL327" s="18" t="s">
        <v>206</v>
      </c>
      <c r="BM327" s="161" t="s">
        <v>1389</v>
      </c>
    </row>
    <row r="328" spans="2:51" s="14" customFormat="1" ht="11.25">
      <c r="B328" s="177"/>
      <c r="D328" s="163" t="s">
        <v>212</v>
      </c>
      <c r="E328" s="178" t="s">
        <v>1</v>
      </c>
      <c r="F328" s="179" t="s">
        <v>1390</v>
      </c>
      <c r="H328" s="178" t="s">
        <v>1</v>
      </c>
      <c r="I328" s="180"/>
      <c r="L328" s="177"/>
      <c r="M328" s="181"/>
      <c r="N328" s="182"/>
      <c r="O328" s="182"/>
      <c r="P328" s="182"/>
      <c r="Q328" s="182"/>
      <c r="R328" s="182"/>
      <c r="S328" s="182"/>
      <c r="T328" s="183"/>
      <c r="AT328" s="178" t="s">
        <v>212</v>
      </c>
      <c r="AU328" s="178" t="s">
        <v>91</v>
      </c>
      <c r="AV328" s="14" t="s">
        <v>89</v>
      </c>
      <c r="AW328" s="14" t="s">
        <v>36</v>
      </c>
      <c r="AX328" s="14" t="s">
        <v>81</v>
      </c>
      <c r="AY328" s="178" t="s">
        <v>199</v>
      </c>
    </row>
    <row r="329" spans="2:51" s="13" customFormat="1" ht="11.25">
      <c r="B329" s="169"/>
      <c r="D329" s="163" t="s">
        <v>212</v>
      </c>
      <c r="E329" s="170" t="s">
        <v>1</v>
      </c>
      <c r="F329" s="171" t="s">
        <v>1391</v>
      </c>
      <c r="H329" s="172">
        <v>273.2</v>
      </c>
      <c r="I329" s="173"/>
      <c r="L329" s="169"/>
      <c r="M329" s="174"/>
      <c r="N329" s="175"/>
      <c r="O329" s="175"/>
      <c r="P329" s="175"/>
      <c r="Q329" s="175"/>
      <c r="R329" s="175"/>
      <c r="S329" s="175"/>
      <c r="T329" s="176"/>
      <c r="AT329" s="170" t="s">
        <v>212</v>
      </c>
      <c r="AU329" s="170" t="s">
        <v>91</v>
      </c>
      <c r="AV329" s="13" t="s">
        <v>91</v>
      </c>
      <c r="AW329" s="13" t="s">
        <v>36</v>
      </c>
      <c r="AX329" s="13" t="s">
        <v>81</v>
      </c>
      <c r="AY329" s="170" t="s">
        <v>199</v>
      </c>
    </row>
    <row r="330" spans="2:51" s="15" customFormat="1" ht="11.25">
      <c r="B330" s="184"/>
      <c r="D330" s="163" t="s">
        <v>212</v>
      </c>
      <c r="E330" s="185" t="s">
        <v>1</v>
      </c>
      <c r="F330" s="186" t="s">
        <v>234</v>
      </c>
      <c r="H330" s="187">
        <v>273.2</v>
      </c>
      <c r="I330" s="188"/>
      <c r="L330" s="184"/>
      <c r="M330" s="189"/>
      <c r="N330" s="190"/>
      <c r="O330" s="190"/>
      <c r="P330" s="190"/>
      <c r="Q330" s="190"/>
      <c r="R330" s="190"/>
      <c r="S330" s="190"/>
      <c r="T330" s="191"/>
      <c r="AT330" s="185" t="s">
        <v>212</v>
      </c>
      <c r="AU330" s="185" t="s">
        <v>91</v>
      </c>
      <c r="AV330" s="15" t="s">
        <v>206</v>
      </c>
      <c r="AW330" s="15" t="s">
        <v>36</v>
      </c>
      <c r="AX330" s="15" t="s">
        <v>89</v>
      </c>
      <c r="AY330" s="185" t="s">
        <v>199</v>
      </c>
    </row>
    <row r="331" spans="1:65" s="2" customFormat="1" ht="14.45" customHeight="1">
      <c r="A331" s="33"/>
      <c r="B331" s="149"/>
      <c r="C331" s="192" t="s">
        <v>448</v>
      </c>
      <c r="D331" s="192" t="s">
        <v>272</v>
      </c>
      <c r="E331" s="193" t="s">
        <v>1392</v>
      </c>
      <c r="F331" s="194" t="s">
        <v>1393</v>
      </c>
      <c r="G331" s="195" t="s">
        <v>345</v>
      </c>
      <c r="H331" s="196">
        <v>36</v>
      </c>
      <c r="I331" s="197"/>
      <c r="J331" s="198">
        <f>ROUND(I331*H331,2)</f>
        <v>0</v>
      </c>
      <c r="K331" s="194" t="s">
        <v>246</v>
      </c>
      <c r="L331" s="199"/>
      <c r="M331" s="200" t="s">
        <v>1</v>
      </c>
      <c r="N331" s="201" t="s">
        <v>46</v>
      </c>
      <c r="O331" s="59"/>
      <c r="P331" s="159">
        <f>O331*H331</f>
        <v>0</v>
      </c>
      <c r="Q331" s="159">
        <v>0</v>
      </c>
      <c r="R331" s="159">
        <f>Q331*H331</f>
        <v>0</v>
      </c>
      <c r="S331" s="159">
        <v>0</v>
      </c>
      <c r="T331" s="160">
        <f>S331*H331</f>
        <v>0</v>
      </c>
      <c r="U331" s="33"/>
      <c r="V331" s="33"/>
      <c r="W331" s="33"/>
      <c r="X331" s="33"/>
      <c r="Y331" s="33"/>
      <c r="Z331" s="33"/>
      <c r="AA331" s="33"/>
      <c r="AB331" s="33"/>
      <c r="AC331" s="33"/>
      <c r="AD331" s="33"/>
      <c r="AE331" s="33"/>
      <c r="AR331" s="161" t="s">
        <v>431</v>
      </c>
      <c r="AT331" s="161" t="s">
        <v>272</v>
      </c>
      <c r="AU331" s="161" t="s">
        <v>91</v>
      </c>
      <c r="AY331" s="18" t="s">
        <v>199</v>
      </c>
      <c r="BE331" s="162">
        <f>IF(N331="základní",J331,0)</f>
        <v>0</v>
      </c>
      <c r="BF331" s="162">
        <f>IF(N331="snížená",J331,0)</f>
        <v>0</v>
      </c>
      <c r="BG331" s="162">
        <f>IF(N331="zákl. přenesená",J331,0)</f>
        <v>0</v>
      </c>
      <c r="BH331" s="162">
        <f>IF(N331="sníž. přenesená",J331,0)</f>
        <v>0</v>
      </c>
      <c r="BI331" s="162">
        <f>IF(N331="nulová",J331,0)</f>
        <v>0</v>
      </c>
      <c r="BJ331" s="18" t="s">
        <v>89</v>
      </c>
      <c r="BK331" s="162">
        <f>ROUND(I331*H331,2)</f>
        <v>0</v>
      </c>
      <c r="BL331" s="18" t="s">
        <v>318</v>
      </c>
      <c r="BM331" s="161" t="s">
        <v>1394</v>
      </c>
    </row>
    <row r="332" spans="2:51" s="14" customFormat="1" ht="11.25">
      <c r="B332" s="177"/>
      <c r="D332" s="163" t="s">
        <v>212</v>
      </c>
      <c r="E332" s="178" t="s">
        <v>1</v>
      </c>
      <c r="F332" s="179" t="s">
        <v>1395</v>
      </c>
      <c r="H332" s="178" t="s">
        <v>1</v>
      </c>
      <c r="I332" s="180"/>
      <c r="L332" s="177"/>
      <c r="M332" s="181"/>
      <c r="N332" s="182"/>
      <c r="O332" s="182"/>
      <c r="P332" s="182"/>
      <c r="Q332" s="182"/>
      <c r="R332" s="182"/>
      <c r="S332" s="182"/>
      <c r="T332" s="183"/>
      <c r="AT332" s="178" t="s">
        <v>212</v>
      </c>
      <c r="AU332" s="178" t="s">
        <v>91</v>
      </c>
      <c r="AV332" s="14" t="s">
        <v>89</v>
      </c>
      <c r="AW332" s="14" t="s">
        <v>36</v>
      </c>
      <c r="AX332" s="14" t="s">
        <v>81</v>
      </c>
      <c r="AY332" s="178" t="s">
        <v>199</v>
      </c>
    </row>
    <row r="333" spans="2:51" s="13" customFormat="1" ht="11.25">
      <c r="B333" s="169"/>
      <c r="D333" s="163" t="s">
        <v>212</v>
      </c>
      <c r="E333" s="170" t="s">
        <v>1</v>
      </c>
      <c r="F333" s="171" t="s">
        <v>1396</v>
      </c>
      <c r="H333" s="172">
        <v>36</v>
      </c>
      <c r="I333" s="173"/>
      <c r="L333" s="169"/>
      <c r="M333" s="174"/>
      <c r="N333" s="175"/>
      <c r="O333" s="175"/>
      <c r="P333" s="175"/>
      <c r="Q333" s="175"/>
      <c r="R333" s="175"/>
      <c r="S333" s="175"/>
      <c r="T333" s="176"/>
      <c r="AT333" s="170" t="s">
        <v>212</v>
      </c>
      <c r="AU333" s="170" t="s">
        <v>91</v>
      </c>
      <c r="AV333" s="13" t="s">
        <v>91</v>
      </c>
      <c r="AW333" s="13" t="s">
        <v>36</v>
      </c>
      <c r="AX333" s="13" t="s">
        <v>89</v>
      </c>
      <c r="AY333" s="170" t="s">
        <v>199</v>
      </c>
    </row>
    <row r="334" spans="2:63" s="12" customFormat="1" ht="22.9" customHeight="1">
      <c r="B334" s="136"/>
      <c r="D334" s="137" t="s">
        <v>80</v>
      </c>
      <c r="E334" s="147" t="s">
        <v>206</v>
      </c>
      <c r="F334" s="147" t="s">
        <v>455</v>
      </c>
      <c r="I334" s="139"/>
      <c r="J334" s="148">
        <f>BK334</f>
        <v>0</v>
      </c>
      <c r="L334" s="136"/>
      <c r="M334" s="141"/>
      <c r="N334" s="142"/>
      <c r="O334" s="142"/>
      <c r="P334" s="143">
        <f>SUM(P335:P353)</f>
        <v>0</v>
      </c>
      <c r="Q334" s="142"/>
      <c r="R334" s="143">
        <f>SUM(R335:R353)</f>
        <v>0</v>
      </c>
      <c r="S334" s="142"/>
      <c r="T334" s="144">
        <f>SUM(T335:T353)</f>
        <v>0</v>
      </c>
      <c r="AR334" s="137" t="s">
        <v>89</v>
      </c>
      <c r="AT334" s="145" t="s">
        <v>80</v>
      </c>
      <c r="AU334" s="145" t="s">
        <v>89</v>
      </c>
      <c r="AY334" s="137" t="s">
        <v>199</v>
      </c>
      <c r="BK334" s="146">
        <f>SUM(BK335:BK353)</f>
        <v>0</v>
      </c>
    </row>
    <row r="335" spans="1:65" s="2" customFormat="1" ht="14.45" customHeight="1">
      <c r="A335" s="33"/>
      <c r="B335" s="149"/>
      <c r="C335" s="150" t="s">
        <v>456</v>
      </c>
      <c r="D335" s="150" t="s">
        <v>201</v>
      </c>
      <c r="E335" s="151" t="s">
        <v>863</v>
      </c>
      <c r="F335" s="152" t="s">
        <v>864</v>
      </c>
      <c r="G335" s="153" t="s">
        <v>228</v>
      </c>
      <c r="H335" s="154">
        <v>6.65</v>
      </c>
      <c r="I335" s="155"/>
      <c r="J335" s="156">
        <f>ROUND(I335*H335,2)</f>
        <v>0</v>
      </c>
      <c r="K335" s="152" t="s">
        <v>205</v>
      </c>
      <c r="L335" s="34"/>
      <c r="M335" s="157" t="s">
        <v>1</v>
      </c>
      <c r="N335" s="158" t="s">
        <v>46</v>
      </c>
      <c r="O335" s="59"/>
      <c r="P335" s="159">
        <f>O335*H335</f>
        <v>0</v>
      </c>
      <c r="Q335" s="159">
        <v>0</v>
      </c>
      <c r="R335" s="159">
        <f>Q335*H335</f>
        <v>0</v>
      </c>
      <c r="S335" s="159">
        <v>0</v>
      </c>
      <c r="T335" s="160">
        <f>S335*H335</f>
        <v>0</v>
      </c>
      <c r="U335" s="33"/>
      <c r="V335" s="33"/>
      <c r="W335" s="33"/>
      <c r="X335" s="33"/>
      <c r="Y335" s="33"/>
      <c r="Z335" s="33"/>
      <c r="AA335" s="33"/>
      <c r="AB335" s="33"/>
      <c r="AC335" s="33"/>
      <c r="AD335" s="33"/>
      <c r="AE335" s="33"/>
      <c r="AR335" s="161" t="s">
        <v>206</v>
      </c>
      <c r="AT335" s="161" t="s">
        <v>201</v>
      </c>
      <c r="AU335" s="161" t="s">
        <v>91</v>
      </c>
      <c r="AY335" s="18" t="s">
        <v>199</v>
      </c>
      <c r="BE335" s="162">
        <f>IF(N335="základní",J335,0)</f>
        <v>0</v>
      </c>
      <c r="BF335" s="162">
        <f>IF(N335="snížená",J335,0)</f>
        <v>0</v>
      </c>
      <c r="BG335" s="162">
        <f>IF(N335="zákl. přenesená",J335,0)</f>
        <v>0</v>
      </c>
      <c r="BH335" s="162">
        <f>IF(N335="sníž. přenesená",J335,0)</f>
        <v>0</v>
      </c>
      <c r="BI335" s="162">
        <f>IF(N335="nulová",J335,0)</f>
        <v>0</v>
      </c>
      <c r="BJ335" s="18" t="s">
        <v>89</v>
      </c>
      <c r="BK335" s="162">
        <f>ROUND(I335*H335,2)</f>
        <v>0</v>
      </c>
      <c r="BL335" s="18" t="s">
        <v>206</v>
      </c>
      <c r="BM335" s="161" t="s">
        <v>1397</v>
      </c>
    </row>
    <row r="336" spans="1:47" s="2" customFormat="1" ht="19.5">
      <c r="A336" s="33"/>
      <c r="B336" s="34"/>
      <c r="C336" s="33"/>
      <c r="D336" s="163" t="s">
        <v>208</v>
      </c>
      <c r="E336" s="33"/>
      <c r="F336" s="164" t="s">
        <v>866</v>
      </c>
      <c r="G336" s="33"/>
      <c r="H336" s="33"/>
      <c r="I336" s="165"/>
      <c r="J336" s="33"/>
      <c r="K336" s="33"/>
      <c r="L336" s="34"/>
      <c r="M336" s="166"/>
      <c r="N336" s="167"/>
      <c r="O336" s="59"/>
      <c r="P336" s="59"/>
      <c r="Q336" s="59"/>
      <c r="R336" s="59"/>
      <c r="S336" s="59"/>
      <c r="T336" s="60"/>
      <c r="U336" s="33"/>
      <c r="V336" s="33"/>
      <c r="W336" s="33"/>
      <c r="X336" s="33"/>
      <c r="Y336" s="33"/>
      <c r="Z336" s="33"/>
      <c r="AA336" s="33"/>
      <c r="AB336" s="33"/>
      <c r="AC336" s="33"/>
      <c r="AD336" s="33"/>
      <c r="AE336" s="33"/>
      <c r="AT336" s="18" t="s">
        <v>208</v>
      </c>
      <c r="AU336" s="18" t="s">
        <v>91</v>
      </c>
    </row>
    <row r="337" spans="1:47" s="2" customFormat="1" ht="39">
      <c r="A337" s="33"/>
      <c r="B337" s="34"/>
      <c r="C337" s="33"/>
      <c r="D337" s="163" t="s">
        <v>210</v>
      </c>
      <c r="E337" s="33"/>
      <c r="F337" s="168" t="s">
        <v>867</v>
      </c>
      <c r="G337" s="33"/>
      <c r="H337" s="33"/>
      <c r="I337" s="165"/>
      <c r="J337" s="33"/>
      <c r="K337" s="33"/>
      <c r="L337" s="34"/>
      <c r="M337" s="166"/>
      <c r="N337" s="167"/>
      <c r="O337" s="59"/>
      <c r="P337" s="59"/>
      <c r="Q337" s="59"/>
      <c r="R337" s="59"/>
      <c r="S337" s="59"/>
      <c r="T337" s="60"/>
      <c r="U337" s="33"/>
      <c r="V337" s="33"/>
      <c r="W337" s="33"/>
      <c r="X337" s="33"/>
      <c r="Y337" s="33"/>
      <c r="Z337" s="33"/>
      <c r="AA337" s="33"/>
      <c r="AB337" s="33"/>
      <c r="AC337" s="33"/>
      <c r="AD337" s="33"/>
      <c r="AE337" s="33"/>
      <c r="AT337" s="18" t="s">
        <v>210</v>
      </c>
      <c r="AU337" s="18" t="s">
        <v>91</v>
      </c>
    </row>
    <row r="338" spans="2:51" s="14" customFormat="1" ht="11.25">
      <c r="B338" s="177"/>
      <c r="D338" s="163" t="s">
        <v>212</v>
      </c>
      <c r="E338" s="178" t="s">
        <v>1</v>
      </c>
      <c r="F338" s="179" t="s">
        <v>354</v>
      </c>
      <c r="H338" s="178" t="s">
        <v>1</v>
      </c>
      <c r="I338" s="180"/>
      <c r="L338" s="177"/>
      <c r="M338" s="181"/>
      <c r="N338" s="182"/>
      <c r="O338" s="182"/>
      <c r="P338" s="182"/>
      <c r="Q338" s="182"/>
      <c r="R338" s="182"/>
      <c r="S338" s="182"/>
      <c r="T338" s="183"/>
      <c r="AT338" s="178" t="s">
        <v>212</v>
      </c>
      <c r="AU338" s="178" t="s">
        <v>91</v>
      </c>
      <c r="AV338" s="14" t="s">
        <v>89</v>
      </c>
      <c r="AW338" s="14" t="s">
        <v>36</v>
      </c>
      <c r="AX338" s="14" t="s">
        <v>81</v>
      </c>
      <c r="AY338" s="178" t="s">
        <v>199</v>
      </c>
    </row>
    <row r="339" spans="2:51" s="14" customFormat="1" ht="11.25">
      <c r="B339" s="177"/>
      <c r="D339" s="163" t="s">
        <v>212</v>
      </c>
      <c r="E339" s="178" t="s">
        <v>1</v>
      </c>
      <c r="F339" s="179" t="s">
        <v>1398</v>
      </c>
      <c r="H339" s="178" t="s">
        <v>1</v>
      </c>
      <c r="I339" s="180"/>
      <c r="L339" s="177"/>
      <c r="M339" s="181"/>
      <c r="N339" s="182"/>
      <c r="O339" s="182"/>
      <c r="P339" s="182"/>
      <c r="Q339" s="182"/>
      <c r="R339" s="182"/>
      <c r="S339" s="182"/>
      <c r="T339" s="183"/>
      <c r="AT339" s="178" t="s">
        <v>212</v>
      </c>
      <c r="AU339" s="178" t="s">
        <v>91</v>
      </c>
      <c r="AV339" s="14" t="s">
        <v>89</v>
      </c>
      <c r="AW339" s="14" t="s">
        <v>36</v>
      </c>
      <c r="AX339" s="14" t="s">
        <v>81</v>
      </c>
      <c r="AY339" s="178" t="s">
        <v>199</v>
      </c>
    </row>
    <row r="340" spans="2:51" s="13" customFormat="1" ht="11.25">
      <c r="B340" s="169"/>
      <c r="D340" s="163" t="s">
        <v>212</v>
      </c>
      <c r="E340" s="170" t="s">
        <v>1</v>
      </c>
      <c r="F340" s="171" t="s">
        <v>1399</v>
      </c>
      <c r="H340" s="172">
        <v>6.65</v>
      </c>
      <c r="I340" s="173"/>
      <c r="L340" s="169"/>
      <c r="M340" s="174"/>
      <c r="N340" s="175"/>
      <c r="O340" s="175"/>
      <c r="P340" s="175"/>
      <c r="Q340" s="175"/>
      <c r="R340" s="175"/>
      <c r="S340" s="175"/>
      <c r="T340" s="176"/>
      <c r="AT340" s="170" t="s">
        <v>212</v>
      </c>
      <c r="AU340" s="170" t="s">
        <v>91</v>
      </c>
      <c r="AV340" s="13" t="s">
        <v>91</v>
      </c>
      <c r="AW340" s="13" t="s">
        <v>36</v>
      </c>
      <c r="AX340" s="13" t="s">
        <v>81</v>
      </c>
      <c r="AY340" s="170" t="s">
        <v>199</v>
      </c>
    </row>
    <row r="341" spans="2:51" s="15" customFormat="1" ht="11.25">
      <c r="B341" s="184"/>
      <c r="D341" s="163" t="s">
        <v>212</v>
      </c>
      <c r="E341" s="185" t="s">
        <v>1</v>
      </c>
      <c r="F341" s="186" t="s">
        <v>234</v>
      </c>
      <c r="H341" s="187">
        <v>6.65</v>
      </c>
      <c r="I341" s="188"/>
      <c r="L341" s="184"/>
      <c r="M341" s="189"/>
      <c r="N341" s="190"/>
      <c r="O341" s="190"/>
      <c r="P341" s="190"/>
      <c r="Q341" s="190"/>
      <c r="R341" s="190"/>
      <c r="S341" s="190"/>
      <c r="T341" s="191"/>
      <c r="AT341" s="185" t="s">
        <v>212</v>
      </c>
      <c r="AU341" s="185" t="s">
        <v>91</v>
      </c>
      <c r="AV341" s="15" t="s">
        <v>206</v>
      </c>
      <c r="AW341" s="15" t="s">
        <v>36</v>
      </c>
      <c r="AX341" s="15" t="s">
        <v>89</v>
      </c>
      <c r="AY341" s="185" t="s">
        <v>199</v>
      </c>
    </row>
    <row r="342" spans="1:65" s="2" customFormat="1" ht="24.2" customHeight="1">
      <c r="A342" s="33"/>
      <c r="B342" s="149"/>
      <c r="C342" s="150" t="s">
        <v>464</v>
      </c>
      <c r="D342" s="150" t="s">
        <v>201</v>
      </c>
      <c r="E342" s="151" t="s">
        <v>457</v>
      </c>
      <c r="F342" s="152" t="s">
        <v>458</v>
      </c>
      <c r="G342" s="153" t="s">
        <v>228</v>
      </c>
      <c r="H342" s="154">
        <v>270.62</v>
      </c>
      <c r="I342" s="155"/>
      <c r="J342" s="156">
        <f>ROUND(I342*H342,2)</f>
        <v>0</v>
      </c>
      <c r="K342" s="152" t="s">
        <v>205</v>
      </c>
      <c r="L342" s="34"/>
      <c r="M342" s="157" t="s">
        <v>1</v>
      </c>
      <c r="N342" s="158" t="s">
        <v>46</v>
      </c>
      <c r="O342" s="59"/>
      <c r="P342" s="159">
        <f>O342*H342</f>
        <v>0</v>
      </c>
      <c r="Q342" s="159">
        <v>0</v>
      </c>
      <c r="R342" s="159">
        <f>Q342*H342</f>
        <v>0</v>
      </c>
      <c r="S342" s="159">
        <v>0</v>
      </c>
      <c r="T342" s="160">
        <f>S342*H342</f>
        <v>0</v>
      </c>
      <c r="U342" s="33"/>
      <c r="V342" s="33"/>
      <c r="W342" s="33"/>
      <c r="X342" s="33"/>
      <c r="Y342" s="33"/>
      <c r="Z342" s="33"/>
      <c r="AA342" s="33"/>
      <c r="AB342" s="33"/>
      <c r="AC342" s="33"/>
      <c r="AD342" s="33"/>
      <c r="AE342" s="33"/>
      <c r="AR342" s="161" t="s">
        <v>206</v>
      </c>
      <c r="AT342" s="161" t="s">
        <v>201</v>
      </c>
      <c r="AU342" s="161" t="s">
        <v>91</v>
      </c>
      <c r="AY342" s="18" t="s">
        <v>199</v>
      </c>
      <c r="BE342" s="162">
        <f>IF(N342="základní",J342,0)</f>
        <v>0</v>
      </c>
      <c r="BF342" s="162">
        <f>IF(N342="snížená",J342,0)</f>
        <v>0</v>
      </c>
      <c r="BG342" s="162">
        <f>IF(N342="zákl. přenesená",J342,0)</f>
        <v>0</v>
      </c>
      <c r="BH342" s="162">
        <f>IF(N342="sníž. přenesená",J342,0)</f>
        <v>0</v>
      </c>
      <c r="BI342" s="162">
        <f>IF(N342="nulová",J342,0)</f>
        <v>0</v>
      </c>
      <c r="BJ342" s="18" t="s">
        <v>89</v>
      </c>
      <c r="BK342" s="162">
        <f>ROUND(I342*H342,2)</f>
        <v>0</v>
      </c>
      <c r="BL342" s="18" t="s">
        <v>206</v>
      </c>
      <c r="BM342" s="161" t="s">
        <v>1400</v>
      </c>
    </row>
    <row r="343" spans="1:47" s="2" customFormat="1" ht="29.25">
      <c r="A343" s="33"/>
      <c r="B343" s="34"/>
      <c r="C343" s="33"/>
      <c r="D343" s="163" t="s">
        <v>208</v>
      </c>
      <c r="E343" s="33"/>
      <c r="F343" s="164" t="s">
        <v>460</v>
      </c>
      <c r="G343" s="33"/>
      <c r="H343" s="33"/>
      <c r="I343" s="165"/>
      <c r="J343" s="33"/>
      <c r="K343" s="33"/>
      <c r="L343" s="34"/>
      <c r="M343" s="166"/>
      <c r="N343" s="167"/>
      <c r="O343" s="59"/>
      <c r="P343" s="59"/>
      <c r="Q343" s="59"/>
      <c r="R343" s="59"/>
      <c r="S343" s="59"/>
      <c r="T343" s="60"/>
      <c r="U343" s="33"/>
      <c r="V343" s="33"/>
      <c r="W343" s="33"/>
      <c r="X343" s="33"/>
      <c r="Y343" s="33"/>
      <c r="Z343" s="33"/>
      <c r="AA343" s="33"/>
      <c r="AB343" s="33"/>
      <c r="AC343" s="33"/>
      <c r="AD343" s="33"/>
      <c r="AE343" s="33"/>
      <c r="AT343" s="18" t="s">
        <v>208</v>
      </c>
      <c r="AU343" s="18" t="s">
        <v>91</v>
      </c>
    </row>
    <row r="344" spans="1:47" s="2" customFormat="1" ht="39">
      <c r="A344" s="33"/>
      <c r="B344" s="34"/>
      <c r="C344" s="33"/>
      <c r="D344" s="163" t="s">
        <v>210</v>
      </c>
      <c r="E344" s="33"/>
      <c r="F344" s="168" t="s">
        <v>461</v>
      </c>
      <c r="G344" s="33"/>
      <c r="H344" s="33"/>
      <c r="I344" s="165"/>
      <c r="J344" s="33"/>
      <c r="K344" s="33"/>
      <c r="L344" s="34"/>
      <c r="M344" s="166"/>
      <c r="N344" s="167"/>
      <c r="O344" s="59"/>
      <c r="P344" s="59"/>
      <c r="Q344" s="59"/>
      <c r="R344" s="59"/>
      <c r="S344" s="59"/>
      <c r="T344" s="60"/>
      <c r="U344" s="33"/>
      <c r="V344" s="33"/>
      <c r="W344" s="33"/>
      <c r="X344" s="33"/>
      <c r="Y344" s="33"/>
      <c r="Z344" s="33"/>
      <c r="AA344" s="33"/>
      <c r="AB344" s="33"/>
      <c r="AC344" s="33"/>
      <c r="AD344" s="33"/>
      <c r="AE344" s="33"/>
      <c r="AT344" s="18" t="s">
        <v>210</v>
      </c>
      <c r="AU344" s="18" t="s">
        <v>91</v>
      </c>
    </row>
    <row r="345" spans="2:51" s="14" customFormat="1" ht="22.5">
      <c r="B345" s="177"/>
      <c r="D345" s="163" t="s">
        <v>212</v>
      </c>
      <c r="E345" s="178" t="s">
        <v>1</v>
      </c>
      <c r="F345" s="179" t="s">
        <v>881</v>
      </c>
      <c r="H345" s="178" t="s">
        <v>1</v>
      </c>
      <c r="I345" s="180"/>
      <c r="L345" s="177"/>
      <c r="M345" s="181"/>
      <c r="N345" s="182"/>
      <c r="O345" s="182"/>
      <c r="P345" s="182"/>
      <c r="Q345" s="182"/>
      <c r="R345" s="182"/>
      <c r="S345" s="182"/>
      <c r="T345" s="183"/>
      <c r="AT345" s="178" t="s">
        <v>212</v>
      </c>
      <c r="AU345" s="178" t="s">
        <v>91</v>
      </c>
      <c r="AV345" s="14" t="s">
        <v>89</v>
      </c>
      <c r="AW345" s="14" t="s">
        <v>36</v>
      </c>
      <c r="AX345" s="14" t="s">
        <v>81</v>
      </c>
      <c r="AY345" s="178" t="s">
        <v>199</v>
      </c>
    </row>
    <row r="346" spans="2:51" s="13" customFormat="1" ht="11.25">
      <c r="B346" s="169"/>
      <c r="D346" s="163" t="s">
        <v>212</v>
      </c>
      <c r="E346" s="170" t="s">
        <v>1</v>
      </c>
      <c r="F346" s="171" t="s">
        <v>1401</v>
      </c>
      <c r="H346" s="172">
        <v>29.35</v>
      </c>
      <c r="I346" s="173"/>
      <c r="L346" s="169"/>
      <c r="M346" s="174"/>
      <c r="N346" s="175"/>
      <c r="O346" s="175"/>
      <c r="P346" s="175"/>
      <c r="Q346" s="175"/>
      <c r="R346" s="175"/>
      <c r="S346" s="175"/>
      <c r="T346" s="176"/>
      <c r="AT346" s="170" t="s">
        <v>212</v>
      </c>
      <c r="AU346" s="170" t="s">
        <v>91</v>
      </c>
      <c r="AV346" s="13" t="s">
        <v>91</v>
      </c>
      <c r="AW346" s="13" t="s">
        <v>36</v>
      </c>
      <c r="AX346" s="13" t="s">
        <v>81</v>
      </c>
      <c r="AY346" s="170" t="s">
        <v>199</v>
      </c>
    </row>
    <row r="347" spans="2:51" s="13" customFormat="1" ht="11.25">
      <c r="B347" s="169"/>
      <c r="D347" s="163" t="s">
        <v>212</v>
      </c>
      <c r="E347" s="170" t="s">
        <v>1</v>
      </c>
      <c r="F347" s="171" t="s">
        <v>1402</v>
      </c>
      <c r="H347" s="172">
        <v>25.29</v>
      </c>
      <c r="I347" s="173"/>
      <c r="L347" s="169"/>
      <c r="M347" s="174"/>
      <c r="N347" s="175"/>
      <c r="O347" s="175"/>
      <c r="P347" s="175"/>
      <c r="Q347" s="175"/>
      <c r="R347" s="175"/>
      <c r="S347" s="175"/>
      <c r="T347" s="176"/>
      <c r="AT347" s="170" t="s">
        <v>212</v>
      </c>
      <c r="AU347" s="170" t="s">
        <v>91</v>
      </c>
      <c r="AV347" s="13" t="s">
        <v>91</v>
      </c>
      <c r="AW347" s="13" t="s">
        <v>36</v>
      </c>
      <c r="AX347" s="13" t="s">
        <v>81</v>
      </c>
      <c r="AY347" s="170" t="s">
        <v>199</v>
      </c>
    </row>
    <row r="348" spans="2:51" s="13" customFormat="1" ht="11.25">
      <c r="B348" s="169"/>
      <c r="D348" s="163" t="s">
        <v>212</v>
      </c>
      <c r="E348" s="170" t="s">
        <v>1</v>
      </c>
      <c r="F348" s="171" t="s">
        <v>1403</v>
      </c>
      <c r="H348" s="172">
        <v>44.29</v>
      </c>
      <c r="I348" s="173"/>
      <c r="L348" s="169"/>
      <c r="M348" s="174"/>
      <c r="N348" s="175"/>
      <c r="O348" s="175"/>
      <c r="P348" s="175"/>
      <c r="Q348" s="175"/>
      <c r="R348" s="175"/>
      <c r="S348" s="175"/>
      <c r="T348" s="176"/>
      <c r="AT348" s="170" t="s">
        <v>212</v>
      </c>
      <c r="AU348" s="170" t="s">
        <v>91</v>
      </c>
      <c r="AV348" s="13" t="s">
        <v>91</v>
      </c>
      <c r="AW348" s="13" t="s">
        <v>36</v>
      </c>
      <c r="AX348" s="13" t="s">
        <v>81</v>
      </c>
      <c r="AY348" s="170" t="s">
        <v>199</v>
      </c>
    </row>
    <row r="349" spans="2:51" s="13" customFormat="1" ht="11.25">
      <c r="B349" s="169"/>
      <c r="D349" s="163" t="s">
        <v>212</v>
      </c>
      <c r="E349" s="170" t="s">
        <v>1</v>
      </c>
      <c r="F349" s="171" t="s">
        <v>1404</v>
      </c>
      <c r="H349" s="172">
        <v>42.95</v>
      </c>
      <c r="I349" s="173"/>
      <c r="L349" s="169"/>
      <c r="M349" s="174"/>
      <c r="N349" s="175"/>
      <c r="O349" s="175"/>
      <c r="P349" s="175"/>
      <c r="Q349" s="175"/>
      <c r="R349" s="175"/>
      <c r="S349" s="175"/>
      <c r="T349" s="176"/>
      <c r="AT349" s="170" t="s">
        <v>212</v>
      </c>
      <c r="AU349" s="170" t="s">
        <v>91</v>
      </c>
      <c r="AV349" s="13" t="s">
        <v>91</v>
      </c>
      <c r="AW349" s="13" t="s">
        <v>36</v>
      </c>
      <c r="AX349" s="13" t="s">
        <v>81</v>
      </c>
      <c r="AY349" s="170" t="s">
        <v>199</v>
      </c>
    </row>
    <row r="350" spans="2:51" s="13" customFormat="1" ht="11.25">
      <c r="B350" s="169"/>
      <c r="D350" s="163" t="s">
        <v>212</v>
      </c>
      <c r="E350" s="170" t="s">
        <v>1</v>
      </c>
      <c r="F350" s="171" t="s">
        <v>1405</v>
      </c>
      <c r="H350" s="172">
        <v>43.15</v>
      </c>
      <c r="I350" s="173"/>
      <c r="L350" s="169"/>
      <c r="M350" s="174"/>
      <c r="N350" s="175"/>
      <c r="O350" s="175"/>
      <c r="P350" s="175"/>
      <c r="Q350" s="175"/>
      <c r="R350" s="175"/>
      <c r="S350" s="175"/>
      <c r="T350" s="176"/>
      <c r="AT350" s="170" t="s">
        <v>212</v>
      </c>
      <c r="AU350" s="170" t="s">
        <v>91</v>
      </c>
      <c r="AV350" s="13" t="s">
        <v>91</v>
      </c>
      <c r="AW350" s="13" t="s">
        <v>36</v>
      </c>
      <c r="AX350" s="13" t="s">
        <v>81</v>
      </c>
      <c r="AY350" s="170" t="s">
        <v>199</v>
      </c>
    </row>
    <row r="351" spans="2:51" s="13" customFormat="1" ht="11.25">
      <c r="B351" s="169"/>
      <c r="D351" s="163" t="s">
        <v>212</v>
      </c>
      <c r="E351" s="170" t="s">
        <v>1</v>
      </c>
      <c r="F351" s="171" t="s">
        <v>1406</v>
      </c>
      <c r="H351" s="172">
        <v>42.79</v>
      </c>
      <c r="I351" s="173"/>
      <c r="L351" s="169"/>
      <c r="M351" s="174"/>
      <c r="N351" s="175"/>
      <c r="O351" s="175"/>
      <c r="P351" s="175"/>
      <c r="Q351" s="175"/>
      <c r="R351" s="175"/>
      <c r="S351" s="175"/>
      <c r="T351" s="176"/>
      <c r="AT351" s="170" t="s">
        <v>212</v>
      </c>
      <c r="AU351" s="170" t="s">
        <v>91</v>
      </c>
      <c r="AV351" s="13" t="s">
        <v>91</v>
      </c>
      <c r="AW351" s="13" t="s">
        <v>36</v>
      </c>
      <c r="AX351" s="13" t="s">
        <v>81</v>
      </c>
      <c r="AY351" s="170" t="s">
        <v>199</v>
      </c>
    </row>
    <row r="352" spans="2:51" s="13" customFormat="1" ht="11.25">
      <c r="B352" s="169"/>
      <c r="D352" s="163" t="s">
        <v>212</v>
      </c>
      <c r="E352" s="170" t="s">
        <v>1</v>
      </c>
      <c r="F352" s="171" t="s">
        <v>1407</v>
      </c>
      <c r="H352" s="172">
        <v>42.8</v>
      </c>
      <c r="I352" s="173"/>
      <c r="L352" s="169"/>
      <c r="M352" s="174"/>
      <c r="N352" s="175"/>
      <c r="O352" s="175"/>
      <c r="P352" s="175"/>
      <c r="Q352" s="175"/>
      <c r="R352" s="175"/>
      <c r="S352" s="175"/>
      <c r="T352" s="176"/>
      <c r="AT352" s="170" t="s">
        <v>212</v>
      </c>
      <c r="AU352" s="170" t="s">
        <v>91</v>
      </c>
      <c r="AV352" s="13" t="s">
        <v>91</v>
      </c>
      <c r="AW352" s="13" t="s">
        <v>36</v>
      </c>
      <c r="AX352" s="13" t="s">
        <v>81</v>
      </c>
      <c r="AY352" s="170" t="s">
        <v>199</v>
      </c>
    </row>
    <row r="353" spans="2:51" s="15" customFormat="1" ht="11.25">
      <c r="B353" s="184"/>
      <c r="D353" s="163" t="s">
        <v>212</v>
      </c>
      <c r="E353" s="185" t="s">
        <v>1</v>
      </c>
      <c r="F353" s="186" t="s">
        <v>234</v>
      </c>
      <c r="H353" s="187">
        <v>270.62</v>
      </c>
      <c r="I353" s="188"/>
      <c r="L353" s="184"/>
      <c r="M353" s="189"/>
      <c r="N353" s="190"/>
      <c r="O353" s="190"/>
      <c r="P353" s="190"/>
      <c r="Q353" s="190"/>
      <c r="R353" s="190"/>
      <c r="S353" s="190"/>
      <c r="T353" s="191"/>
      <c r="AT353" s="185" t="s">
        <v>212</v>
      </c>
      <c r="AU353" s="185" t="s">
        <v>91</v>
      </c>
      <c r="AV353" s="15" t="s">
        <v>206</v>
      </c>
      <c r="AW353" s="15" t="s">
        <v>36</v>
      </c>
      <c r="AX353" s="15" t="s">
        <v>89</v>
      </c>
      <c r="AY353" s="185" t="s">
        <v>199</v>
      </c>
    </row>
    <row r="354" spans="2:63" s="12" customFormat="1" ht="22.9" customHeight="1">
      <c r="B354" s="136"/>
      <c r="D354" s="137" t="s">
        <v>80</v>
      </c>
      <c r="E354" s="147" t="s">
        <v>235</v>
      </c>
      <c r="F354" s="147" t="s">
        <v>483</v>
      </c>
      <c r="I354" s="139"/>
      <c r="J354" s="148">
        <f>BK354</f>
        <v>0</v>
      </c>
      <c r="L354" s="136"/>
      <c r="M354" s="141"/>
      <c r="N354" s="142"/>
      <c r="O354" s="142"/>
      <c r="P354" s="143">
        <f>SUM(P355:P360)</f>
        <v>0</v>
      </c>
      <c r="Q354" s="142"/>
      <c r="R354" s="143">
        <f>SUM(R355:R360)</f>
        <v>9.72</v>
      </c>
      <c r="S354" s="142"/>
      <c r="T354" s="144">
        <f>SUM(T355:T360)</f>
        <v>0</v>
      </c>
      <c r="AR354" s="137" t="s">
        <v>89</v>
      </c>
      <c r="AT354" s="145" t="s">
        <v>80</v>
      </c>
      <c r="AU354" s="145" t="s">
        <v>89</v>
      </c>
      <c r="AY354" s="137" t="s">
        <v>199</v>
      </c>
      <c r="BK354" s="146">
        <f>SUM(BK355:BK360)</f>
        <v>0</v>
      </c>
    </row>
    <row r="355" spans="1:65" s="2" customFormat="1" ht="14.45" customHeight="1">
      <c r="A355" s="33"/>
      <c r="B355" s="149"/>
      <c r="C355" s="150" t="s">
        <v>471</v>
      </c>
      <c r="D355" s="150" t="s">
        <v>201</v>
      </c>
      <c r="E355" s="151" t="s">
        <v>1408</v>
      </c>
      <c r="F355" s="152" t="s">
        <v>1409</v>
      </c>
      <c r="G355" s="153" t="s">
        <v>204</v>
      </c>
      <c r="H355" s="154">
        <v>45</v>
      </c>
      <c r="I355" s="155"/>
      <c r="J355" s="156">
        <f>ROUND(I355*H355,2)</f>
        <v>0</v>
      </c>
      <c r="K355" s="152" t="s">
        <v>205</v>
      </c>
      <c r="L355" s="34"/>
      <c r="M355" s="157" t="s">
        <v>1</v>
      </c>
      <c r="N355" s="158" t="s">
        <v>46</v>
      </c>
      <c r="O355" s="59"/>
      <c r="P355" s="159">
        <f>O355*H355</f>
        <v>0</v>
      </c>
      <c r="Q355" s="159">
        <v>0.216</v>
      </c>
      <c r="R355" s="159">
        <f>Q355*H355</f>
        <v>9.72</v>
      </c>
      <c r="S355" s="159">
        <v>0</v>
      </c>
      <c r="T355" s="160">
        <f>S355*H355</f>
        <v>0</v>
      </c>
      <c r="U355" s="33"/>
      <c r="V355" s="33"/>
      <c r="W355" s="33"/>
      <c r="X355" s="33"/>
      <c r="Y355" s="33"/>
      <c r="Z355" s="33"/>
      <c r="AA355" s="33"/>
      <c r="AB355" s="33"/>
      <c r="AC355" s="33"/>
      <c r="AD355" s="33"/>
      <c r="AE355" s="33"/>
      <c r="AR355" s="161" t="s">
        <v>206</v>
      </c>
      <c r="AT355" s="161" t="s">
        <v>201</v>
      </c>
      <c r="AU355" s="161" t="s">
        <v>91</v>
      </c>
      <c r="AY355" s="18" t="s">
        <v>199</v>
      </c>
      <c r="BE355" s="162">
        <f>IF(N355="základní",J355,0)</f>
        <v>0</v>
      </c>
      <c r="BF355" s="162">
        <f>IF(N355="snížená",J355,0)</f>
        <v>0</v>
      </c>
      <c r="BG355" s="162">
        <f>IF(N355="zákl. přenesená",J355,0)</f>
        <v>0</v>
      </c>
      <c r="BH355" s="162">
        <f>IF(N355="sníž. přenesená",J355,0)</f>
        <v>0</v>
      </c>
      <c r="BI355" s="162">
        <f>IF(N355="nulová",J355,0)</f>
        <v>0</v>
      </c>
      <c r="BJ355" s="18" t="s">
        <v>89</v>
      </c>
      <c r="BK355" s="162">
        <f>ROUND(I355*H355,2)</f>
        <v>0</v>
      </c>
      <c r="BL355" s="18" t="s">
        <v>206</v>
      </c>
      <c r="BM355" s="161" t="s">
        <v>1410</v>
      </c>
    </row>
    <row r="356" spans="1:47" s="2" customFormat="1" ht="19.5">
      <c r="A356" s="33"/>
      <c r="B356" s="34"/>
      <c r="C356" s="33"/>
      <c r="D356" s="163" t="s">
        <v>208</v>
      </c>
      <c r="E356" s="33"/>
      <c r="F356" s="164" t="s">
        <v>1411</v>
      </c>
      <c r="G356" s="33"/>
      <c r="H356" s="33"/>
      <c r="I356" s="165"/>
      <c r="J356" s="33"/>
      <c r="K356" s="33"/>
      <c r="L356" s="34"/>
      <c r="M356" s="166"/>
      <c r="N356" s="167"/>
      <c r="O356" s="59"/>
      <c r="P356" s="59"/>
      <c r="Q356" s="59"/>
      <c r="R356" s="59"/>
      <c r="S356" s="59"/>
      <c r="T356" s="60"/>
      <c r="U356" s="33"/>
      <c r="V356" s="33"/>
      <c r="W356" s="33"/>
      <c r="X356" s="33"/>
      <c r="Y356" s="33"/>
      <c r="Z356" s="33"/>
      <c r="AA356" s="33"/>
      <c r="AB356" s="33"/>
      <c r="AC356" s="33"/>
      <c r="AD356" s="33"/>
      <c r="AE356" s="33"/>
      <c r="AT356" s="18" t="s">
        <v>208</v>
      </c>
      <c r="AU356" s="18" t="s">
        <v>91</v>
      </c>
    </row>
    <row r="357" spans="1:47" s="2" customFormat="1" ht="68.25">
      <c r="A357" s="33"/>
      <c r="B357" s="34"/>
      <c r="C357" s="33"/>
      <c r="D357" s="163" t="s">
        <v>210</v>
      </c>
      <c r="E357" s="33"/>
      <c r="F357" s="168" t="s">
        <v>1412</v>
      </c>
      <c r="G357" s="33"/>
      <c r="H357" s="33"/>
      <c r="I357" s="165"/>
      <c r="J357" s="33"/>
      <c r="K357" s="33"/>
      <c r="L357" s="34"/>
      <c r="M357" s="166"/>
      <c r="N357" s="167"/>
      <c r="O357" s="59"/>
      <c r="P357" s="59"/>
      <c r="Q357" s="59"/>
      <c r="R357" s="59"/>
      <c r="S357" s="59"/>
      <c r="T357" s="60"/>
      <c r="U357" s="33"/>
      <c r="V357" s="33"/>
      <c r="W357" s="33"/>
      <c r="X357" s="33"/>
      <c r="Y357" s="33"/>
      <c r="Z357" s="33"/>
      <c r="AA357" s="33"/>
      <c r="AB357" s="33"/>
      <c r="AC357" s="33"/>
      <c r="AD357" s="33"/>
      <c r="AE357" s="33"/>
      <c r="AT357" s="18" t="s">
        <v>210</v>
      </c>
      <c r="AU357" s="18" t="s">
        <v>91</v>
      </c>
    </row>
    <row r="358" spans="2:51" s="14" customFormat="1" ht="11.25">
      <c r="B358" s="177"/>
      <c r="D358" s="163" t="s">
        <v>212</v>
      </c>
      <c r="E358" s="178" t="s">
        <v>1</v>
      </c>
      <c r="F358" s="179" t="s">
        <v>1247</v>
      </c>
      <c r="H358" s="178" t="s">
        <v>1</v>
      </c>
      <c r="I358" s="180"/>
      <c r="L358" s="177"/>
      <c r="M358" s="181"/>
      <c r="N358" s="182"/>
      <c r="O358" s="182"/>
      <c r="P358" s="182"/>
      <c r="Q358" s="182"/>
      <c r="R358" s="182"/>
      <c r="S358" s="182"/>
      <c r="T358" s="183"/>
      <c r="AT358" s="178" t="s">
        <v>212</v>
      </c>
      <c r="AU358" s="178" t="s">
        <v>91</v>
      </c>
      <c r="AV358" s="14" t="s">
        <v>89</v>
      </c>
      <c r="AW358" s="14" t="s">
        <v>36</v>
      </c>
      <c r="AX358" s="14" t="s">
        <v>81</v>
      </c>
      <c r="AY358" s="178" t="s">
        <v>199</v>
      </c>
    </row>
    <row r="359" spans="2:51" s="13" customFormat="1" ht="11.25">
      <c r="B359" s="169"/>
      <c r="D359" s="163" t="s">
        <v>212</v>
      </c>
      <c r="E359" s="170" t="s">
        <v>1</v>
      </c>
      <c r="F359" s="171" t="s">
        <v>1413</v>
      </c>
      <c r="H359" s="172">
        <v>45</v>
      </c>
      <c r="I359" s="173"/>
      <c r="L359" s="169"/>
      <c r="M359" s="174"/>
      <c r="N359" s="175"/>
      <c r="O359" s="175"/>
      <c r="P359" s="175"/>
      <c r="Q359" s="175"/>
      <c r="R359" s="175"/>
      <c r="S359" s="175"/>
      <c r="T359" s="176"/>
      <c r="AT359" s="170" t="s">
        <v>212</v>
      </c>
      <c r="AU359" s="170" t="s">
        <v>91</v>
      </c>
      <c r="AV359" s="13" t="s">
        <v>91</v>
      </c>
      <c r="AW359" s="13" t="s">
        <v>36</v>
      </c>
      <c r="AX359" s="13" t="s">
        <v>81</v>
      </c>
      <c r="AY359" s="170" t="s">
        <v>199</v>
      </c>
    </row>
    <row r="360" spans="2:51" s="15" customFormat="1" ht="11.25">
      <c r="B360" s="184"/>
      <c r="D360" s="163" t="s">
        <v>212</v>
      </c>
      <c r="E360" s="185" t="s">
        <v>1</v>
      </c>
      <c r="F360" s="186" t="s">
        <v>234</v>
      </c>
      <c r="H360" s="187">
        <v>45</v>
      </c>
      <c r="I360" s="188"/>
      <c r="L360" s="184"/>
      <c r="M360" s="189"/>
      <c r="N360" s="190"/>
      <c r="O360" s="190"/>
      <c r="P360" s="190"/>
      <c r="Q360" s="190"/>
      <c r="R360" s="190"/>
      <c r="S360" s="190"/>
      <c r="T360" s="191"/>
      <c r="AT360" s="185" t="s">
        <v>212</v>
      </c>
      <c r="AU360" s="185" t="s">
        <v>91</v>
      </c>
      <c r="AV360" s="15" t="s">
        <v>206</v>
      </c>
      <c r="AW360" s="15" t="s">
        <v>36</v>
      </c>
      <c r="AX360" s="15" t="s">
        <v>89</v>
      </c>
      <c r="AY360" s="185" t="s">
        <v>199</v>
      </c>
    </row>
    <row r="361" spans="2:63" s="12" customFormat="1" ht="22.9" customHeight="1">
      <c r="B361" s="136"/>
      <c r="D361" s="137" t="s">
        <v>80</v>
      </c>
      <c r="E361" s="147" t="s">
        <v>243</v>
      </c>
      <c r="F361" s="147" t="s">
        <v>532</v>
      </c>
      <c r="I361" s="139"/>
      <c r="J361" s="148">
        <f>BK361</f>
        <v>0</v>
      </c>
      <c r="L361" s="136"/>
      <c r="M361" s="141"/>
      <c r="N361" s="142"/>
      <c r="O361" s="142"/>
      <c r="P361" s="143">
        <f>SUM(P362:P373)</f>
        <v>0</v>
      </c>
      <c r="Q361" s="142"/>
      <c r="R361" s="143">
        <f>SUM(R362:R373)</f>
        <v>0.13515</v>
      </c>
      <c r="S361" s="142"/>
      <c r="T361" s="144">
        <f>SUM(T362:T373)</f>
        <v>0</v>
      </c>
      <c r="AR361" s="137" t="s">
        <v>89</v>
      </c>
      <c r="AT361" s="145" t="s">
        <v>80</v>
      </c>
      <c r="AU361" s="145" t="s">
        <v>89</v>
      </c>
      <c r="AY361" s="137" t="s">
        <v>199</v>
      </c>
      <c r="BK361" s="146">
        <f>SUM(BK362:BK373)</f>
        <v>0</v>
      </c>
    </row>
    <row r="362" spans="1:65" s="2" customFormat="1" ht="24.2" customHeight="1">
      <c r="A362" s="33"/>
      <c r="B362" s="149"/>
      <c r="C362" s="150" t="s">
        <v>477</v>
      </c>
      <c r="D362" s="150" t="s">
        <v>201</v>
      </c>
      <c r="E362" s="151" t="s">
        <v>534</v>
      </c>
      <c r="F362" s="152" t="s">
        <v>535</v>
      </c>
      <c r="G362" s="153" t="s">
        <v>345</v>
      </c>
      <c r="H362" s="154">
        <v>180.2</v>
      </c>
      <c r="I362" s="155"/>
      <c r="J362" s="156">
        <f>ROUND(I362*H362,2)</f>
        <v>0</v>
      </c>
      <c r="K362" s="152" t="s">
        <v>246</v>
      </c>
      <c r="L362" s="34"/>
      <c r="M362" s="157" t="s">
        <v>1</v>
      </c>
      <c r="N362" s="158" t="s">
        <v>46</v>
      </c>
      <c r="O362" s="59"/>
      <c r="P362" s="159">
        <f>O362*H362</f>
        <v>0</v>
      </c>
      <c r="Q362" s="159">
        <v>0.00075</v>
      </c>
      <c r="R362" s="159">
        <f>Q362*H362</f>
        <v>0.13515</v>
      </c>
      <c r="S362" s="159">
        <v>0</v>
      </c>
      <c r="T362" s="160">
        <f>S362*H362</f>
        <v>0</v>
      </c>
      <c r="U362" s="33"/>
      <c r="V362" s="33"/>
      <c r="W362" s="33"/>
      <c r="X362" s="33"/>
      <c r="Y362" s="33"/>
      <c r="Z362" s="33"/>
      <c r="AA362" s="33"/>
      <c r="AB362" s="33"/>
      <c r="AC362" s="33"/>
      <c r="AD362" s="33"/>
      <c r="AE362" s="33"/>
      <c r="AR362" s="161" t="s">
        <v>206</v>
      </c>
      <c r="AT362" s="161" t="s">
        <v>201</v>
      </c>
      <c r="AU362" s="161" t="s">
        <v>91</v>
      </c>
      <c r="AY362" s="18" t="s">
        <v>199</v>
      </c>
      <c r="BE362" s="162">
        <f>IF(N362="základní",J362,0)</f>
        <v>0</v>
      </c>
      <c r="BF362" s="162">
        <f>IF(N362="snížená",J362,0)</f>
        <v>0</v>
      </c>
      <c r="BG362" s="162">
        <f>IF(N362="zákl. přenesená",J362,0)</f>
        <v>0</v>
      </c>
      <c r="BH362" s="162">
        <f>IF(N362="sníž. přenesená",J362,0)</f>
        <v>0</v>
      </c>
      <c r="BI362" s="162">
        <f>IF(N362="nulová",J362,0)</f>
        <v>0</v>
      </c>
      <c r="BJ362" s="18" t="s">
        <v>89</v>
      </c>
      <c r="BK362" s="162">
        <f>ROUND(I362*H362,2)</f>
        <v>0</v>
      </c>
      <c r="BL362" s="18" t="s">
        <v>206</v>
      </c>
      <c r="BM362" s="161" t="s">
        <v>1414</v>
      </c>
    </row>
    <row r="363" spans="1:47" s="2" customFormat="1" ht="48.75">
      <c r="A363" s="33"/>
      <c r="B363" s="34"/>
      <c r="C363" s="33"/>
      <c r="D363" s="163" t="s">
        <v>248</v>
      </c>
      <c r="E363" s="33"/>
      <c r="F363" s="168" t="s">
        <v>537</v>
      </c>
      <c r="G363" s="33"/>
      <c r="H363" s="33"/>
      <c r="I363" s="165"/>
      <c r="J363" s="33"/>
      <c r="K363" s="33"/>
      <c r="L363" s="34"/>
      <c r="M363" s="166"/>
      <c r="N363" s="167"/>
      <c r="O363" s="59"/>
      <c r="P363" s="59"/>
      <c r="Q363" s="59"/>
      <c r="R363" s="59"/>
      <c r="S363" s="59"/>
      <c r="T363" s="60"/>
      <c r="U363" s="33"/>
      <c r="V363" s="33"/>
      <c r="W363" s="33"/>
      <c r="X363" s="33"/>
      <c r="Y363" s="33"/>
      <c r="Z363" s="33"/>
      <c r="AA363" s="33"/>
      <c r="AB363" s="33"/>
      <c r="AC363" s="33"/>
      <c r="AD363" s="33"/>
      <c r="AE363" s="33"/>
      <c r="AT363" s="18" t="s">
        <v>248</v>
      </c>
      <c r="AU363" s="18" t="s">
        <v>91</v>
      </c>
    </row>
    <row r="364" spans="2:51" s="14" customFormat="1" ht="11.25">
      <c r="B364" s="177"/>
      <c r="D364" s="163" t="s">
        <v>212</v>
      </c>
      <c r="E364" s="178" t="s">
        <v>1</v>
      </c>
      <c r="F364" s="179" t="s">
        <v>900</v>
      </c>
      <c r="H364" s="178" t="s">
        <v>1</v>
      </c>
      <c r="I364" s="180"/>
      <c r="L364" s="177"/>
      <c r="M364" s="181"/>
      <c r="N364" s="182"/>
      <c r="O364" s="182"/>
      <c r="P364" s="182"/>
      <c r="Q364" s="182"/>
      <c r="R364" s="182"/>
      <c r="S364" s="182"/>
      <c r="T364" s="183"/>
      <c r="AT364" s="178" t="s">
        <v>212</v>
      </c>
      <c r="AU364" s="178" t="s">
        <v>91</v>
      </c>
      <c r="AV364" s="14" t="s">
        <v>89</v>
      </c>
      <c r="AW364" s="14" t="s">
        <v>36</v>
      </c>
      <c r="AX364" s="14" t="s">
        <v>81</v>
      </c>
      <c r="AY364" s="178" t="s">
        <v>199</v>
      </c>
    </row>
    <row r="365" spans="2:51" s="13" customFormat="1" ht="11.25">
      <c r="B365" s="169"/>
      <c r="D365" s="163" t="s">
        <v>212</v>
      </c>
      <c r="E365" s="170" t="s">
        <v>1</v>
      </c>
      <c r="F365" s="171" t="s">
        <v>1415</v>
      </c>
      <c r="H365" s="172">
        <v>26.4</v>
      </c>
      <c r="I365" s="173"/>
      <c r="L365" s="169"/>
      <c r="M365" s="174"/>
      <c r="N365" s="175"/>
      <c r="O365" s="175"/>
      <c r="P365" s="175"/>
      <c r="Q365" s="175"/>
      <c r="R365" s="175"/>
      <c r="S365" s="175"/>
      <c r="T365" s="176"/>
      <c r="AT365" s="170" t="s">
        <v>212</v>
      </c>
      <c r="AU365" s="170" t="s">
        <v>91</v>
      </c>
      <c r="AV365" s="13" t="s">
        <v>91</v>
      </c>
      <c r="AW365" s="13" t="s">
        <v>36</v>
      </c>
      <c r="AX365" s="13" t="s">
        <v>81</v>
      </c>
      <c r="AY365" s="170" t="s">
        <v>199</v>
      </c>
    </row>
    <row r="366" spans="2:51" s="13" customFormat="1" ht="11.25">
      <c r="B366" s="169"/>
      <c r="D366" s="163" t="s">
        <v>212</v>
      </c>
      <c r="E366" s="170" t="s">
        <v>1</v>
      </c>
      <c r="F366" s="171" t="s">
        <v>1416</v>
      </c>
      <c r="H366" s="172">
        <v>18.6</v>
      </c>
      <c r="I366" s="173"/>
      <c r="L366" s="169"/>
      <c r="M366" s="174"/>
      <c r="N366" s="175"/>
      <c r="O366" s="175"/>
      <c r="P366" s="175"/>
      <c r="Q366" s="175"/>
      <c r="R366" s="175"/>
      <c r="S366" s="175"/>
      <c r="T366" s="176"/>
      <c r="AT366" s="170" t="s">
        <v>212</v>
      </c>
      <c r="AU366" s="170" t="s">
        <v>91</v>
      </c>
      <c r="AV366" s="13" t="s">
        <v>91</v>
      </c>
      <c r="AW366" s="13" t="s">
        <v>36</v>
      </c>
      <c r="AX366" s="13" t="s">
        <v>81</v>
      </c>
      <c r="AY366" s="170" t="s">
        <v>199</v>
      </c>
    </row>
    <row r="367" spans="2:51" s="13" customFormat="1" ht="11.25">
      <c r="B367" s="169"/>
      <c r="D367" s="163" t="s">
        <v>212</v>
      </c>
      <c r="E367" s="170" t="s">
        <v>1</v>
      </c>
      <c r="F367" s="171" t="s">
        <v>1417</v>
      </c>
      <c r="H367" s="172">
        <v>25.5</v>
      </c>
      <c r="I367" s="173"/>
      <c r="L367" s="169"/>
      <c r="M367" s="174"/>
      <c r="N367" s="175"/>
      <c r="O367" s="175"/>
      <c r="P367" s="175"/>
      <c r="Q367" s="175"/>
      <c r="R367" s="175"/>
      <c r="S367" s="175"/>
      <c r="T367" s="176"/>
      <c r="AT367" s="170" t="s">
        <v>212</v>
      </c>
      <c r="AU367" s="170" t="s">
        <v>91</v>
      </c>
      <c r="AV367" s="13" t="s">
        <v>91</v>
      </c>
      <c r="AW367" s="13" t="s">
        <v>36</v>
      </c>
      <c r="AX367" s="13" t="s">
        <v>81</v>
      </c>
      <c r="AY367" s="170" t="s">
        <v>199</v>
      </c>
    </row>
    <row r="368" spans="2:51" s="13" customFormat="1" ht="11.25">
      <c r="B368" s="169"/>
      <c r="D368" s="163" t="s">
        <v>212</v>
      </c>
      <c r="E368" s="170" t="s">
        <v>1</v>
      </c>
      <c r="F368" s="171" t="s">
        <v>1418</v>
      </c>
      <c r="H368" s="172">
        <v>22.9</v>
      </c>
      <c r="I368" s="173"/>
      <c r="L368" s="169"/>
      <c r="M368" s="174"/>
      <c r="N368" s="175"/>
      <c r="O368" s="175"/>
      <c r="P368" s="175"/>
      <c r="Q368" s="175"/>
      <c r="R368" s="175"/>
      <c r="S368" s="175"/>
      <c r="T368" s="176"/>
      <c r="AT368" s="170" t="s">
        <v>212</v>
      </c>
      <c r="AU368" s="170" t="s">
        <v>91</v>
      </c>
      <c r="AV368" s="13" t="s">
        <v>91</v>
      </c>
      <c r="AW368" s="13" t="s">
        <v>36</v>
      </c>
      <c r="AX368" s="13" t="s">
        <v>81</v>
      </c>
      <c r="AY368" s="170" t="s">
        <v>199</v>
      </c>
    </row>
    <row r="369" spans="2:51" s="13" customFormat="1" ht="11.25">
      <c r="B369" s="169"/>
      <c r="D369" s="163" t="s">
        <v>212</v>
      </c>
      <c r="E369" s="170" t="s">
        <v>1</v>
      </c>
      <c r="F369" s="171" t="s">
        <v>1419</v>
      </c>
      <c r="H369" s="172">
        <v>22.7</v>
      </c>
      <c r="I369" s="173"/>
      <c r="L369" s="169"/>
      <c r="M369" s="174"/>
      <c r="N369" s="175"/>
      <c r="O369" s="175"/>
      <c r="P369" s="175"/>
      <c r="Q369" s="175"/>
      <c r="R369" s="175"/>
      <c r="S369" s="175"/>
      <c r="T369" s="176"/>
      <c r="AT369" s="170" t="s">
        <v>212</v>
      </c>
      <c r="AU369" s="170" t="s">
        <v>91</v>
      </c>
      <c r="AV369" s="13" t="s">
        <v>91</v>
      </c>
      <c r="AW369" s="13" t="s">
        <v>36</v>
      </c>
      <c r="AX369" s="13" t="s">
        <v>81</v>
      </c>
      <c r="AY369" s="170" t="s">
        <v>199</v>
      </c>
    </row>
    <row r="370" spans="2:51" s="13" customFormat="1" ht="11.25">
      <c r="B370" s="169"/>
      <c r="D370" s="163" t="s">
        <v>212</v>
      </c>
      <c r="E370" s="170" t="s">
        <v>1</v>
      </c>
      <c r="F370" s="171" t="s">
        <v>1420</v>
      </c>
      <c r="H370" s="172">
        <v>22.7</v>
      </c>
      <c r="I370" s="173"/>
      <c r="L370" s="169"/>
      <c r="M370" s="174"/>
      <c r="N370" s="175"/>
      <c r="O370" s="175"/>
      <c r="P370" s="175"/>
      <c r="Q370" s="175"/>
      <c r="R370" s="175"/>
      <c r="S370" s="175"/>
      <c r="T370" s="176"/>
      <c r="AT370" s="170" t="s">
        <v>212</v>
      </c>
      <c r="AU370" s="170" t="s">
        <v>91</v>
      </c>
      <c r="AV370" s="13" t="s">
        <v>91</v>
      </c>
      <c r="AW370" s="13" t="s">
        <v>36</v>
      </c>
      <c r="AX370" s="13" t="s">
        <v>81</v>
      </c>
      <c r="AY370" s="170" t="s">
        <v>199</v>
      </c>
    </row>
    <row r="371" spans="2:51" s="13" customFormat="1" ht="11.25">
      <c r="B371" s="169"/>
      <c r="D371" s="163" t="s">
        <v>212</v>
      </c>
      <c r="E371" s="170" t="s">
        <v>1</v>
      </c>
      <c r="F371" s="171" t="s">
        <v>1421</v>
      </c>
      <c r="H371" s="172">
        <v>21.8</v>
      </c>
      <c r="I371" s="173"/>
      <c r="L371" s="169"/>
      <c r="M371" s="174"/>
      <c r="N371" s="175"/>
      <c r="O371" s="175"/>
      <c r="P371" s="175"/>
      <c r="Q371" s="175"/>
      <c r="R371" s="175"/>
      <c r="S371" s="175"/>
      <c r="T371" s="176"/>
      <c r="AT371" s="170" t="s">
        <v>212</v>
      </c>
      <c r="AU371" s="170" t="s">
        <v>91</v>
      </c>
      <c r="AV371" s="13" t="s">
        <v>91</v>
      </c>
      <c r="AW371" s="13" t="s">
        <v>36</v>
      </c>
      <c r="AX371" s="13" t="s">
        <v>81</v>
      </c>
      <c r="AY371" s="170" t="s">
        <v>199</v>
      </c>
    </row>
    <row r="372" spans="2:51" s="13" customFormat="1" ht="11.25">
      <c r="B372" s="169"/>
      <c r="D372" s="163" t="s">
        <v>212</v>
      </c>
      <c r="E372" s="170" t="s">
        <v>1</v>
      </c>
      <c r="F372" s="171" t="s">
        <v>1422</v>
      </c>
      <c r="H372" s="172">
        <v>19.6</v>
      </c>
      <c r="I372" s="173"/>
      <c r="L372" s="169"/>
      <c r="M372" s="174"/>
      <c r="N372" s="175"/>
      <c r="O372" s="175"/>
      <c r="P372" s="175"/>
      <c r="Q372" s="175"/>
      <c r="R372" s="175"/>
      <c r="S372" s="175"/>
      <c r="T372" s="176"/>
      <c r="AT372" s="170" t="s">
        <v>212</v>
      </c>
      <c r="AU372" s="170" t="s">
        <v>91</v>
      </c>
      <c r="AV372" s="13" t="s">
        <v>91</v>
      </c>
      <c r="AW372" s="13" t="s">
        <v>36</v>
      </c>
      <c r="AX372" s="13" t="s">
        <v>81</v>
      </c>
      <c r="AY372" s="170" t="s">
        <v>199</v>
      </c>
    </row>
    <row r="373" spans="2:51" s="15" customFormat="1" ht="11.25">
      <c r="B373" s="184"/>
      <c r="D373" s="163" t="s">
        <v>212</v>
      </c>
      <c r="E373" s="185" t="s">
        <v>1</v>
      </c>
      <c r="F373" s="186" t="s">
        <v>234</v>
      </c>
      <c r="H373" s="187">
        <v>180.2</v>
      </c>
      <c r="I373" s="188"/>
      <c r="L373" s="184"/>
      <c r="M373" s="189"/>
      <c r="N373" s="190"/>
      <c r="O373" s="190"/>
      <c r="P373" s="190"/>
      <c r="Q373" s="190"/>
      <c r="R373" s="190"/>
      <c r="S373" s="190"/>
      <c r="T373" s="191"/>
      <c r="AT373" s="185" t="s">
        <v>212</v>
      </c>
      <c r="AU373" s="185" t="s">
        <v>91</v>
      </c>
      <c r="AV373" s="15" t="s">
        <v>206</v>
      </c>
      <c r="AW373" s="15" t="s">
        <v>36</v>
      </c>
      <c r="AX373" s="15" t="s">
        <v>89</v>
      </c>
      <c r="AY373" s="185" t="s">
        <v>199</v>
      </c>
    </row>
    <row r="374" spans="2:63" s="12" customFormat="1" ht="22.9" customHeight="1">
      <c r="B374" s="136"/>
      <c r="D374" s="137" t="s">
        <v>80</v>
      </c>
      <c r="E374" s="147" t="s">
        <v>259</v>
      </c>
      <c r="F374" s="147" t="s">
        <v>540</v>
      </c>
      <c r="I374" s="139"/>
      <c r="J374" s="148">
        <f>BK374</f>
        <v>0</v>
      </c>
      <c r="L374" s="136"/>
      <c r="M374" s="141"/>
      <c r="N374" s="142"/>
      <c r="O374" s="142"/>
      <c r="P374" s="143">
        <f>SUM(P375:P389)</f>
        <v>0</v>
      </c>
      <c r="Q374" s="142"/>
      <c r="R374" s="143">
        <f>SUM(R375:R389)</f>
        <v>18.639439999999997</v>
      </c>
      <c r="S374" s="142"/>
      <c r="T374" s="144">
        <f>SUM(T375:T389)</f>
        <v>0</v>
      </c>
      <c r="AR374" s="137" t="s">
        <v>89</v>
      </c>
      <c r="AT374" s="145" t="s">
        <v>80</v>
      </c>
      <c r="AU374" s="145" t="s">
        <v>89</v>
      </c>
      <c r="AY374" s="137" t="s">
        <v>199</v>
      </c>
      <c r="BK374" s="146">
        <f>SUM(BK375:BK389)</f>
        <v>0</v>
      </c>
    </row>
    <row r="375" spans="1:65" s="2" customFormat="1" ht="14.45" customHeight="1">
      <c r="A375" s="33"/>
      <c r="B375" s="149"/>
      <c r="C375" s="150" t="s">
        <v>484</v>
      </c>
      <c r="D375" s="150" t="s">
        <v>201</v>
      </c>
      <c r="E375" s="151" t="s">
        <v>910</v>
      </c>
      <c r="F375" s="152" t="s">
        <v>911</v>
      </c>
      <c r="G375" s="153" t="s">
        <v>345</v>
      </c>
      <c r="H375" s="154">
        <v>66</v>
      </c>
      <c r="I375" s="155"/>
      <c r="J375" s="156">
        <f>ROUND(I375*H375,2)</f>
        <v>0</v>
      </c>
      <c r="K375" s="152" t="s">
        <v>246</v>
      </c>
      <c r="L375" s="34"/>
      <c r="M375" s="157" t="s">
        <v>1</v>
      </c>
      <c r="N375" s="158" t="s">
        <v>46</v>
      </c>
      <c r="O375" s="59"/>
      <c r="P375" s="159">
        <f>O375*H375</f>
        <v>0</v>
      </c>
      <c r="Q375" s="159">
        <v>0.002</v>
      </c>
      <c r="R375" s="159">
        <f>Q375*H375</f>
        <v>0.132</v>
      </c>
      <c r="S375" s="159">
        <v>0</v>
      </c>
      <c r="T375" s="160">
        <f>S375*H375</f>
        <v>0</v>
      </c>
      <c r="U375" s="33"/>
      <c r="V375" s="33"/>
      <c r="W375" s="33"/>
      <c r="X375" s="33"/>
      <c r="Y375" s="33"/>
      <c r="Z375" s="33"/>
      <c r="AA375" s="33"/>
      <c r="AB375" s="33"/>
      <c r="AC375" s="33"/>
      <c r="AD375" s="33"/>
      <c r="AE375" s="33"/>
      <c r="AR375" s="161" t="s">
        <v>206</v>
      </c>
      <c r="AT375" s="161" t="s">
        <v>201</v>
      </c>
      <c r="AU375" s="161" t="s">
        <v>91</v>
      </c>
      <c r="AY375" s="18" t="s">
        <v>199</v>
      </c>
      <c r="BE375" s="162">
        <f>IF(N375="základní",J375,0)</f>
        <v>0</v>
      </c>
      <c r="BF375" s="162">
        <f>IF(N375="snížená",J375,0)</f>
        <v>0</v>
      </c>
      <c r="BG375" s="162">
        <f>IF(N375="zákl. přenesená",J375,0)</f>
        <v>0</v>
      </c>
      <c r="BH375" s="162">
        <f>IF(N375="sníž. přenesená",J375,0)</f>
        <v>0</v>
      </c>
      <c r="BI375" s="162">
        <f>IF(N375="nulová",J375,0)</f>
        <v>0</v>
      </c>
      <c r="BJ375" s="18" t="s">
        <v>89</v>
      </c>
      <c r="BK375" s="162">
        <f>ROUND(I375*H375,2)</f>
        <v>0</v>
      </c>
      <c r="BL375" s="18" t="s">
        <v>206</v>
      </c>
      <c r="BM375" s="161" t="s">
        <v>1423</v>
      </c>
    </row>
    <row r="376" spans="2:51" s="14" customFormat="1" ht="11.25">
      <c r="B376" s="177"/>
      <c r="D376" s="163" t="s">
        <v>212</v>
      </c>
      <c r="E376" s="178" t="s">
        <v>1</v>
      </c>
      <c r="F376" s="179" t="s">
        <v>1424</v>
      </c>
      <c r="H376" s="178" t="s">
        <v>1</v>
      </c>
      <c r="I376" s="180"/>
      <c r="L376" s="177"/>
      <c r="M376" s="181"/>
      <c r="N376" s="182"/>
      <c r="O376" s="182"/>
      <c r="P376" s="182"/>
      <c r="Q376" s="182"/>
      <c r="R376" s="182"/>
      <c r="S376" s="182"/>
      <c r="T376" s="183"/>
      <c r="AT376" s="178" t="s">
        <v>212</v>
      </c>
      <c r="AU376" s="178" t="s">
        <v>91</v>
      </c>
      <c r="AV376" s="14" t="s">
        <v>89</v>
      </c>
      <c r="AW376" s="14" t="s">
        <v>36</v>
      </c>
      <c r="AX376" s="14" t="s">
        <v>81</v>
      </c>
      <c r="AY376" s="178" t="s">
        <v>199</v>
      </c>
    </row>
    <row r="377" spans="2:51" s="13" customFormat="1" ht="11.25">
      <c r="B377" s="169"/>
      <c r="D377" s="163" t="s">
        <v>212</v>
      </c>
      <c r="E377" s="170" t="s">
        <v>1</v>
      </c>
      <c r="F377" s="171" t="s">
        <v>1014</v>
      </c>
      <c r="H377" s="172">
        <v>66</v>
      </c>
      <c r="I377" s="173"/>
      <c r="L377" s="169"/>
      <c r="M377" s="174"/>
      <c r="N377" s="175"/>
      <c r="O377" s="175"/>
      <c r="P377" s="175"/>
      <c r="Q377" s="175"/>
      <c r="R377" s="175"/>
      <c r="S377" s="175"/>
      <c r="T377" s="176"/>
      <c r="AT377" s="170" t="s">
        <v>212</v>
      </c>
      <c r="AU377" s="170" t="s">
        <v>91</v>
      </c>
      <c r="AV377" s="13" t="s">
        <v>91</v>
      </c>
      <c r="AW377" s="13" t="s">
        <v>36</v>
      </c>
      <c r="AX377" s="13" t="s">
        <v>89</v>
      </c>
      <c r="AY377" s="170" t="s">
        <v>199</v>
      </c>
    </row>
    <row r="378" spans="1:65" s="2" customFormat="1" ht="14.45" customHeight="1">
      <c r="A378" s="33"/>
      <c r="B378" s="149"/>
      <c r="C378" s="150" t="s">
        <v>490</v>
      </c>
      <c r="D378" s="150" t="s">
        <v>201</v>
      </c>
      <c r="E378" s="151" t="s">
        <v>1425</v>
      </c>
      <c r="F378" s="152" t="s">
        <v>1426</v>
      </c>
      <c r="G378" s="153" t="s">
        <v>345</v>
      </c>
      <c r="H378" s="154">
        <v>66.5</v>
      </c>
      <c r="I378" s="155"/>
      <c r="J378" s="156">
        <f>ROUND(I378*H378,2)</f>
        <v>0</v>
      </c>
      <c r="K378" s="152" t="s">
        <v>246</v>
      </c>
      <c r="L378" s="34"/>
      <c r="M378" s="157" t="s">
        <v>1</v>
      </c>
      <c r="N378" s="158" t="s">
        <v>46</v>
      </c>
      <c r="O378" s="59"/>
      <c r="P378" s="159">
        <f>O378*H378</f>
        <v>0</v>
      </c>
      <c r="Q378" s="159">
        <v>0.002</v>
      </c>
      <c r="R378" s="159">
        <f>Q378*H378</f>
        <v>0.133</v>
      </c>
      <c r="S378" s="159">
        <v>0</v>
      </c>
      <c r="T378" s="160">
        <f>S378*H378</f>
        <v>0</v>
      </c>
      <c r="U378" s="33"/>
      <c r="V378" s="33"/>
      <c r="W378" s="33"/>
      <c r="X378" s="33"/>
      <c r="Y378" s="33"/>
      <c r="Z378" s="33"/>
      <c r="AA378" s="33"/>
      <c r="AB378" s="33"/>
      <c r="AC378" s="33"/>
      <c r="AD378" s="33"/>
      <c r="AE378" s="33"/>
      <c r="AR378" s="161" t="s">
        <v>206</v>
      </c>
      <c r="AT378" s="161" t="s">
        <v>201</v>
      </c>
      <c r="AU378" s="161" t="s">
        <v>91</v>
      </c>
      <c r="AY378" s="18" t="s">
        <v>199</v>
      </c>
      <c r="BE378" s="162">
        <f>IF(N378="základní",J378,0)</f>
        <v>0</v>
      </c>
      <c r="BF378" s="162">
        <f>IF(N378="snížená",J378,0)</f>
        <v>0</v>
      </c>
      <c r="BG378" s="162">
        <f>IF(N378="zákl. přenesená",J378,0)</f>
        <v>0</v>
      </c>
      <c r="BH378" s="162">
        <f>IF(N378="sníž. přenesená",J378,0)</f>
        <v>0</v>
      </c>
      <c r="BI378" s="162">
        <f>IF(N378="nulová",J378,0)</f>
        <v>0</v>
      </c>
      <c r="BJ378" s="18" t="s">
        <v>89</v>
      </c>
      <c r="BK378" s="162">
        <f>ROUND(I378*H378,2)</f>
        <v>0</v>
      </c>
      <c r="BL378" s="18" t="s">
        <v>206</v>
      </c>
      <c r="BM378" s="161" t="s">
        <v>1427</v>
      </c>
    </row>
    <row r="379" spans="2:51" s="13" customFormat="1" ht="11.25">
      <c r="B379" s="169"/>
      <c r="D379" s="163" t="s">
        <v>212</v>
      </c>
      <c r="E379" s="170" t="s">
        <v>1</v>
      </c>
      <c r="F379" s="171" t="s">
        <v>1428</v>
      </c>
      <c r="H379" s="172">
        <v>66.5</v>
      </c>
      <c r="I379" s="173"/>
      <c r="L379" s="169"/>
      <c r="M379" s="174"/>
      <c r="N379" s="175"/>
      <c r="O379" s="175"/>
      <c r="P379" s="175"/>
      <c r="Q379" s="175"/>
      <c r="R379" s="175"/>
      <c r="S379" s="175"/>
      <c r="T379" s="176"/>
      <c r="AT379" s="170" t="s">
        <v>212</v>
      </c>
      <c r="AU379" s="170" t="s">
        <v>91</v>
      </c>
      <c r="AV379" s="13" t="s">
        <v>91</v>
      </c>
      <c r="AW379" s="13" t="s">
        <v>36</v>
      </c>
      <c r="AX379" s="13" t="s">
        <v>89</v>
      </c>
      <c r="AY379" s="170" t="s">
        <v>199</v>
      </c>
    </row>
    <row r="380" spans="1:65" s="2" customFormat="1" ht="14.45" customHeight="1">
      <c r="A380" s="33"/>
      <c r="B380" s="149"/>
      <c r="C380" s="150" t="s">
        <v>497</v>
      </c>
      <c r="D380" s="150" t="s">
        <v>201</v>
      </c>
      <c r="E380" s="151" t="s">
        <v>1429</v>
      </c>
      <c r="F380" s="152" t="s">
        <v>1430</v>
      </c>
      <c r="G380" s="153" t="s">
        <v>400</v>
      </c>
      <c r="H380" s="154">
        <v>1</v>
      </c>
      <c r="I380" s="155"/>
      <c r="J380" s="156">
        <f>ROUND(I380*H380,2)</f>
        <v>0</v>
      </c>
      <c r="K380" s="152" t="s">
        <v>246</v>
      </c>
      <c r="L380" s="34"/>
      <c r="M380" s="157" t="s">
        <v>1</v>
      </c>
      <c r="N380" s="158" t="s">
        <v>46</v>
      </c>
      <c r="O380" s="59"/>
      <c r="P380" s="159">
        <f>O380*H380</f>
        <v>0</v>
      </c>
      <c r="Q380" s="159">
        <v>0.00492</v>
      </c>
      <c r="R380" s="159">
        <f>Q380*H380</f>
        <v>0.00492</v>
      </c>
      <c r="S380" s="159">
        <v>0</v>
      </c>
      <c r="T380" s="160">
        <f>S380*H380</f>
        <v>0</v>
      </c>
      <c r="U380" s="33"/>
      <c r="V380" s="33"/>
      <c r="W380" s="33"/>
      <c r="X380" s="33"/>
      <c r="Y380" s="33"/>
      <c r="Z380" s="33"/>
      <c r="AA380" s="33"/>
      <c r="AB380" s="33"/>
      <c r="AC380" s="33"/>
      <c r="AD380" s="33"/>
      <c r="AE380" s="33"/>
      <c r="AR380" s="161" t="s">
        <v>206</v>
      </c>
      <c r="AT380" s="161" t="s">
        <v>201</v>
      </c>
      <c r="AU380" s="161" t="s">
        <v>91</v>
      </c>
      <c r="AY380" s="18" t="s">
        <v>199</v>
      </c>
      <c r="BE380" s="162">
        <f>IF(N380="základní",J380,0)</f>
        <v>0</v>
      </c>
      <c r="BF380" s="162">
        <f>IF(N380="snížená",J380,0)</f>
        <v>0</v>
      </c>
      <c r="BG380" s="162">
        <f>IF(N380="zákl. přenesená",J380,0)</f>
        <v>0</v>
      </c>
      <c r="BH380" s="162">
        <f>IF(N380="sníž. přenesená",J380,0)</f>
        <v>0</v>
      </c>
      <c r="BI380" s="162">
        <f>IF(N380="nulová",J380,0)</f>
        <v>0</v>
      </c>
      <c r="BJ380" s="18" t="s">
        <v>89</v>
      </c>
      <c r="BK380" s="162">
        <f>ROUND(I380*H380,2)</f>
        <v>0</v>
      </c>
      <c r="BL380" s="18" t="s">
        <v>206</v>
      </c>
      <c r="BM380" s="161" t="s">
        <v>1431</v>
      </c>
    </row>
    <row r="381" spans="1:47" s="2" customFormat="1" ht="11.25">
      <c r="A381" s="33"/>
      <c r="B381" s="34"/>
      <c r="C381" s="33"/>
      <c r="D381" s="163" t="s">
        <v>208</v>
      </c>
      <c r="E381" s="33"/>
      <c r="F381" s="164" t="s">
        <v>1432</v>
      </c>
      <c r="G381" s="33"/>
      <c r="H381" s="33"/>
      <c r="I381" s="165"/>
      <c r="J381" s="33"/>
      <c r="K381" s="33"/>
      <c r="L381" s="34"/>
      <c r="M381" s="166"/>
      <c r="N381" s="167"/>
      <c r="O381" s="59"/>
      <c r="P381" s="59"/>
      <c r="Q381" s="59"/>
      <c r="R381" s="59"/>
      <c r="S381" s="59"/>
      <c r="T381" s="60"/>
      <c r="U381" s="33"/>
      <c r="V381" s="33"/>
      <c r="W381" s="33"/>
      <c r="X381" s="33"/>
      <c r="Y381" s="33"/>
      <c r="Z381" s="33"/>
      <c r="AA381" s="33"/>
      <c r="AB381" s="33"/>
      <c r="AC381" s="33"/>
      <c r="AD381" s="33"/>
      <c r="AE381" s="33"/>
      <c r="AT381" s="18" t="s">
        <v>208</v>
      </c>
      <c r="AU381" s="18" t="s">
        <v>91</v>
      </c>
    </row>
    <row r="382" spans="1:47" s="2" customFormat="1" ht="253.5">
      <c r="A382" s="33"/>
      <c r="B382" s="34"/>
      <c r="C382" s="33"/>
      <c r="D382" s="163" t="s">
        <v>210</v>
      </c>
      <c r="E382" s="33"/>
      <c r="F382" s="168" t="s">
        <v>922</v>
      </c>
      <c r="G382" s="33"/>
      <c r="H382" s="33"/>
      <c r="I382" s="165"/>
      <c r="J382" s="33"/>
      <c r="K382" s="33"/>
      <c r="L382" s="34"/>
      <c r="M382" s="166"/>
      <c r="N382" s="167"/>
      <c r="O382" s="59"/>
      <c r="P382" s="59"/>
      <c r="Q382" s="59"/>
      <c r="R382" s="59"/>
      <c r="S382" s="59"/>
      <c r="T382" s="60"/>
      <c r="U382" s="33"/>
      <c r="V382" s="33"/>
      <c r="W382" s="33"/>
      <c r="X382" s="33"/>
      <c r="Y382" s="33"/>
      <c r="Z382" s="33"/>
      <c r="AA382" s="33"/>
      <c r="AB382" s="33"/>
      <c r="AC382" s="33"/>
      <c r="AD382" s="33"/>
      <c r="AE382" s="33"/>
      <c r="AT382" s="18" t="s">
        <v>210</v>
      </c>
      <c r="AU382" s="18" t="s">
        <v>91</v>
      </c>
    </row>
    <row r="383" spans="1:65" s="2" customFormat="1" ht="14.45" customHeight="1">
      <c r="A383" s="33"/>
      <c r="B383" s="149"/>
      <c r="C383" s="192" t="s">
        <v>504</v>
      </c>
      <c r="D383" s="192" t="s">
        <v>272</v>
      </c>
      <c r="E383" s="193" t="s">
        <v>1433</v>
      </c>
      <c r="F383" s="194" t="s">
        <v>1434</v>
      </c>
      <c r="G383" s="195" t="s">
        <v>400</v>
      </c>
      <c r="H383" s="196">
        <v>1</v>
      </c>
      <c r="I383" s="197"/>
      <c r="J383" s="198">
        <f>ROUND(I383*H383,2)</f>
        <v>0</v>
      </c>
      <c r="K383" s="194" t="s">
        <v>246</v>
      </c>
      <c r="L383" s="199"/>
      <c r="M383" s="200" t="s">
        <v>1</v>
      </c>
      <c r="N383" s="201" t="s">
        <v>46</v>
      </c>
      <c r="O383" s="59"/>
      <c r="P383" s="159">
        <f>O383*H383</f>
        <v>0</v>
      </c>
      <c r="Q383" s="159">
        <v>0.02975</v>
      </c>
      <c r="R383" s="159">
        <f>Q383*H383</f>
        <v>0.02975</v>
      </c>
      <c r="S383" s="159">
        <v>0</v>
      </c>
      <c r="T383" s="160">
        <f>S383*H383</f>
        <v>0</v>
      </c>
      <c r="U383" s="33"/>
      <c r="V383" s="33"/>
      <c r="W383" s="33"/>
      <c r="X383" s="33"/>
      <c r="Y383" s="33"/>
      <c r="Z383" s="33"/>
      <c r="AA383" s="33"/>
      <c r="AB383" s="33"/>
      <c r="AC383" s="33"/>
      <c r="AD383" s="33"/>
      <c r="AE383" s="33"/>
      <c r="AR383" s="161" t="s">
        <v>259</v>
      </c>
      <c r="AT383" s="161" t="s">
        <v>272</v>
      </c>
      <c r="AU383" s="161" t="s">
        <v>91</v>
      </c>
      <c r="AY383" s="18" t="s">
        <v>199</v>
      </c>
      <c r="BE383" s="162">
        <f>IF(N383="základní",J383,0)</f>
        <v>0</v>
      </c>
      <c r="BF383" s="162">
        <f>IF(N383="snížená",J383,0)</f>
        <v>0</v>
      </c>
      <c r="BG383" s="162">
        <f>IF(N383="zákl. přenesená",J383,0)</f>
        <v>0</v>
      </c>
      <c r="BH383" s="162">
        <f>IF(N383="sníž. přenesená",J383,0)</f>
        <v>0</v>
      </c>
      <c r="BI383" s="162">
        <f>IF(N383="nulová",J383,0)</f>
        <v>0</v>
      </c>
      <c r="BJ383" s="18" t="s">
        <v>89</v>
      </c>
      <c r="BK383" s="162">
        <f>ROUND(I383*H383,2)</f>
        <v>0</v>
      </c>
      <c r="BL383" s="18" t="s">
        <v>206</v>
      </c>
      <c r="BM383" s="161" t="s">
        <v>1435</v>
      </c>
    </row>
    <row r="384" spans="1:47" s="2" customFormat="1" ht="11.25">
      <c r="A384" s="33"/>
      <c r="B384" s="34"/>
      <c r="C384" s="33"/>
      <c r="D384" s="163" t="s">
        <v>208</v>
      </c>
      <c r="E384" s="33"/>
      <c r="F384" s="164" t="s">
        <v>1436</v>
      </c>
      <c r="G384" s="33"/>
      <c r="H384" s="33"/>
      <c r="I384" s="165"/>
      <c r="J384" s="33"/>
      <c r="K384" s="33"/>
      <c r="L384" s="34"/>
      <c r="M384" s="166"/>
      <c r="N384" s="167"/>
      <c r="O384" s="59"/>
      <c r="P384" s="59"/>
      <c r="Q384" s="59"/>
      <c r="R384" s="59"/>
      <c r="S384" s="59"/>
      <c r="T384" s="60"/>
      <c r="U384" s="33"/>
      <c r="V384" s="33"/>
      <c r="W384" s="33"/>
      <c r="X384" s="33"/>
      <c r="Y384" s="33"/>
      <c r="Z384" s="33"/>
      <c r="AA384" s="33"/>
      <c r="AB384" s="33"/>
      <c r="AC384" s="33"/>
      <c r="AD384" s="33"/>
      <c r="AE384" s="33"/>
      <c r="AT384" s="18" t="s">
        <v>208</v>
      </c>
      <c r="AU384" s="18" t="s">
        <v>91</v>
      </c>
    </row>
    <row r="385" spans="1:65" s="2" customFormat="1" ht="24.2" customHeight="1">
      <c r="A385" s="33"/>
      <c r="B385" s="149"/>
      <c r="C385" s="150" t="s">
        <v>509</v>
      </c>
      <c r="D385" s="150" t="s">
        <v>201</v>
      </c>
      <c r="E385" s="151" t="s">
        <v>1437</v>
      </c>
      <c r="F385" s="152" t="s">
        <v>1438</v>
      </c>
      <c r="G385" s="153" t="s">
        <v>400</v>
      </c>
      <c r="H385" s="154">
        <v>5</v>
      </c>
      <c r="I385" s="155"/>
      <c r="J385" s="156">
        <f>ROUND(I385*H385,2)</f>
        <v>0</v>
      </c>
      <c r="K385" s="152" t="s">
        <v>246</v>
      </c>
      <c r="L385" s="34"/>
      <c r="M385" s="157" t="s">
        <v>1</v>
      </c>
      <c r="N385" s="158" t="s">
        <v>46</v>
      </c>
      <c r="O385" s="59"/>
      <c r="P385" s="159">
        <f>O385*H385</f>
        <v>0</v>
      </c>
      <c r="Q385" s="159">
        <v>3.662</v>
      </c>
      <c r="R385" s="159">
        <f>Q385*H385</f>
        <v>18.31</v>
      </c>
      <c r="S385" s="159">
        <v>0</v>
      </c>
      <c r="T385" s="160">
        <f>S385*H385</f>
        <v>0</v>
      </c>
      <c r="U385" s="33"/>
      <c r="V385" s="33"/>
      <c r="W385" s="33"/>
      <c r="X385" s="33"/>
      <c r="Y385" s="33"/>
      <c r="Z385" s="33"/>
      <c r="AA385" s="33"/>
      <c r="AB385" s="33"/>
      <c r="AC385" s="33"/>
      <c r="AD385" s="33"/>
      <c r="AE385" s="33"/>
      <c r="AR385" s="161" t="s">
        <v>206</v>
      </c>
      <c r="AT385" s="161" t="s">
        <v>201</v>
      </c>
      <c r="AU385" s="161" t="s">
        <v>91</v>
      </c>
      <c r="AY385" s="18" t="s">
        <v>199</v>
      </c>
      <c r="BE385" s="162">
        <f>IF(N385="základní",J385,0)</f>
        <v>0</v>
      </c>
      <c r="BF385" s="162">
        <f>IF(N385="snížená",J385,0)</f>
        <v>0</v>
      </c>
      <c r="BG385" s="162">
        <f>IF(N385="zákl. přenesená",J385,0)</f>
        <v>0</v>
      </c>
      <c r="BH385" s="162">
        <f>IF(N385="sníž. přenesená",J385,0)</f>
        <v>0</v>
      </c>
      <c r="BI385" s="162">
        <f>IF(N385="nulová",J385,0)</f>
        <v>0</v>
      </c>
      <c r="BJ385" s="18" t="s">
        <v>89</v>
      </c>
      <c r="BK385" s="162">
        <f>ROUND(I385*H385,2)</f>
        <v>0</v>
      </c>
      <c r="BL385" s="18" t="s">
        <v>206</v>
      </c>
      <c r="BM385" s="161" t="s">
        <v>1439</v>
      </c>
    </row>
    <row r="386" spans="1:47" s="2" customFormat="1" ht="136.5">
      <c r="A386" s="33"/>
      <c r="B386" s="34"/>
      <c r="C386" s="33"/>
      <c r="D386" s="163" t="s">
        <v>248</v>
      </c>
      <c r="E386" s="33"/>
      <c r="F386" s="168" t="s">
        <v>1440</v>
      </c>
      <c r="G386" s="33"/>
      <c r="H386" s="33"/>
      <c r="I386" s="165"/>
      <c r="J386" s="33"/>
      <c r="K386" s="33"/>
      <c r="L386" s="34"/>
      <c r="M386" s="166"/>
      <c r="N386" s="167"/>
      <c r="O386" s="59"/>
      <c r="P386" s="59"/>
      <c r="Q386" s="59"/>
      <c r="R386" s="59"/>
      <c r="S386" s="59"/>
      <c r="T386" s="60"/>
      <c r="U386" s="33"/>
      <c r="V386" s="33"/>
      <c r="W386" s="33"/>
      <c r="X386" s="33"/>
      <c r="Y386" s="33"/>
      <c r="Z386" s="33"/>
      <c r="AA386" s="33"/>
      <c r="AB386" s="33"/>
      <c r="AC386" s="33"/>
      <c r="AD386" s="33"/>
      <c r="AE386" s="33"/>
      <c r="AT386" s="18" t="s">
        <v>248</v>
      </c>
      <c r="AU386" s="18" t="s">
        <v>91</v>
      </c>
    </row>
    <row r="387" spans="2:51" s="14" customFormat="1" ht="11.25">
      <c r="B387" s="177"/>
      <c r="D387" s="163" t="s">
        <v>212</v>
      </c>
      <c r="E387" s="178" t="s">
        <v>1</v>
      </c>
      <c r="F387" s="179" t="s">
        <v>1441</v>
      </c>
      <c r="H387" s="178" t="s">
        <v>1</v>
      </c>
      <c r="I387" s="180"/>
      <c r="L387" s="177"/>
      <c r="M387" s="181"/>
      <c r="N387" s="182"/>
      <c r="O387" s="182"/>
      <c r="P387" s="182"/>
      <c r="Q387" s="182"/>
      <c r="R387" s="182"/>
      <c r="S387" s="182"/>
      <c r="T387" s="183"/>
      <c r="AT387" s="178" t="s">
        <v>212</v>
      </c>
      <c r="AU387" s="178" t="s">
        <v>91</v>
      </c>
      <c r="AV387" s="14" t="s">
        <v>89</v>
      </c>
      <c r="AW387" s="14" t="s">
        <v>36</v>
      </c>
      <c r="AX387" s="14" t="s">
        <v>81</v>
      </c>
      <c r="AY387" s="178" t="s">
        <v>199</v>
      </c>
    </row>
    <row r="388" spans="2:51" s="13" customFormat="1" ht="11.25">
      <c r="B388" s="169"/>
      <c r="D388" s="163" t="s">
        <v>212</v>
      </c>
      <c r="E388" s="170" t="s">
        <v>1</v>
      </c>
      <c r="F388" s="171" t="s">
        <v>235</v>
      </c>
      <c r="H388" s="172">
        <v>5</v>
      </c>
      <c r="I388" s="173"/>
      <c r="L388" s="169"/>
      <c r="M388" s="174"/>
      <c r="N388" s="175"/>
      <c r="O388" s="175"/>
      <c r="P388" s="175"/>
      <c r="Q388" s="175"/>
      <c r="R388" s="175"/>
      <c r="S388" s="175"/>
      <c r="T388" s="176"/>
      <c r="AT388" s="170" t="s">
        <v>212</v>
      </c>
      <c r="AU388" s="170" t="s">
        <v>91</v>
      </c>
      <c r="AV388" s="13" t="s">
        <v>91</v>
      </c>
      <c r="AW388" s="13" t="s">
        <v>36</v>
      </c>
      <c r="AX388" s="13" t="s">
        <v>89</v>
      </c>
      <c r="AY388" s="170" t="s">
        <v>199</v>
      </c>
    </row>
    <row r="389" spans="1:65" s="2" customFormat="1" ht="14.45" customHeight="1">
      <c r="A389" s="33"/>
      <c r="B389" s="149"/>
      <c r="C389" s="150" t="s">
        <v>514</v>
      </c>
      <c r="D389" s="150" t="s">
        <v>201</v>
      </c>
      <c r="E389" s="151" t="s">
        <v>1442</v>
      </c>
      <c r="F389" s="152" t="s">
        <v>1443</v>
      </c>
      <c r="G389" s="153" t="s">
        <v>400</v>
      </c>
      <c r="H389" s="154">
        <v>1</v>
      </c>
      <c r="I389" s="155"/>
      <c r="J389" s="156">
        <f>ROUND(I389*H389,2)</f>
        <v>0</v>
      </c>
      <c r="K389" s="152" t="s">
        <v>246</v>
      </c>
      <c r="L389" s="34"/>
      <c r="M389" s="157" t="s">
        <v>1</v>
      </c>
      <c r="N389" s="158" t="s">
        <v>46</v>
      </c>
      <c r="O389" s="59"/>
      <c r="P389" s="159">
        <f>O389*H389</f>
        <v>0</v>
      </c>
      <c r="Q389" s="159">
        <v>0.02977</v>
      </c>
      <c r="R389" s="159">
        <f>Q389*H389</f>
        <v>0.02977</v>
      </c>
      <c r="S389" s="159">
        <v>0</v>
      </c>
      <c r="T389" s="160">
        <f>S389*H389</f>
        <v>0</v>
      </c>
      <c r="U389" s="33"/>
      <c r="V389" s="33"/>
      <c r="W389" s="33"/>
      <c r="X389" s="33"/>
      <c r="Y389" s="33"/>
      <c r="Z389" s="33"/>
      <c r="AA389" s="33"/>
      <c r="AB389" s="33"/>
      <c r="AC389" s="33"/>
      <c r="AD389" s="33"/>
      <c r="AE389" s="33"/>
      <c r="AR389" s="161" t="s">
        <v>206</v>
      </c>
      <c r="AT389" s="161" t="s">
        <v>201</v>
      </c>
      <c r="AU389" s="161" t="s">
        <v>91</v>
      </c>
      <c r="AY389" s="18" t="s">
        <v>199</v>
      </c>
      <c r="BE389" s="162">
        <f>IF(N389="základní",J389,0)</f>
        <v>0</v>
      </c>
      <c r="BF389" s="162">
        <f>IF(N389="snížená",J389,0)</f>
        <v>0</v>
      </c>
      <c r="BG389" s="162">
        <f>IF(N389="zákl. přenesená",J389,0)</f>
        <v>0</v>
      </c>
      <c r="BH389" s="162">
        <f>IF(N389="sníž. přenesená",J389,0)</f>
        <v>0</v>
      </c>
      <c r="BI389" s="162">
        <f>IF(N389="nulová",J389,0)</f>
        <v>0</v>
      </c>
      <c r="BJ389" s="18" t="s">
        <v>89</v>
      </c>
      <c r="BK389" s="162">
        <f>ROUND(I389*H389,2)</f>
        <v>0</v>
      </c>
      <c r="BL389" s="18" t="s">
        <v>206</v>
      </c>
      <c r="BM389" s="161" t="s">
        <v>1444</v>
      </c>
    </row>
    <row r="390" spans="2:63" s="12" customFormat="1" ht="22.9" customHeight="1">
      <c r="B390" s="136"/>
      <c r="D390" s="137" t="s">
        <v>80</v>
      </c>
      <c r="E390" s="147" t="s">
        <v>271</v>
      </c>
      <c r="F390" s="147" t="s">
        <v>547</v>
      </c>
      <c r="I390" s="139"/>
      <c r="J390" s="148">
        <f>BK390</f>
        <v>0</v>
      </c>
      <c r="L390" s="136"/>
      <c r="M390" s="141"/>
      <c r="N390" s="142"/>
      <c r="O390" s="142"/>
      <c r="P390" s="143">
        <f>P391+P413+P459+P473+P498+P516</f>
        <v>0</v>
      </c>
      <c r="Q390" s="142"/>
      <c r="R390" s="143">
        <f>R391+R413+R459+R473+R498+R516</f>
        <v>63.623583800000006</v>
      </c>
      <c r="S390" s="142"/>
      <c r="T390" s="144">
        <f>T391+T413+T459+T473+T498+T516</f>
        <v>2548.3536</v>
      </c>
      <c r="AR390" s="137" t="s">
        <v>89</v>
      </c>
      <c r="AT390" s="145" t="s">
        <v>80</v>
      </c>
      <c r="AU390" s="145" t="s">
        <v>89</v>
      </c>
      <c r="AY390" s="137" t="s">
        <v>199</v>
      </c>
      <c r="BK390" s="146">
        <f>BK391+BK413+BK459+BK473+BK498+BK516</f>
        <v>0</v>
      </c>
    </row>
    <row r="391" spans="2:63" s="12" customFormat="1" ht="20.85" customHeight="1">
      <c r="B391" s="136"/>
      <c r="D391" s="137" t="s">
        <v>80</v>
      </c>
      <c r="E391" s="147" t="s">
        <v>548</v>
      </c>
      <c r="F391" s="147" t="s">
        <v>549</v>
      </c>
      <c r="I391" s="139"/>
      <c r="J391" s="148">
        <f>BK391</f>
        <v>0</v>
      </c>
      <c r="L391" s="136"/>
      <c r="M391" s="141"/>
      <c r="N391" s="142"/>
      <c r="O391" s="142"/>
      <c r="P391" s="143">
        <f>SUM(P392:P412)</f>
        <v>0</v>
      </c>
      <c r="Q391" s="142"/>
      <c r="R391" s="143">
        <f>SUM(R392:R412)</f>
        <v>1.7716619999999998</v>
      </c>
      <c r="S391" s="142"/>
      <c r="T391" s="144">
        <f>SUM(T392:T412)</f>
        <v>0</v>
      </c>
      <c r="AR391" s="137" t="s">
        <v>89</v>
      </c>
      <c r="AT391" s="145" t="s">
        <v>80</v>
      </c>
      <c r="AU391" s="145" t="s">
        <v>91</v>
      </c>
      <c r="AY391" s="137" t="s">
        <v>199</v>
      </c>
      <c r="BK391" s="146">
        <f>SUM(BK392:BK412)</f>
        <v>0</v>
      </c>
    </row>
    <row r="392" spans="1:65" s="2" customFormat="1" ht="24.2" customHeight="1">
      <c r="A392" s="33"/>
      <c r="B392" s="149"/>
      <c r="C392" s="150" t="s">
        <v>520</v>
      </c>
      <c r="D392" s="150" t="s">
        <v>201</v>
      </c>
      <c r="E392" s="151" t="s">
        <v>1445</v>
      </c>
      <c r="F392" s="152" t="s">
        <v>1446</v>
      </c>
      <c r="G392" s="153" t="s">
        <v>345</v>
      </c>
      <c r="H392" s="154">
        <v>56</v>
      </c>
      <c r="I392" s="155"/>
      <c r="J392" s="156">
        <f>ROUND(I392*H392,2)</f>
        <v>0</v>
      </c>
      <c r="K392" s="152" t="s">
        <v>205</v>
      </c>
      <c r="L392" s="34"/>
      <c r="M392" s="157" t="s">
        <v>1</v>
      </c>
      <c r="N392" s="158" t="s">
        <v>46</v>
      </c>
      <c r="O392" s="59"/>
      <c r="P392" s="159">
        <f>O392*H392</f>
        <v>0</v>
      </c>
      <c r="Q392" s="159">
        <v>0.0231</v>
      </c>
      <c r="R392" s="159">
        <f>Q392*H392</f>
        <v>1.2935999999999999</v>
      </c>
      <c r="S392" s="159">
        <v>0</v>
      </c>
      <c r="T392" s="160">
        <f>S392*H392</f>
        <v>0</v>
      </c>
      <c r="U392" s="33"/>
      <c r="V392" s="33"/>
      <c r="W392" s="33"/>
      <c r="X392" s="33"/>
      <c r="Y392" s="33"/>
      <c r="Z392" s="33"/>
      <c r="AA392" s="33"/>
      <c r="AB392" s="33"/>
      <c r="AC392" s="33"/>
      <c r="AD392" s="33"/>
      <c r="AE392" s="33"/>
      <c r="AR392" s="161" t="s">
        <v>206</v>
      </c>
      <c r="AT392" s="161" t="s">
        <v>201</v>
      </c>
      <c r="AU392" s="161" t="s">
        <v>221</v>
      </c>
      <c r="AY392" s="18" t="s">
        <v>199</v>
      </c>
      <c r="BE392" s="162">
        <f>IF(N392="základní",J392,0)</f>
        <v>0</v>
      </c>
      <c r="BF392" s="162">
        <f>IF(N392="snížená",J392,0)</f>
        <v>0</v>
      </c>
      <c r="BG392" s="162">
        <f>IF(N392="zákl. přenesená",J392,0)</f>
        <v>0</v>
      </c>
      <c r="BH392" s="162">
        <f>IF(N392="sníž. přenesená",J392,0)</f>
        <v>0</v>
      </c>
      <c r="BI392" s="162">
        <f>IF(N392="nulová",J392,0)</f>
        <v>0</v>
      </c>
      <c r="BJ392" s="18" t="s">
        <v>89</v>
      </c>
      <c r="BK392" s="162">
        <f>ROUND(I392*H392,2)</f>
        <v>0</v>
      </c>
      <c r="BL392" s="18" t="s">
        <v>206</v>
      </c>
      <c r="BM392" s="161" t="s">
        <v>1447</v>
      </c>
    </row>
    <row r="393" spans="1:47" s="2" customFormat="1" ht="19.5">
      <c r="A393" s="33"/>
      <c r="B393" s="34"/>
      <c r="C393" s="33"/>
      <c r="D393" s="163" t="s">
        <v>208</v>
      </c>
      <c r="E393" s="33"/>
      <c r="F393" s="164" t="s">
        <v>1448</v>
      </c>
      <c r="G393" s="33"/>
      <c r="H393" s="33"/>
      <c r="I393" s="165"/>
      <c r="J393" s="33"/>
      <c r="K393" s="33"/>
      <c r="L393" s="34"/>
      <c r="M393" s="166"/>
      <c r="N393" s="167"/>
      <c r="O393" s="59"/>
      <c r="P393" s="59"/>
      <c r="Q393" s="59"/>
      <c r="R393" s="59"/>
      <c r="S393" s="59"/>
      <c r="T393" s="60"/>
      <c r="U393" s="33"/>
      <c r="V393" s="33"/>
      <c r="W393" s="33"/>
      <c r="X393" s="33"/>
      <c r="Y393" s="33"/>
      <c r="Z393" s="33"/>
      <c r="AA393" s="33"/>
      <c r="AB393" s="33"/>
      <c r="AC393" s="33"/>
      <c r="AD393" s="33"/>
      <c r="AE393" s="33"/>
      <c r="AT393" s="18" t="s">
        <v>208</v>
      </c>
      <c r="AU393" s="18" t="s">
        <v>221</v>
      </c>
    </row>
    <row r="394" spans="1:47" s="2" customFormat="1" ht="117">
      <c r="A394" s="33"/>
      <c r="B394" s="34"/>
      <c r="C394" s="33"/>
      <c r="D394" s="163" t="s">
        <v>210</v>
      </c>
      <c r="E394" s="33"/>
      <c r="F394" s="168" t="s">
        <v>1449</v>
      </c>
      <c r="G394" s="33"/>
      <c r="H394" s="33"/>
      <c r="I394" s="165"/>
      <c r="J394" s="33"/>
      <c r="K394" s="33"/>
      <c r="L394" s="34"/>
      <c r="M394" s="166"/>
      <c r="N394" s="167"/>
      <c r="O394" s="59"/>
      <c r="P394" s="59"/>
      <c r="Q394" s="59"/>
      <c r="R394" s="59"/>
      <c r="S394" s="59"/>
      <c r="T394" s="60"/>
      <c r="U394" s="33"/>
      <c r="V394" s="33"/>
      <c r="W394" s="33"/>
      <c r="X394" s="33"/>
      <c r="Y394" s="33"/>
      <c r="Z394" s="33"/>
      <c r="AA394" s="33"/>
      <c r="AB394" s="33"/>
      <c r="AC394" s="33"/>
      <c r="AD394" s="33"/>
      <c r="AE394" s="33"/>
      <c r="AT394" s="18" t="s">
        <v>210</v>
      </c>
      <c r="AU394" s="18" t="s">
        <v>221</v>
      </c>
    </row>
    <row r="395" spans="2:51" s="14" customFormat="1" ht="11.25">
      <c r="B395" s="177"/>
      <c r="D395" s="163" t="s">
        <v>212</v>
      </c>
      <c r="E395" s="178" t="s">
        <v>1</v>
      </c>
      <c r="F395" s="179" t="s">
        <v>1450</v>
      </c>
      <c r="H395" s="178" t="s">
        <v>1</v>
      </c>
      <c r="I395" s="180"/>
      <c r="L395" s="177"/>
      <c r="M395" s="181"/>
      <c r="N395" s="182"/>
      <c r="O395" s="182"/>
      <c r="P395" s="182"/>
      <c r="Q395" s="182"/>
      <c r="R395" s="182"/>
      <c r="S395" s="182"/>
      <c r="T395" s="183"/>
      <c r="AT395" s="178" t="s">
        <v>212</v>
      </c>
      <c r="AU395" s="178" t="s">
        <v>221</v>
      </c>
      <c r="AV395" s="14" t="s">
        <v>89</v>
      </c>
      <c r="AW395" s="14" t="s">
        <v>36</v>
      </c>
      <c r="AX395" s="14" t="s">
        <v>81</v>
      </c>
      <c r="AY395" s="178" t="s">
        <v>199</v>
      </c>
    </row>
    <row r="396" spans="2:51" s="13" customFormat="1" ht="11.25">
      <c r="B396" s="169"/>
      <c r="D396" s="163" t="s">
        <v>212</v>
      </c>
      <c r="E396" s="170" t="s">
        <v>1</v>
      </c>
      <c r="F396" s="171" t="s">
        <v>1451</v>
      </c>
      <c r="H396" s="172">
        <v>56</v>
      </c>
      <c r="I396" s="173"/>
      <c r="L396" s="169"/>
      <c r="M396" s="174"/>
      <c r="N396" s="175"/>
      <c r="O396" s="175"/>
      <c r="P396" s="175"/>
      <c r="Q396" s="175"/>
      <c r="R396" s="175"/>
      <c r="S396" s="175"/>
      <c r="T396" s="176"/>
      <c r="AT396" s="170" t="s">
        <v>212</v>
      </c>
      <c r="AU396" s="170" t="s">
        <v>221</v>
      </c>
      <c r="AV396" s="13" t="s">
        <v>91</v>
      </c>
      <c r="AW396" s="13" t="s">
        <v>36</v>
      </c>
      <c r="AX396" s="13" t="s">
        <v>81</v>
      </c>
      <c r="AY396" s="170" t="s">
        <v>199</v>
      </c>
    </row>
    <row r="397" spans="2:51" s="15" customFormat="1" ht="11.25">
      <c r="B397" s="184"/>
      <c r="D397" s="163" t="s">
        <v>212</v>
      </c>
      <c r="E397" s="185" t="s">
        <v>1</v>
      </c>
      <c r="F397" s="186" t="s">
        <v>234</v>
      </c>
      <c r="H397" s="187">
        <v>56</v>
      </c>
      <c r="I397" s="188"/>
      <c r="L397" s="184"/>
      <c r="M397" s="189"/>
      <c r="N397" s="190"/>
      <c r="O397" s="190"/>
      <c r="P397" s="190"/>
      <c r="Q397" s="190"/>
      <c r="R397" s="190"/>
      <c r="S397" s="190"/>
      <c r="T397" s="191"/>
      <c r="AT397" s="185" t="s">
        <v>212</v>
      </c>
      <c r="AU397" s="185" t="s">
        <v>221</v>
      </c>
      <c r="AV397" s="15" t="s">
        <v>206</v>
      </c>
      <c r="AW397" s="15" t="s">
        <v>36</v>
      </c>
      <c r="AX397" s="15" t="s">
        <v>89</v>
      </c>
      <c r="AY397" s="185" t="s">
        <v>199</v>
      </c>
    </row>
    <row r="398" spans="1:65" s="2" customFormat="1" ht="24.2" customHeight="1">
      <c r="A398" s="33"/>
      <c r="B398" s="149"/>
      <c r="C398" s="150" t="s">
        <v>527</v>
      </c>
      <c r="D398" s="150" t="s">
        <v>201</v>
      </c>
      <c r="E398" s="151" t="s">
        <v>956</v>
      </c>
      <c r="F398" s="152" t="s">
        <v>957</v>
      </c>
      <c r="G398" s="153" t="s">
        <v>345</v>
      </c>
      <c r="H398" s="154">
        <v>6.6</v>
      </c>
      <c r="I398" s="155"/>
      <c r="J398" s="156">
        <f>ROUND(I398*H398,2)</f>
        <v>0</v>
      </c>
      <c r="K398" s="152" t="s">
        <v>205</v>
      </c>
      <c r="L398" s="34"/>
      <c r="M398" s="157" t="s">
        <v>1</v>
      </c>
      <c r="N398" s="158" t="s">
        <v>46</v>
      </c>
      <c r="O398" s="59"/>
      <c r="P398" s="159">
        <f>O398*H398</f>
        <v>0</v>
      </c>
      <c r="Q398" s="159">
        <v>0.07057</v>
      </c>
      <c r="R398" s="159">
        <f>Q398*H398</f>
        <v>0.46576199999999995</v>
      </c>
      <c r="S398" s="159">
        <v>0</v>
      </c>
      <c r="T398" s="160">
        <f>S398*H398</f>
        <v>0</v>
      </c>
      <c r="U398" s="33"/>
      <c r="V398" s="33"/>
      <c r="W398" s="33"/>
      <c r="X398" s="33"/>
      <c r="Y398" s="33"/>
      <c r="Z398" s="33"/>
      <c r="AA398" s="33"/>
      <c r="AB398" s="33"/>
      <c r="AC398" s="33"/>
      <c r="AD398" s="33"/>
      <c r="AE398" s="33"/>
      <c r="AR398" s="161" t="s">
        <v>206</v>
      </c>
      <c r="AT398" s="161" t="s">
        <v>201</v>
      </c>
      <c r="AU398" s="161" t="s">
        <v>221</v>
      </c>
      <c r="AY398" s="18" t="s">
        <v>199</v>
      </c>
      <c r="BE398" s="162">
        <f>IF(N398="základní",J398,0)</f>
        <v>0</v>
      </c>
      <c r="BF398" s="162">
        <f>IF(N398="snížená",J398,0)</f>
        <v>0</v>
      </c>
      <c r="BG398" s="162">
        <f>IF(N398="zákl. přenesená",J398,0)</f>
        <v>0</v>
      </c>
      <c r="BH398" s="162">
        <f>IF(N398="sníž. přenesená",J398,0)</f>
        <v>0</v>
      </c>
      <c r="BI398" s="162">
        <f>IF(N398="nulová",J398,0)</f>
        <v>0</v>
      </c>
      <c r="BJ398" s="18" t="s">
        <v>89</v>
      </c>
      <c r="BK398" s="162">
        <f>ROUND(I398*H398,2)</f>
        <v>0</v>
      </c>
      <c r="BL398" s="18" t="s">
        <v>206</v>
      </c>
      <c r="BM398" s="161" t="s">
        <v>1452</v>
      </c>
    </row>
    <row r="399" spans="1:47" s="2" customFormat="1" ht="19.5">
      <c r="A399" s="33"/>
      <c r="B399" s="34"/>
      <c r="C399" s="33"/>
      <c r="D399" s="163" t="s">
        <v>208</v>
      </c>
      <c r="E399" s="33"/>
      <c r="F399" s="164" t="s">
        <v>959</v>
      </c>
      <c r="G399" s="33"/>
      <c r="H399" s="33"/>
      <c r="I399" s="165"/>
      <c r="J399" s="33"/>
      <c r="K399" s="33"/>
      <c r="L399" s="34"/>
      <c r="M399" s="166"/>
      <c r="N399" s="167"/>
      <c r="O399" s="59"/>
      <c r="P399" s="59"/>
      <c r="Q399" s="59"/>
      <c r="R399" s="59"/>
      <c r="S399" s="59"/>
      <c r="T399" s="60"/>
      <c r="U399" s="33"/>
      <c r="V399" s="33"/>
      <c r="W399" s="33"/>
      <c r="X399" s="33"/>
      <c r="Y399" s="33"/>
      <c r="Z399" s="33"/>
      <c r="AA399" s="33"/>
      <c r="AB399" s="33"/>
      <c r="AC399" s="33"/>
      <c r="AD399" s="33"/>
      <c r="AE399" s="33"/>
      <c r="AT399" s="18" t="s">
        <v>208</v>
      </c>
      <c r="AU399" s="18" t="s">
        <v>221</v>
      </c>
    </row>
    <row r="400" spans="1:47" s="2" customFormat="1" ht="117">
      <c r="A400" s="33"/>
      <c r="B400" s="34"/>
      <c r="C400" s="33"/>
      <c r="D400" s="163" t="s">
        <v>210</v>
      </c>
      <c r="E400" s="33"/>
      <c r="F400" s="168" t="s">
        <v>960</v>
      </c>
      <c r="G400" s="33"/>
      <c r="H400" s="33"/>
      <c r="I400" s="165"/>
      <c r="J400" s="33"/>
      <c r="K400" s="33"/>
      <c r="L400" s="34"/>
      <c r="M400" s="166"/>
      <c r="N400" s="167"/>
      <c r="O400" s="59"/>
      <c r="P400" s="59"/>
      <c r="Q400" s="59"/>
      <c r="R400" s="59"/>
      <c r="S400" s="59"/>
      <c r="T400" s="60"/>
      <c r="U400" s="33"/>
      <c r="V400" s="33"/>
      <c r="W400" s="33"/>
      <c r="X400" s="33"/>
      <c r="Y400" s="33"/>
      <c r="Z400" s="33"/>
      <c r="AA400" s="33"/>
      <c r="AB400" s="33"/>
      <c r="AC400" s="33"/>
      <c r="AD400" s="33"/>
      <c r="AE400" s="33"/>
      <c r="AT400" s="18" t="s">
        <v>210</v>
      </c>
      <c r="AU400" s="18" t="s">
        <v>221</v>
      </c>
    </row>
    <row r="401" spans="2:51" s="14" customFormat="1" ht="11.25">
      <c r="B401" s="177"/>
      <c r="D401" s="163" t="s">
        <v>212</v>
      </c>
      <c r="E401" s="178" t="s">
        <v>1</v>
      </c>
      <c r="F401" s="179" t="s">
        <v>1453</v>
      </c>
      <c r="H401" s="178" t="s">
        <v>1</v>
      </c>
      <c r="I401" s="180"/>
      <c r="L401" s="177"/>
      <c r="M401" s="181"/>
      <c r="N401" s="182"/>
      <c r="O401" s="182"/>
      <c r="P401" s="182"/>
      <c r="Q401" s="182"/>
      <c r="R401" s="182"/>
      <c r="S401" s="182"/>
      <c r="T401" s="183"/>
      <c r="AT401" s="178" t="s">
        <v>212</v>
      </c>
      <c r="AU401" s="178" t="s">
        <v>221</v>
      </c>
      <c r="AV401" s="14" t="s">
        <v>89</v>
      </c>
      <c r="AW401" s="14" t="s">
        <v>36</v>
      </c>
      <c r="AX401" s="14" t="s">
        <v>81</v>
      </c>
      <c r="AY401" s="178" t="s">
        <v>199</v>
      </c>
    </row>
    <row r="402" spans="2:51" s="13" customFormat="1" ht="11.25">
      <c r="B402" s="169"/>
      <c r="D402" s="163" t="s">
        <v>212</v>
      </c>
      <c r="E402" s="170" t="s">
        <v>1</v>
      </c>
      <c r="F402" s="171" t="s">
        <v>1454</v>
      </c>
      <c r="H402" s="172">
        <v>6.6</v>
      </c>
      <c r="I402" s="173"/>
      <c r="L402" s="169"/>
      <c r="M402" s="174"/>
      <c r="N402" s="175"/>
      <c r="O402" s="175"/>
      <c r="P402" s="175"/>
      <c r="Q402" s="175"/>
      <c r="R402" s="175"/>
      <c r="S402" s="175"/>
      <c r="T402" s="176"/>
      <c r="AT402" s="170" t="s">
        <v>212</v>
      </c>
      <c r="AU402" s="170" t="s">
        <v>221</v>
      </c>
      <c r="AV402" s="13" t="s">
        <v>91</v>
      </c>
      <c r="AW402" s="13" t="s">
        <v>36</v>
      </c>
      <c r="AX402" s="13" t="s">
        <v>81</v>
      </c>
      <c r="AY402" s="170" t="s">
        <v>199</v>
      </c>
    </row>
    <row r="403" spans="2:51" s="15" customFormat="1" ht="11.25">
      <c r="B403" s="184"/>
      <c r="D403" s="163" t="s">
        <v>212</v>
      </c>
      <c r="E403" s="185" t="s">
        <v>1</v>
      </c>
      <c r="F403" s="186" t="s">
        <v>234</v>
      </c>
      <c r="H403" s="187">
        <v>6.6</v>
      </c>
      <c r="I403" s="188"/>
      <c r="L403" s="184"/>
      <c r="M403" s="189"/>
      <c r="N403" s="190"/>
      <c r="O403" s="190"/>
      <c r="P403" s="190"/>
      <c r="Q403" s="190"/>
      <c r="R403" s="190"/>
      <c r="S403" s="190"/>
      <c r="T403" s="191"/>
      <c r="AT403" s="185" t="s">
        <v>212</v>
      </c>
      <c r="AU403" s="185" t="s">
        <v>221</v>
      </c>
      <c r="AV403" s="15" t="s">
        <v>206</v>
      </c>
      <c r="AW403" s="15" t="s">
        <v>36</v>
      </c>
      <c r="AX403" s="15" t="s">
        <v>89</v>
      </c>
      <c r="AY403" s="185" t="s">
        <v>199</v>
      </c>
    </row>
    <row r="404" spans="1:65" s="2" customFormat="1" ht="24.2" customHeight="1">
      <c r="A404" s="33"/>
      <c r="B404" s="149"/>
      <c r="C404" s="150" t="s">
        <v>533</v>
      </c>
      <c r="D404" s="150" t="s">
        <v>201</v>
      </c>
      <c r="E404" s="151" t="s">
        <v>1455</v>
      </c>
      <c r="F404" s="152" t="s">
        <v>1456</v>
      </c>
      <c r="G404" s="153" t="s">
        <v>400</v>
      </c>
      <c r="H404" s="154">
        <v>5</v>
      </c>
      <c r="I404" s="155"/>
      <c r="J404" s="156">
        <f>ROUND(I404*H404,2)</f>
        <v>0</v>
      </c>
      <c r="K404" s="152" t="s">
        <v>205</v>
      </c>
      <c r="L404" s="34"/>
      <c r="M404" s="157" t="s">
        <v>1</v>
      </c>
      <c r="N404" s="158" t="s">
        <v>46</v>
      </c>
      <c r="O404" s="59"/>
      <c r="P404" s="159">
        <f>O404*H404</f>
        <v>0</v>
      </c>
      <c r="Q404" s="159">
        <v>0.00036</v>
      </c>
      <c r="R404" s="159">
        <f>Q404*H404</f>
        <v>0.0018000000000000002</v>
      </c>
      <c r="S404" s="159">
        <v>0</v>
      </c>
      <c r="T404" s="160">
        <f>S404*H404</f>
        <v>0</v>
      </c>
      <c r="U404" s="33"/>
      <c r="V404" s="33"/>
      <c r="W404" s="33"/>
      <c r="X404" s="33"/>
      <c r="Y404" s="33"/>
      <c r="Z404" s="33"/>
      <c r="AA404" s="33"/>
      <c r="AB404" s="33"/>
      <c r="AC404" s="33"/>
      <c r="AD404" s="33"/>
      <c r="AE404" s="33"/>
      <c r="AR404" s="161" t="s">
        <v>206</v>
      </c>
      <c r="AT404" s="161" t="s">
        <v>201</v>
      </c>
      <c r="AU404" s="161" t="s">
        <v>221</v>
      </c>
      <c r="AY404" s="18" t="s">
        <v>199</v>
      </c>
      <c r="BE404" s="162">
        <f>IF(N404="základní",J404,0)</f>
        <v>0</v>
      </c>
      <c r="BF404" s="162">
        <f>IF(N404="snížená",J404,0)</f>
        <v>0</v>
      </c>
      <c r="BG404" s="162">
        <f>IF(N404="zákl. přenesená",J404,0)</f>
        <v>0</v>
      </c>
      <c r="BH404" s="162">
        <f>IF(N404="sníž. přenesená",J404,0)</f>
        <v>0</v>
      </c>
      <c r="BI404" s="162">
        <f>IF(N404="nulová",J404,0)</f>
        <v>0</v>
      </c>
      <c r="BJ404" s="18" t="s">
        <v>89</v>
      </c>
      <c r="BK404" s="162">
        <f>ROUND(I404*H404,2)</f>
        <v>0</v>
      </c>
      <c r="BL404" s="18" t="s">
        <v>206</v>
      </c>
      <c r="BM404" s="161" t="s">
        <v>1457</v>
      </c>
    </row>
    <row r="405" spans="1:47" s="2" customFormat="1" ht="19.5">
      <c r="A405" s="33"/>
      <c r="B405" s="34"/>
      <c r="C405" s="33"/>
      <c r="D405" s="163" t="s">
        <v>208</v>
      </c>
      <c r="E405" s="33"/>
      <c r="F405" s="164" t="s">
        <v>1458</v>
      </c>
      <c r="G405" s="33"/>
      <c r="H405" s="33"/>
      <c r="I405" s="165"/>
      <c r="J405" s="33"/>
      <c r="K405" s="33"/>
      <c r="L405" s="34"/>
      <c r="M405" s="166"/>
      <c r="N405" s="167"/>
      <c r="O405" s="59"/>
      <c r="P405" s="59"/>
      <c r="Q405" s="59"/>
      <c r="R405" s="59"/>
      <c r="S405" s="59"/>
      <c r="T405" s="60"/>
      <c r="U405" s="33"/>
      <c r="V405" s="33"/>
      <c r="W405" s="33"/>
      <c r="X405" s="33"/>
      <c r="Y405" s="33"/>
      <c r="Z405" s="33"/>
      <c r="AA405" s="33"/>
      <c r="AB405" s="33"/>
      <c r="AC405" s="33"/>
      <c r="AD405" s="33"/>
      <c r="AE405" s="33"/>
      <c r="AT405" s="18" t="s">
        <v>208</v>
      </c>
      <c r="AU405" s="18" t="s">
        <v>221</v>
      </c>
    </row>
    <row r="406" spans="1:47" s="2" customFormat="1" ht="78">
      <c r="A406" s="33"/>
      <c r="B406" s="34"/>
      <c r="C406" s="33"/>
      <c r="D406" s="163" t="s">
        <v>210</v>
      </c>
      <c r="E406" s="33"/>
      <c r="F406" s="168" t="s">
        <v>1459</v>
      </c>
      <c r="G406" s="33"/>
      <c r="H406" s="33"/>
      <c r="I406" s="165"/>
      <c r="J406" s="33"/>
      <c r="K406" s="33"/>
      <c r="L406" s="34"/>
      <c r="M406" s="166"/>
      <c r="N406" s="167"/>
      <c r="O406" s="59"/>
      <c r="P406" s="59"/>
      <c r="Q406" s="59"/>
      <c r="R406" s="59"/>
      <c r="S406" s="59"/>
      <c r="T406" s="60"/>
      <c r="U406" s="33"/>
      <c r="V406" s="33"/>
      <c r="W406" s="33"/>
      <c r="X406" s="33"/>
      <c r="Y406" s="33"/>
      <c r="Z406" s="33"/>
      <c r="AA406" s="33"/>
      <c r="AB406" s="33"/>
      <c r="AC406" s="33"/>
      <c r="AD406" s="33"/>
      <c r="AE406" s="33"/>
      <c r="AT406" s="18" t="s">
        <v>210</v>
      </c>
      <c r="AU406" s="18" t="s">
        <v>221</v>
      </c>
    </row>
    <row r="407" spans="2:51" s="14" customFormat="1" ht="11.25">
      <c r="B407" s="177"/>
      <c r="D407" s="163" t="s">
        <v>212</v>
      </c>
      <c r="E407" s="178" t="s">
        <v>1</v>
      </c>
      <c r="F407" s="179" t="s">
        <v>1450</v>
      </c>
      <c r="H407" s="178" t="s">
        <v>1</v>
      </c>
      <c r="I407" s="180"/>
      <c r="L407" s="177"/>
      <c r="M407" s="181"/>
      <c r="N407" s="182"/>
      <c r="O407" s="182"/>
      <c r="P407" s="182"/>
      <c r="Q407" s="182"/>
      <c r="R407" s="182"/>
      <c r="S407" s="182"/>
      <c r="T407" s="183"/>
      <c r="AT407" s="178" t="s">
        <v>212</v>
      </c>
      <c r="AU407" s="178" t="s">
        <v>221</v>
      </c>
      <c r="AV407" s="14" t="s">
        <v>89</v>
      </c>
      <c r="AW407" s="14" t="s">
        <v>36</v>
      </c>
      <c r="AX407" s="14" t="s">
        <v>81</v>
      </c>
      <c r="AY407" s="178" t="s">
        <v>199</v>
      </c>
    </row>
    <row r="408" spans="2:51" s="13" customFormat="1" ht="11.25">
      <c r="B408" s="169"/>
      <c r="D408" s="163" t="s">
        <v>212</v>
      </c>
      <c r="E408" s="170" t="s">
        <v>1</v>
      </c>
      <c r="F408" s="171" t="s">
        <v>1460</v>
      </c>
      <c r="H408" s="172">
        <v>1</v>
      </c>
      <c r="I408" s="173"/>
      <c r="L408" s="169"/>
      <c r="M408" s="174"/>
      <c r="N408" s="175"/>
      <c r="O408" s="175"/>
      <c r="P408" s="175"/>
      <c r="Q408" s="175"/>
      <c r="R408" s="175"/>
      <c r="S408" s="175"/>
      <c r="T408" s="176"/>
      <c r="AT408" s="170" t="s">
        <v>212</v>
      </c>
      <c r="AU408" s="170" t="s">
        <v>221</v>
      </c>
      <c r="AV408" s="13" t="s">
        <v>91</v>
      </c>
      <c r="AW408" s="13" t="s">
        <v>36</v>
      </c>
      <c r="AX408" s="13" t="s">
        <v>81</v>
      </c>
      <c r="AY408" s="170" t="s">
        <v>199</v>
      </c>
    </row>
    <row r="409" spans="2:51" s="13" customFormat="1" ht="11.25">
      <c r="B409" s="169"/>
      <c r="D409" s="163" t="s">
        <v>212</v>
      </c>
      <c r="E409" s="170" t="s">
        <v>1</v>
      </c>
      <c r="F409" s="171" t="s">
        <v>1461</v>
      </c>
      <c r="H409" s="172">
        <v>4</v>
      </c>
      <c r="I409" s="173"/>
      <c r="L409" s="169"/>
      <c r="M409" s="174"/>
      <c r="N409" s="175"/>
      <c r="O409" s="175"/>
      <c r="P409" s="175"/>
      <c r="Q409" s="175"/>
      <c r="R409" s="175"/>
      <c r="S409" s="175"/>
      <c r="T409" s="176"/>
      <c r="AT409" s="170" t="s">
        <v>212</v>
      </c>
      <c r="AU409" s="170" t="s">
        <v>221</v>
      </c>
      <c r="AV409" s="13" t="s">
        <v>91</v>
      </c>
      <c r="AW409" s="13" t="s">
        <v>36</v>
      </c>
      <c r="AX409" s="13" t="s">
        <v>81</v>
      </c>
      <c r="AY409" s="170" t="s">
        <v>199</v>
      </c>
    </row>
    <row r="410" spans="2:51" s="15" customFormat="1" ht="11.25">
      <c r="B410" s="184"/>
      <c r="D410" s="163" t="s">
        <v>212</v>
      </c>
      <c r="E410" s="185" t="s">
        <v>1</v>
      </c>
      <c r="F410" s="186" t="s">
        <v>234</v>
      </c>
      <c r="H410" s="187">
        <v>5</v>
      </c>
      <c r="I410" s="188"/>
      <c r="L410" s="184"/>
      <c r="M410" s="189"/>
      <c r="N410" s="190"/>
      <c r="O410" s="190"/>
      <c r="P410" s="190"/>
      <c r="Q410" s="190"/>
      <c r="R410" s="190"/>
      <c r="S410" s="190"/>
      <c r="T410" s="191"/>
      <c r="AT410" s="185" t="s">
        <v>212</v>
      </c>
      <c r="AU410" s="185" t="s">
        <v>221</v>
      </c>
      <c r="AV410" s="15" t="s">
        <v>206</v>
      </c>
      <c r="AW410" s="15" t="s">
        <v>36</v>
      </c>
      <c r="AX410" s="15" t="s">
        <v>89</v>
      </c>
      <c r="AY410" s="185" t="s">
        <v>199</v>
      </c>
    </row>
    <row r="411" spans="1:65" s="2" customFormat="1" ht="14.45" customHeight="1">
      <c r="A411" s="33"/>
      <c r="B411" s="149"/>
      <c r="C411" s="192" t="s">
        <v>541</v>
      </c>
      <c r="D411" s="192" t="s">
        <v>272</v>
      </c>
      <c r="E411" s="193" t="s">
        <v>1462</v>
      </c>
      <c r="F411" s="194" t="s">
        <v>1463</v>
      </c>
      <c r="G411" s="195" t="s">
        <v>400</v>
      </c>
      <c r="H411" s="196">
        <v>5</v>
      </c>
      <c r="I411" s="197"/>
      <c r="J411" s="198">
        <f>ROUND(I411*H411,2)</f>
        <v>0</v>
      </c>
      <c r="K411" s="194" t="s">
        <v>205</v>
      </c>
      <c r="L411" s="199"/>
      <c r="M411" s="200" t="s">
        <v>1</v>
      </c>
      <c r="N411" s="201" t="s">
        <v>46</v>
      </c>
      <c r="O411" s="59"/>
      <c r="P411" s="159">
        <f>O411*H411</f>
        <v>0</v>
      </c>
      <c r="Q411" s="159">
        <v>0.0021</v>
      </c>
      <c r="R411" s="159">
        <f>Q411*H411</f>
        <v>0.010499999999999999</v>
      </c>
      <c r="S411" s="159">
        <v>0</v>
      </c>
      <c r="T411" s="160">
        <f>S411*H411</f>
        <v>0</v>
      </c>
      <c r="U411" s="33"/>
      <c r="V411" s="33"/>
      <c r="W411" s="33"/>
      <c r="X411" s="33"/>
      <c r="Y411" s="33"/>
      <c r="Z411" s="33"/>
      <c r="AA411" s="33"/>
      <c r="AB411" s="33"/>
      <c r="AC411" s="33"/>
      <c r="AD411" s="33"/>
      <c r="AE411" s="33"/>
      <c r="AR411" s="161" t="s">
        <v>259</v>
      </c>
      <c r="AT411" s="161" t="s">
        <v>272</v>
      </c>
      <c r="AU411" s="161" t="s">
        <v>221</v>
      </c>
      <c r="AY411" s="18" t="s">
        <v>199</v>
      </c>
      <c r="BE411" s="162">
        <f>IF(N411="základní",J411,0)</f>
        <v>0</v>
      </c>
      <c r="BF411" s="162">
        <f>IF(N411="snížená",J411,0)</f>
        <v>0</v>
      </c>
      <c r="BG411" s="162">
        <f>IF(N411="zákl. přenesená",J411,0)</f>
        <v>0</v>
      </c>
      <c r="BH411" s="162">
        <f>IF(N411="sníž. přenesená",J411,0)</f>
        <v>0</v>
      </c>
      <c r="BI411" s="162">
        <f>IF(N411="nulová",J411,0)</f>
        <v>0</v>
      </c>
      <c r="BJ411" s="18" t="s">
        <v>89</v>
      </c>
      <c r="BK411" s="162">
        <f>ROUND(I411*H411,2)</f>
        <v>0</v>
      </c>
      <c r="BL411" s="18" t="s">
        <v>206</v>
      </c>
      <c r="BM411" s="161" t="s">
        <v>1464</v>
      </c>
    </row>
    <row r="412" spans="1:47" s="2" customFormat="1" ht="11.25">
      <c r="A412" s="33"/>
      <c r="B412" s="34"/>
      <c r="C412" s="33"/>
      <c r="D412" s="163" t="s">
        <v>208</v>
      </c>
      <c r="E412" s="33"/>
      <c r="F412" s="164" t="s">
        <v>1463</v>
      </c>
      <c r="G412" s="33"/>
      <c r="H412" s="33"/>
      <c r="I412" s="165"/>
      <c r="J412" s="33"/>
      <c r="K412" s="33"/>
      <c r="L412" s="34"/>
      <c r="M412" s="166"/>
      <c r="N412" s="167"/>
      <c r="O412" s="59"/>
      <c r="P412" s="59"/>
      <c r="Q412" s="59"/>
      <c r="R412" s="59"/>
      <c r="S412" s="59"/>
      <c r="T412" s="60"/>
      <c r="U412" s="33"/>
      <c r="V412" s="33"/>
      <c r="W412" s="33"/>
      <c r="X412" s="33"/>
      <c r="Y412" s="33"/>
      <c r="Z412" s="33"/>
      <c r="AA412" s="33"/>
      <c r="AB412" s="33"/>
      <c r="AC412" s="33"/>
      <c r="AD412" s="33"/>
      <c r="AE412" s="33"/>
      <c r="AT412" s="18" t="s">
        <v>208</v>
      </c>
      <c r="AU412" s="18" t="s">
        <v>221</v>
      </c>
    </row>
    <row r="413" spans="2:63" s="12" customFormat="1" ht="20.85" customHeight="1">
      <c r="B413" s="136"/>
      <c r="D413" s="137" t="s">
        <v>80</v>
      </c>
      <c r="E413" s="147" t="s">
        <v>563</v>
      </c>
      <c r="F413" s="147" t="s">
        <v>564</v>
      </c>
      <c r="I413" s="139"/>
      <c r="J413" s="148">
        <f>BK413</f>
        <v>0</v>
      </c>
      <c r="L413" s="136"/>
      <c r="M413" s="141"/>
      <c r="N413" s="142"/>
      <c r="O413" s="142"/>
      <c r="P413" s="143">
        <f>SUM(P414:P458)</f>
        <v>0</v>
      </c>
      <c r="Q413" s="142"/>
      <c r="R413" s="143">
        <f>SUM(R414:R458)</f>
        <v>25.429398</v>
      </c>
      <c r="S413" s="142"/>
      <c r="T413" s="144">
        <f>SUM(T414:T458)</f>
        <v>0</v>
      </c>
      <c r="AR413" s="137" t="s">
        <v>89</v>
      </c>
      <c r="AT413" s="145" t="s">
        <v>80</v>
      </c>
      <c r="AU413" s="145" t="s">
        <v>91</v>
      </c>
      <c r="AY413" s="137" t="s">
        <v>199</v>
      </c>
      <c r="BK413" s="146">
        <f>SUM(BK414:BK458)</f>
        <v>0</v>
      </c>
    </row>
    <row r="414" spans="1:65" s="2" customFormat="1" ht="24.2" customHeight="1">
      <c r="A414" s="33"/>
      <c r="B414" s="149"/>
      <c r="C414" s="150" t="s">
        <v>550</v>
      </c>
      <c r="D414" s="150" t="s">
        <v>201</v>
      </c>
      <c r="E414" s="151" t="s">
        <v>566</v>
      </c>
      <c r="F414" s="152" t="s">
        <v>567</v>
      </c>
      <c r="G414" s="153" t="s">
        <v>204</v>
      </c>
      <c r="H414" s="154">
        <v>230.4</v>
      </c>
      <c r="I414" s="155"/>
      <c r="J414" s="156">
        <f>ROUND(I414*H414,2)</f>
        <v>0</v>
      </c>
      <c r="K414" s="152" t="s">
        <v>205</v>
      </c>
      <c r="L414" s="34"/>
      <c r="M414" s="157" t="s">
        <v>1</v>
      </c>
      <c r="N414" s="158" t="s">
        <v>46</v>
      </c>
      <c r="O414" s="59"/>
      <c r="P414" s="159">
        <f>O414*H414</f>
        <v>0</v>
      </c>
      <c r="Q414" s="159">
        <v>0.00063</v>
      </c>
      <c r="R414" s="159">
        <f>Q414*H414</f>
        <v>0.145152</v>
      </c>
      <c r="S414" s="159">
        <v>0</v>
      </c>
      <c r="T414" s="160">
        <f>S414*H414</f>
        <v>0</v>
      </c>
      <c r="U414" s="33"/>
      <c r="V414" s="33"/>
      <c r="W414" s="33"/>
      <c r="X414" s="33"/>
      <c r="Y414" s="33"/>
      <c r="Z414" s="33"/>
      <c r="AA414" s="33"/>
      <c r="AB414" s="33"/>
      <c r="AC414" s="33"/>
      <c r="AD414" s="33"/>
      <c r="AE414" s="33"/>
      <c r="AR414" s="161" t="s">
        <v>206</v>
      </c>
      <c r="AT414" s="161" t="s">
        <v>201</v>
      </c>
      <c r="AU414" s="161" t="s">
        <v>221</v>
      </c>
      <c r="AY414" s="18" t="s">
        <v>199</v>
      </c>
      <c r="BE414" s="162">
        <f>IF(N414="základní",J414,0)</f>
        <v>0</v>
      </c>
      <c r="BF414" s="162">
        <f>IF(N414="snížená",J414,0)</f>
        <v>0</v>
      </c>
      <c r="BG414" s="162">
        <f>IF(N414="zákl. přenesená",J414,0)</f>
        <v>0</v>
      </c>
      <c r="BH414" s="162">
        <f>IF(N414="sníž. přenesená",J414,0)</f>
        <v>0</v>
      </c>
      <c r="BI414" s="162">
        <f>IF(N414="nulová",J414,0)</f>
        <v>0</v>
      </c>
      <c r="BJ414" s="18" t="s">
        <v>89</v>
      </c>
      <c r="BK414" s="162">
        <f>ROUND(I414*H414,2)</f>
        <v>0</v>
      </c>
      <c r="BL414" s="18" t="s">
        <v>206</v>
      </c>
      <c r="BM414" s="161" t="s">
        <v>1465</v>
      </c>
    </row>
    <row r="415" spans="1:47" s="2" customFormat="1" ht="19.5">
      <c r="A415" s="33"/>
      <c r="B415" s="34"/>
      <c r="C415" s="33"/>
      <c r="D415" s="163" t="s">
        <v>208</v>
      </c>
      <c r="E415" s="33"/>
      <c r="F415" s="164" t="s">
        <v>569</v>
      </c>
      <c r="G415" s="33"/>
      <c r="H415" s="33"/>
      <c r="I415" s="165"/>
      <c r="J415" s="33"/>
      <c r="K415" s="33"/>
      <c r="L415" s="34"/>
      <c r="M415" s="166"/>
      <c r="N415" s="167"/>
      <c r="O415" s="59"/>
      <c r="P415" s="59"/>
      <c r="Q415" s="59"/>
      <c r="R415" s="59"/>
      <c r="S415" s="59"/>
      <c r="T415" s="60"/>
      <c r="U415" s="33"/>
      <c r="V415" s="33"/>
      <c r="W415" s="33"/>
      <c r="X415" s="33"/>
      <c r="Y415" s="33"/>
      <c r="Z415" s="33"/>
      <c r="AA415" s="33"/>
      <c r="AB415" s="33"/>
      <c r="AC415" s="33"/>
      <c r="AD415" s="33"/>
      <c r="AE415" s="33"/>
      <c r="AT415" s="18" t="s">
        <v>208</v>
      </c>
      <c r="AU415" s="18" t="s">
        <v>221</v>
      </c>
    </row>
    <row r="416" spans="1:47" s="2" customFormat="1" ht="68.25">
      <c r="A416" s="33"/>
      <c r="B416" s="34"/>
      <c r="C416" s="33"/>
      <c r="D416" s="163" t="s">
        <v>210</v>
      </c>
      <c r="E416" s="33"/>
      <c r="F416" s="168" t="s">
        <v>570</v>
      </c>
      <c r="G416" s="33"/>
      <c r="H416" s="33"/>
      <c r="I416" s="165"/>
      <c r="J416" s="33"/>
      <c r="K416" s="33"/>
      <c r="L416" s="34"/>
      <c r="M416" s="166"/>
      <c r="N416" s="167"/>
      <c r="O416" s="59"/>
      <c r="P416" s="59"/>
      <c r="Q416" s="59"/>
      <c r="R416" s="59"/>
      <c r="S416" s="59"/>
      <c r="T416" s="60"/>
      <c r="U416" s="33"/>
      <c r="V416" s="33"/>
      <c r="W416" s="33"/>
      <c r="X416" s="33"/>
      <c r="Y416" s="33"/>
      <c r="Z416" s="33"/>
      <c r="AA416" s="33"/>
      <c r="AB416" s="33"/>
      <c r="AC416" s="33"/>
      <c r="AD416" s="33"/>
      <c r="AE416" s="33"/>
      <c r="AT416" s="18" t="s">
        <v>210</v>
      </c>
      <c r="AU416" s="18" t="s">
        <v>221</v>
      </c>
    </row>
    <row r="417" spans="2:51" s="14" customFormat="1" ht="11.25">
      <c r="B417" s="177"/>
      <c r="D417" s="163" t="s">
        <v>212</v>
      </c>
      <c r="E417" s="178" t="s">
        <v>1</v>
      </c>
      <c r="F417" s="179" t="s">
        <v>900</v>
      </c>
      <c r="H417" s="178" t="s">
        <v>1</v>
      </c>
      <c r="I417" s="180"/>
      <c r="L417" s="177"/>
      <c r="M417" s="181"/>
      <c r="N417" s="182"/>
      <c r="O417" s="182"/>
      <c r="P417" s="182"/>
      <c r="Q417" s="182"/>
      <c r="R417" s="182"/>
      <c r="S417" s="182"/>
      <c r="T417" s="183"/>
      <c r="AT417" s="178" t="s">
        <v>212</v>
      </c>
      <c r="AU417" s="178" t="s">
        <v>221</v>
      </c>
      <c r="AV417" s="14" t="s">
        <v>89</v>
      </c>
      <c r="AW417" s="14" t="s">
        <v>36</v>
      </c>
      <c r="AX417" s="14" t="s">
        <v>81</v>
      </c>
      <c r="AY417" s="178" t="s">
        <v>199</v>
      </c>
    </row>
    <row r="418" spans="2:51" s="13" customFormat="1" ht="11.25">
      <c r="B418" s="169"/>
      <c r="D418" s="163" t="s">
        <v>212</v>
      </c>
      <c r="E418" s="170" t="s">
        <v>1</v>
      </c>
      <c r="F418" s="171" t="s">
        <v>1466</v>
      </c>
      <c r="H418" s="172">
        <v>22.8</v>
      </c>
      <c r="I418" s="173"/>
      <c r="L418" s="169"/>
      <c r="M418" s="174"/>
      <c r="N418" s="175"/>
      <c r="O418" s="175"/>
      <c r="P418" s="175"/>
      <c r="Q418" s="175"/>
      <c r="R418" s="175"/>
      <c r="S418" s="175"/>
      <c r="T418" s="176"/>
      <c r="AT418" s="170" t="s">
        <v>212</v>
      </c>
      <c r="AU418" s="170" t="s">
        <v>221</v>
      </c>
      <c r="AV418" s="13" t="s">
        <v>91</v>
      </c>
      <c r="AW418" s="13" t="s">
        <v>36</v>
      </c>
      <c r="AX418" s="13" t="s">
        <v>81</v>
      </c>
      <c r="AY418" s="170" t="s">
        <v>199</v>
      </c>
    </row>
    <row r="419" spans="2:51" s="13" customFormat="1" ht="11.25">
      <c r="B419" s="169"/>
      <c r="D419" s="163" t="s">
        <v>212</v>
      </c>
      <c r="E419" s="170" t="s">
        <v>1</v>
      </c>
      <c r="F419" s="171" t="s">
        <v>1467</v>
      </c>
      <c r="H419" s="172">
        <v>27.7</v>
      </c>
      <c r="I419" s="173"/>
      <c r="L419" s="169"/>
      <c r="M419" s="174"/>
      <c r="N419" s="175"/>
      <c r="O419" s="175"/>
      <c r="P419" s="175"/>
      <c r="Q419" s="175"/>
      <c r="R419" s="175"/>
      <c r="S419" s="175"/>
      <c r="T419" s="176"/>
      <c r="AT419" s="170" t="s">
        <v>212</v>
      </c>
      <c r="AU419" s="170" t="s">
        <v>221</v>
      </c>
      <c r="AV419" s="13" t="s">
        <v>91</v>
      </c>
      <c r="AW419" s="13" t="s">
        <v>36</v>
      </c>
      <c r="AX419" s="13" t="s">
        <v>81</v>
      </c>
      <c r="AY419" s="170" t="s">
        <v>199</v>
      </c>
    </row>
    <row r="420" spans="2:51" s="13" customFormat="1" ht="11.25">
      <c r="B420" s="169"/>
      <c r="D420" s="163" t="s">
        <v>212</v>
      </c>
      <c r="E420" s="170" t="s">
        <v>1</v>
      </c>
      <c r="F420" s="171" t="s">
        <v>1468</v>
      </c>
      <c r="H420" s="172">
        <v>34</v>
      </c>
      <c r="I420" s="173"/>
      <c r="L420" s="169"/>
      <c r="M420" s="174"/>
      <c r="N420" s="175"/>
      <c r="O420" s="175"/>
      <c r="P420" s="175"/>
      <c r="Q420" s="175"/>
      <c r="R420" s="175"/>
      <c r="S420" s="175"/>
      <c r="T420" s="176"/>
      <c r="AT420" s="170" t="s">
        <v>212</v>
      </c>
      <c r="AU420" s="170" t="s">
        <v>221</v>
      </c>
      <c r="AV420" s="13" t="s">
        <v>91</v>
      </c>
      <c r="AW420" s="13" t="s">
        <v>36</v>
      </c>
      <c r="AX420" s="13" t="s">
        <v>81</v>
      </c>
      <c r="AY420" s="170" t="s">
        <v>199</v>
      </c>
    </row>
    <row r="421" spans="2:51" s="13" customFormat="1" ht="11.25">
      <c r="B421" s="169"/>
      <c r="D421" s="163" t="s">
        <v>212</v>
      </c>
      <c r="E421" s="170" t="s">
        <v>1</v>
      </c>
      <c r="F421" s="171" t="s">
        <v>1469</v>
      </c>
      <c r="H421" s="172">
        <v>30.1</v>
      </c>
      <c r="I421" s="173"/>
      <c r="L421" s="169"/>
      <c r="M421" s="174"/>
      <c r="N421" s="175"/>
      <c r="O421" s="175"/>
      <c r="P421" s="175"/>
      <c r="Q421" s="175"/>
      <c r="R421" s="175"/>
      <c r="S421" s="175"/>
      <c r="T421" s="176"/>
      <c r="AT421" s="170" t="s">
        <v>212</v>
      </c>
      <c r="AU421" s="170" t="s">
        <v>221</v>
      </c>
      <c r="AV421" s="13" t="s">
        <v>91</v>
      </c>
      <c r="AW421" s="13" t="s">
        <v>36</v>
      </c>
      <c r="AX421" s="13" t="s">
        <v>81</v>
      </c>
      <c r="AY421" s="170" t="s">
        <v>199</v>
      </c>
    </row>
    <row r="422" spans="2:51" s="13" customFormat="1" ht="11.25">
      <c r="B422" s="169"/>
      <c r="D422" s="163" t="s">
        <v>212</v>
      </c>
      <c r="E422" s="170" t="s">
        <v>1</v>
      </c>
      <c r="F422" s="171" t="s">
        <v>1470</v>
      </c>
      <c r="H422" s="172">
        <v>29.8</v>
      </c>
      <c r="I422" s="173"/>
      <c r="L422" s="169"/>
      <c r="M422" s="174"/>
      <c r="N422" s="175"/>
      <c r="O422" s="175"/>
      <c r="P422" s="175"/>
      <c r="Q422" s="175"/>
      <c r="R422" s="175"/>
      <c r="S422" s="175"/>
      <c r="T422" s="176"/>
      <c r="AT422" s="170" t="s">
        <v>212</v>
      </c>
      <c r="AU422" s="170" t="s">
        <v>221</v>
      </c>
      <c r="AV422" s="13" t="s">
        <v>91</v>
      </c>
      <c r="AW422" s="13" t="s">
        <v>36</v>
      </c>
      <c r="AX422" s="13" t="s">
        <v>81</v>
      </c>
      <c r="AY422" s="170" t="s">
        <v>199</v>
      </c>
    </row>
    <row r="423" spans="2:51" s="13" customFormat="1" ht="11.25">
      <c r="B423" s="169"/>
      <c r="D423" s="163" t="s">
        <v>212</v>
      </c>
      <c r="E423" s="170" t="s">
        <v>1</v>
      </c>
      <c r="F423" s="171" t="s">
        <v>1471</v>
      </c>
      <c r="H423" s="172">
        <v>29.7</v>
      </c>
      <c r="I423" s="173"/>
      <c r="L423" s="169"/>
      <c r="M423" s="174"/>
      <c r="N423" s="175"/>
      <c r="O423" s="175"/>
      <c r="P423" s="175"/>
      <c r="Q423" s="175"/>
      <c r="R423" s="175"/>
      <c r="S423" s="175"/>
      <c r="T423" s="176"/>
      <c r="AT423" s="170" t="s">
        <v>212</v>
      </c>
      <c r="AU423" s="170" t="s">
        <v>221</v>
      </c>
      <c r="AV423" s="13" t="s">
        <v>91</v>
      </c>
      <c r="AW423" s="13" t="s">
        <v>36</v>
      </c>
      <c r="AX423" s="13" t="s">
        <v>81</v>
      </c>
      <c r="AY423" s="170" t="s">
        <v>199</v>
      </c>
    </row>
    <row r="424" spans="2:51" s="13" customFormat="1" ht="11.25">
      <c r="B424" s="169"/>
      <c r="D424" s="163" t="s">
        <v>212</v>
      </c>
      <c r="E424" s="170" t="s">
        <v>1</v>
      </c>
      <c r="F424" s="171" t="s">
        <v>1472</v>
      </c>
      <c r="H424" s="172">
        <v>28.5</v>
      </c>
      <c r="I424" s="173"/>
      <c r="L424" s="169"/>
      <c r="M424" s="174"/>
      <c r="N424" s="175"/>
      <c r="O424" s="175"/>
      <c r="P424" s="175"/>
      <c r="Q424" s="175"/>
      <c r="R424" s="175"/>
      <c r="S424" s="175"/>
      <c r="T424" s="176"/>
      <c r="AT424" s="170" t="s">
        <v>212</v>
      </c>
      <c r="AU424" s="170" t="s">
        <v>221</v>
      </c>
      <c r="AV424" s="13" t="s">
        <v>91</v>
      </c>
      <c r="AW424" s="13" t="s">
        <v>36</v>
      </c>
      <c r="AX424" s="13" t="s">
        <v>81</v>
      </c>
      <c r="AY424" s="170" t="s">
        <v>199</v>
      </c>
    </row>
    <row r="425" spans="2:51" s="13" customFormat="1" ht="11.25">
      <c r="B425" s="169"/>
      <c r="D425" s="163" t="s">
        <v>212</v>
      </c>
      <c r="E425" s="170" t="s">
        <v>1</v>
      </c>
      <c r="F425" s="171" t="s">
        <v>1473</v>
      </c>
      <c r="H425" s="172">
        <v>27.8</v>
      </c>
      <c r="I425" s="173"/>
      <c r="L425" s="169"/>
      <c r="M425" s="174"/>
      <c r="N425" s="175"/>
      <c r="O425" s="175"/>
      <c r="P425" s="175"/>
      <c r="Q425" s="175"/>
      <c r="R425" s="175"/>
      <c r="S425" s="175"/>
      <c r="T425" s="176"/>
      <c r="AT425" s="170" t="s">
        <v>212</v>
      </c>
      <c r="AU425" s="170" t="s">
        <v>221</v>
      </c>
      <c r="AV425" s="13" t="s">
        <v>91</v>
      </c>
      <c r="AW425" s="13" t="s">
        <v>36</v>
      </c>
      <c r="AX425" s="13" t="s">
        <v>81</v>
      </c>
      <c r="AY425" s="170" t="s">
        <v>199</v>
      </c>
    </row>
    <row r="426" spans="2:51" s="15" customFormat="1" ht="11.25">
      <c r="B426" s="184"/>
      <c r="D426" s="163" t="s">
        <v>212</v>
      </c>
      <c r="E426" s="185" t="s">
        <v>1</v>
      </c>
      <c r="F426" s="186" t="s">
        <v>234</v>
      </c>
      <c r="H426" s="187">
        <v>230.4</v>
      </c>
      <c r="I426" s="188"/>
      <c r="L426" s="184"/>
      <c r="M426" s="189"/>
      <c r="N426" s="190"/>
      <c r="O426" s="190"/>
      <c r="P426" s="190"/>
      <c r="Q426" s="190"/>
      <c r="R426" s="190"/>
      <c r="S426" s="190"/>
      <c r="T426" s="191"/>
      <c r="AT426" s="185" t="s">
        <v>212</v>
      </c>
      <c r="AU426" s="185" t="s">
        <v>221</v>
      </c>
      <c r="AV426" s="15" t="s">
        <v>206</v>
      </c>
      <c r="AW426" s="15" t="s">
        <v>36</v>
      </c>
      <c r="AX426" s="15" t="s">
        <v>89</v>
      </c>
      <c r="AY426" s="185" t="s">
        <v>199</v>
      </c>
    </row>
    <row r="427" spans="1:65" s="2" customFormat="1" ht="24.2" customHeight="1">
      <c r="A427" s="33"/>
      <c r="B427" s="149"/>
      <c r="C427" s="150" t="s">
        <v>558</v>
      </c>
      <c r="D427" s="150" t="s">
        <v>201</v>
      </c>
      <c r="E427" s="151" t="s">
        <v>980</v>
      </c>
      <c r="F427" s="152" t="s">
        <v>981</v>
      </c>
      <c r="G427" s="153" t="s">
        <v>345</v>
      </c>
      <c r="H427" s="154">
        <v>145.7</v>
      </c>
      <c r="I427" s="155"/>
      <c r="J427" s="156">
        <f>ROUND(I427*H427,2)</f>
        <v>0</v>
      </c>
      <c r="K427" s="152" t="s">
        <v>246</v>
      </c>
      <c r="L427" s="34"/>
      <c r="M427" s="157" t="s">
        <v>1</v>
      </c>
      <c r="N427" s="158" t="s">
        <v>46</v>
      </c>
      <c r="O427" s="59"/>
      <c r="P427" s="159">
        <f>O427*H427</f>
        <v>0</v>
      </c>
      <c r="Q427" s="159">
        <v>0.0035</v>
      </c>
      <c r="R427" s="159">
        <f>Q427*H427</f>
        <v>0.50995</v>
      </c>
      <c r="S427" s="159">
        <v>0</v>
      </c>
      <c r="T427" s="160">
        <f>S427*H427</f>
        <v>0</v>
      </c>
      <c r="U427" s="33"/>
      <c r="V427" s="33"/>
      <c r="W427" s="33"/>
      <c r="X427" s="33"/>
      <c r="Y427" s="33"/>
      <c r="Z427" s="33"/>
      <c r="AA427" s="33"/>
      <c r="AB427" s="33"/>
      <c r="AC427" s="33"/>
      <c r="AD427" s="33"/>
      <c r="AE427" s="33"/>
      <c r="AR427" s="161" t="s">
        <v>206</v>
      </c>
      <c r="AT427" s="161" t="s">
        <v>201</v>
      </c>
      <c r="AU427" s="161" t="s">
        <v>221</v>
      </c>
      <c r="AY427" s="18" t="s">
        <v>199</v>
      </c>
      <c r="BE427" s="162">
        <f>IF(N427="základní",J427,0)</f>
        <v>0</v>
      </c>
      <c r="BF427" s="162">
        <f>IF(N427="snížená",J427,0)</f>
        <v>0</v>
      </c>
      <c r="BG427" s="162">
        <f>IF(N427="zákl. přenesená",J427,0)</f>
        <v>0</v>
      </c>
      <c r="BH427" s="162">
        <f>IF(N427="sníž. přenesená",J427,0)</f>
        <v>0</v>
      </c>
      <c r="BI427" s="162">
        <f>IF(N427="nulová",J427,0)</f>
        <v>0</v>
      </c>
      <c r="BJ427" s="18" t="s">
        <v>89</v>
      </c>
      <c r="BK427" s="162">
        <f>ROUND(I427*H427,2)</f>
        <v>0</v>
      </c>
      <c r="BL427" s="18" t="s">
        <v>206</v>
      </c>
      <c r="BM427" s="161" t="s">
        <v>1474</v>
      </c>
    </row>
    <row r="428" spans="1:47" s="2" customFormat="1" ht="19.5">
      <c r="A428" s="33"/>
      <c r="B428" s="34"/>
      <c r="C428" s="33"/>
      <c r="D428" s="163" t="s">
        <v>208</v>
      </c>
      <c r="E428" s="33"/>
      <c r="F428" s="164" t="s">
        <v>983</v>
      </c>
      <c r="G428" s="33"/>
      <c r="H428" s="33"/>
      <c r="I428" s="165"/>
      <c r="J428" s="33"/>
      <c r="K428" s="33"/>
      <c r="L428" s="34"/>
      <c r="M428" s="166"/>
      <c r="N428" s="167"/>
      <c r="O428" s="59"/>
      <c r="P428" s="59"/>
      <c r="Q428" s="59"/>
      <c r="R428" s="59"/>
      <c r="S428" s="59"/>
      <c r="T428" s="60"/>
      <c r="U428" s="33"/>
      <c r="V428" s="33"/>
      <c r="W428" s="33"/>
      <c r="X428" s="33"/>
      <c r="Y428" s="33"/>
      <c r="Z428" s="33"/>
      <c r="AA428" s="33"/>
      <c r="AB428" s="33"/>
      <c r="AC428" s="33"/>
      <c r="AD428" s="33"/>
      <c r="AE428" s="33"/>
      <c r="AT428" s="18" t="s">
        <v>208</v>
      </c>
      <c r="AU428" s="18" t="s">
        <v>221</v>
      </c>
    </row>
    <row r="429" spans="2:51" s="14" customFormat="1" ht="11.25">
      <c r="B429" s="177"/>
      <c r="D429" s="163" t="s">
        <v>212</v>
      </c>
      <c r="E429" s="178" t="s">
        <v>1</v>
      </c>
      <c r="F429" s="179" t="s">
        <v>984</v>
      </c>
      <c r="H429" s="178" t="s">
        <v>1</v>
      </c>
      <c r="I429" s="180"/>
      <c r="L429" s="177"/>
      <c r="M429" s="181"/>
      <c r="N429" s="182"/>
      <c r="O429" s="182"/>
      <c r="P429" s="182"/>
      <c r="Q429" s="182"/>
      <c r="R429" s="182"/>
      <c r="S429" s="182"/>
      <c r="T429" s="183"/>
      <c r="AT429" s="178" t="s">
        <v>212</v>
      </c>
      <c r="AU429" s="178" t="s">
        <v>221</v>
      </c>
      <c r="AV429" s="14" t="s">
        <v>89</v>
      </c>
      <c r="AW429" s="14" t="s">
        <v>36</v>
      </c>
      <c r="AX429" s="14" t="s">
        <v>81</v>
      </c>
      <c r="AY429" s="178" t="s">
        <v>199</v>
      </c>
    </row>
    <row r="430" spans="2:51" s="13" customFormat="1" ht="11.25">
      <c r="B430" s="169"/>
      <c r="D430" s="163" t="s">
        <v>212</v>
      </c>
      <c r="E430" s="170" t="s">
        <v>1</v>
      </c>
      <c r="F430" s="171" t="s">
        <v>1475</v>
      </c>
      <c r="H430" s="172">
        <v>14.2</v>
      </c>
      <c r="I430" s="173"/>
      <c r="L430" s="169"/>
      <c r="M430" s="174"/>
      <c r="N430" s="175"/>
      <c r="O430" s="175"/>
      <c r="P430" s="175"/>
      <c r="Q430" s="175"/>
      <c r="R430" s="175"/>
      <c r="S430" s="175"/>
      <c r="T430" s="176"/>
      <c r="AT430" s="170" t="s">
        <v>212</v>
      </c>
      <c r="AU430" s="170" t="s">
        <v>221</v>
      </c>
      <c r="AV430" s="13" t="s">
        <v>91</v>
      </c>
      <c r="AW430" s="13" t="s">
        <v>36</v>
      </c>
      <c r="AX430" s="13" t="s">
        <v>81</v>
      </c>
      <c r="AY430" s="170" t="s">
        <v>199</v>
      </c>
    </row>
    <row r="431" spans="2:51" s="13" customFormat="1" ht="11.25">
      <c r="B431" s="169"/>
      <c r="D431" s="163" t="s">
        <v>212</v>
      </c>
      <c r="E431" s="170" t="s">
        <v>1</v>
      </c>
      <c r="F431" s="171" t="s">
        <v>1476</v>
      </c>
      <c r="H431" s="172">
        <v>15.2</v>
      </c>
      <c r="I431" s="173"/>
      <c r="L431" s="169"/>
      <c r="M431" s="174"/>
      <c r="N431" s="175"/>
      <c r="O431" s="175"/>
      <c r="P431" s="175"/>
      <c r="Q431" s="175"/>
      <c r="R431" s="175"/>
      <c r="S431" s="175"/>
      <c r="T431" s="176"/>
      <c r="AT431" s="170" t="s">
        <v>212</v>
      </c>
      <c r="AU431" s="170" t="s">
        <v>221</v>
      </c>
      <c r="AV431" s="13" t="s">
        <v>91</v>
      </c>
      <c r="AW431" s="13" t="s">
        <v>36</v>
      </c>
      <c r="AX431" s="13" t="s">
        <v>81</v>
      </c>
      <c r="AY431" s="170" t="s">
        <v>199</v>
      </c>
    </row>
    <row r="432" spans="2:51" s="13" customFormat="1" ht="11.25">
      <c r="B432" s="169"/>
      <c r="D432" s="163" t="s">
        <v>212</v>
      </c>
      <c r="E432" s="170" t="s">
        <v>1</v>
      </c>
      <c r="F432" s="171" t="s">
        <v>1477</v>
      </c>
      <c r="H432" s="172">
        <v>10.9</v>
      </c>
      <c r="I432" s="173"/>
      <c r="L432" s="169"/>
      <c r="M432" s="174"/>
      <c r="N432" s="175"/>
      <c r="O432" s="175"/>
      <c r="P432" s="175"/>
      <c r="Q432" s="175"/>
      <c r="R432" s="175"/>
      <c r="S432" s="175"/>
      <c r="T432" s="176"/>
      <c r="AT432" s="170" t="s">
        <v>212</v>
      </c>
      <c r="AU432" s="170" t="s">
        <v>221</v>
      </c>
      <c r="AV432" s="13" t="s">
        <v>91</v>
      </c>
      <c r="AW432" s="13" t="s">
        <v>36</v>
      </c>
      <c r="AX432" s="13" t="s">
        <v>81</v>
      </c>
      <c r="AY432" s="170" t="s">
        <v>199</v>
      </c>
    </row>
    <row r="433" spans="2:51" s="13" customFormat="1" ht="11.25">
      <c r="B433" s="169"/>
      <c r="D433" s="163" t="s">
        <v>212</v>
      </c>
      <c r="E433" s="170" t="s">
        <v>1</v>
      </c>
      <c r="F433" s="171" t="s">
        <v>1478</v>
      </c>
      <c r="H433" s="172">
        <v>19.9</v>
      </c>
      <c r="I433" s="173"/>
      <c r="L433" s="169"/>
      <c r="M433" s="174"/>
      <c r="N433" s="175"/>
      <c r="O433" s="175"/>
      <c r="P433" s="175"/>
      <c r="Q433" s="175"/>
      <c r="R433" s="175"/>
      <c r="S433" s="175"/>
      <c r="T433" s="176"/>
      <c r="AT433" s="170" t="s">
        <v>212</v>
      </c>
      <c r="AU433" s="170" t="s">
        <v>221</v>
      </c>
      <c r="AV433" s="13" t="s">
        <v>91</v>
      </c>
      <c r="AW433" s="13" t="s">
        <v>36</v>
      </c>
      <c r="AX433" s="13" t="s">
        <v>81</v>
      </c>
      <c r="AY433" s="170" t="s">
        <v>199</v>
      </c>
    </row>
    <row r="434" spans="2:51" s="13" customFormat="1" ht="11.25">
      <c r="B434" s="169"/>
      <c r="D434" s="163" t="s">
        <v>212</v>
      </c>
      <c r="E434" s="170" t="s">
        <v>1</v>
      </c>
      <c r="F434" s="171" t="s">
        <v>1479</v>
      </c>
      <c r="H434" s="172">
        <v>17.9</v>
      </c>
      <c r="I434" s="173"/>
      <c r="L434" s="169"/>
      <c r="M434" s="174"/>
      <c r="N434" s="175"/>
      <c r="O434" s="175"/>
      <c r="P434" s="175"/>
      <c r="Q434" s="175"/>
      <c r="R434" s="175"/>
      <c r="S434" s="175"/>
      <c r="T434" s="176"/>
      <c r="AT434" s="170" t="s">
        <v>212</v>
      </c>
      <c r="AU434" s="170" t="s">
        <v>221</v>
      </c>
      <c r="AV434" s="13" t="s">
        <v>91</v>
      </c>
      <c r="AW434" s="13" t="s">
        <v>36</v>
      </c>
      <c r="AX434" s="13" t="s">
        <v>81</v>
      </c>
      <c r="AY434" s="170" t="s">
        <v>199</v>
      </c>
    </row>
    <row r="435" spans="2:51" s="13" customFormat="1" ht="11.25">
      <c r="B435" s="169"/>
      <c r="D435" s="163" t="s">
        <v>212</v>
      </c>
      <c r="E435" s="170" t="s">
        <v>1</v>
      </c>
      <c r="F435" s="171" t="s">
        <v>1480</v>
      </c>
      <c r="H435" s="172">
        <v>17.7</v>
      </c>
      <c r="I435" s="173"/>
      <c r="L435" s="169"/>
      <c r="M435" s="174"/>
      <c r="N435" s="175"/>
      <c r="O435" s="175"/>
      <c r="P435" s="175"/>
      <c r="Q435" s="175"/>
      <c r="R435" s="175"/>
      <c r="S435" s="175"/>
      <c r="T435" s="176"/>
      <c r="AT435" s="170" t="s">
        <v>212</v>
      </c>
      <c r="AU435" s="170" t="s">
        <v>221</v>
      </c>
      <c r="AV435" s="13" t="s">
        <v>91</v>
      </c>
      <c r="AW435" s="13" t="s">
        <v>36</v>
      </c>
      <c r="AX435" s="13" t="s">
        <v>81</v>
      </c>
      <c r="AY435" s="170" t="s">
        <v>199</v>
      </c>
    </row>
    <row r="436" spans="2:51" s="13" customFormat="1" ht="11.25">
      <c r="B436" s="169"/>
      <c r="D436" s="163" t="s">
        <v>212</v>
      </c>
      <c r="E436" s="170" t="s">
        <v>1</v>
      </c>
      <c r="F436" s="171" t="s">
        <v>1480</v>
      </c>
      <c r="H436" s="172">
        <v>17.7</v>
      </c>
      <c r="I436" s="173"/>
      <c r="L436" s="169"/>
      <c r="M436" s="174"/>
      <c r="N436" s="175"/>
      <c r="O436" s="175"/>
      <c r="P436" s="175"/>
      <c r="Q436" s="175"/>
      <c r="R436" s="175"/>
      <c r="S436" s="175"/>
      <c r="T436" s="176"/>
      <c r="AT436" s="170" t="s">
        <v>212</v>
      </c>
      <c r="AU436" s="170" t="s">
        <v>221</v>
      </c>
      <c r="AV436" s="13" t="s">
        <v>91</v>
      </c>
      <c r="AW436" s="13" t="s">
        <v>36</v>
      </c>
      <c r="AX436" s="13" t="s">
        <v>81</v>
      </c>
      <c r="AY436" s="170" t="s">
        <v>199</v>
      </c>
    </row>
    <row r="437" spans="2:51" s="13" customFormat="1" ht="11.25">
      <c r="B437" s="169"/>
      <c r="D437" s="163" t="s">
        <v>212</v>
      </c>
      <c r="E437" s="170" t="s">
        <v>1</v>
      </c>
      <c r="F437" s="171" t="s">
        <v>1481</v>
      </c>
      <c r="H437" s="172">
        <v>17</v>
      </c>
      <c r="I437" s="173"/>
      <c r="L437" s="169"/>
      <c r="M437" s="174"/>
      <c r="N437" s="175"/>
      <c r="O437" s="175"/>
      <c r="P437" s="175"/>
      <c r="Q437" s="175"/>
      <c r="R437" s="175"/>
      <c r="S437" s="175"/>
      <c r="T437" s="176"/>
      <c r="AT437" s="170" t="s">
        <v>212</v>
      </c>
      <c r="AU437" s="170" t="s">
        <v>221</v>
      </c>
      <c r="AV437" s="13" t="s">
        <v>91</v>
      </c>
      <c r="AW437" s="13" t="s">
        <v>36</v>
      </c>
      <c r="AX437" s="13" t="s">
        <v>81</v>
      </c>
      <c r="AY437" s="170" t="s">
        <v>199</v>
      </c>
    </row>
    <row r="438" spans="2:51" s="13" customFormat="1" ht="11.25">
      <c r="B438" s="169"/>
      <c r="D438" s="163" t="s">
        <v>212</v>
      </c>
      <c r="E438" s="170" t="s">
        <v>1</v>
      </c>
      <c r="F438" s="171" t="s">
        <v>1482</v>
      </c>
      <c r="H438" s="172">
        <v>15.2</v>
      </c>
      <c r="I438" s="173"/>
      <c r="L438" s="169"/>
      <c r="M438" s="174"/>
      <c r="N438" s="175"/>
      <c r="O438" s="175"/>
      <c r="P438" s="175"/>
      <c r="Q438" s="175"/>
      <c r="R438" s="175"/>
      <c r="S438" s="175"/>
      <c r="T438" s="176"/>
      <c r="AT438" s="170" t="s">
        <v>212</v>
      </c>
      <c r="AU438" s="170" t="s">
        <v>221</v>
      </c>
      <c r="AV438" s="13" t="s">
        <v>91</v>
      </c>
      <c r="AW438" s="13" t="s">
        <v>36</v>
      </c>
      <c r="AX438" s="13" t="s">
        <v>81</v>
      </c>
      <c r="AY438" s="170" t="s">
        <v>199</v>
      </c>
    </row>
    <row r="439" spans="2:51" s="15" customFormat="1" ht="11.25">
      <c r="B439" s="184"/>
      <c r="D439" s="163" t="s">
        <v>212</v>
      </c>
      <c r="E439" s="185" t="s">
        <v>1</v>
      </c>
      <c r="F439" s="186" t="s">
        <v>234</v>
      </c>
      <c r="H439" s="187">
        <v>145.7</v>
      </c>
      <c r="I439" s="188"/>
      <c r="L439" s="184"/>
      <c r="M439" s="189"/>
      <c r="N439" s="190"/>
      <c r="O439" s="190"/>
      <c r="P439" s="190"/>
      <c r="Q439" s="190"/>
      <c r="R439" s="190"/>
      <c r="S439" s="190"/>
      <c r="T439" s="191"/>
      <c r="AT439" s="185" t="s">
        <v>212</v>
      </c>
      <c r="AU439" s="185" t="s">
        <v>221</v>
      </c>
      <c r="AV439" s="15" t="s">
        <v>206</v>
      </c>
      <c r="AW439" s="15" t="s">
        <v>36</v>
      </c>
      <c r="AX439" s="15" t="s">
        <v>89</v>
      </c>
      <c r="AY439" s="185" t="s">
        <v>199</v>
      </c>
    </row>
    <row r="440" spans="1:65" s="2" customFormat="1" ht="24.2" customHeight="1">
      <c r="A440" s="33"/>
      <c r="B440" s="149"/>
      <c r="C440" s="150" t="s">
        <v>565</v>
      </c>
      <c r="D440" s="150" t="s">
        <v>201</v>
      </c>
      <c r="E440" s="151" t="s">
        <v>573</v>
      </c>
      <c r="F440" s="152" t="s">
        <v>574</v>
      </c>
      <c r="G440" s="153" t="s">
        <v>345</v>
      </c>
      <c r="H440" s="154">
        <v>180.2</v>
      </c>
      <c r="I440" s="155"/>
      <c r="J440" s="156">
        <f>ROUND(I440*H440,2)</f>
        <v>0</v>
      </c>
      <c r="K440" s="152" t="s">
        <v>205</v>
      </c>
      <c r="L440" s="34"/>
      <c r="M440" s="157" t="s">
        <v>1</v>
      </c>
      <c r="N440" s="158" t="s">
        <v>46</v>
      </c>
      <c r="O440" s="59"/>
      <c r="P440" s="159">
        <f>O440*H440</f>
        <v>0</v>
      </c>
      <c r="Q440" s="159">
        <v>0.00018</v>
      </c>
      <c r="R440" s="159">
        <f>Q440*H440</f>
        <v>0.032436</v>
      </c>
      <c r="S440" s="159">
        <v>0</v>
      </c>
      <c r="T440" s="160">
        <f>S440*H440</f>
        <v>0</v>
      </c>
      <c r="U440" s="33"/>
      <c r="V440" s="33"/>
      <c r="W440" s="33"/>
      <c r="X440" s="33"/>
      <c r="Y440" s="33"/>
      <c r="Z440" s="33"/>
      <c r="AA440" s="33"/>
      <c r="AB440" s="33"/>
      <c r="AC440" s="33"/>
      <c r="AD440" s="33"/>
      <c r="AE440" s="33"/>
      <c r="AR440" s="161" t="s">
        <v>206</v>
      </c>
      <c r="AT440" s="161" t="s">
        <v>201</v>
      </c>
      <c r="AU440" s="161" t="s">
        <v>221</v>
      </c>
      <c r="AY440" s="18" t="s">
        <v>199</v>
      </c>
      <c r="BE440" s="162">
        <f>IF(N440="základní",J440,0)</f>
        <v>0</v>
      </c>
      <c r="BF440" s="162">
        <f>IF(N440="snížená",J440,0)</f>
        <v>0</v>
      </c>
      <c r="BG440" s="162">
        <f>IF(N440="zákl. přenesená",J440,0)</f>
        <v>0</v>
      </c>
      <c r="BH440" s="162">
        <f>IF(N440="sníž. přenesená",J440,0)</f>
        <v>0</v>
      </c>
      <c r="BI440" s="162">
        <f>IF(N440="nulová",J440,0)</f>
        <v>0</v>
      </c>
      <c r="BJ440" s="18" t="s">
        <v>89</v>
      </c>
      <c r="BK440" s="162">
        <f>ROUND(I440*H440,2)</f>
        <v>0</v>
      </c>
      <c r="BL440" s="18" t="s">
        <v>206</v>
      </c>
      <c r="BM440" s="161" t="s">
        <v>1483</v>
      </c>
    </row>
    <row r="441" spans="1:47" s="2" customFormat="1" ht="19.5">
      <c r="A441" s="33"/>
      <c r="B441" s="34"/>
      <c r="C441" s="33"/>
      <c r="D441" s="163" t="s">
        <v>208</v>
      </c>
      <c r="E441" s="33"/>
      <c r="F441" s="164" t="s">
        <v>574</v>
      </c>
      <c r="G441" s="33"/>
      <c r="H441" s="33"/>
      <c r="I441" s="165"/>
      <c r="J441" s="33"/>
      <c r="K441" s="33"/>
      <c r="L441" s="34"/>
      <c r="M441" s="166"/>
      <c r="N441" s="167"/>
      <c r="O441" s="59"/>
      <c r="P441" s="59"/>
      <c r="Q441" s="59"/>
      <c r="R441" s="59"/>
      <c r="S441" s="59"/>
      <c r="T441" s="60"/>
      <c r="U441" s="33"/>
      <c r="V441" s="33"/>
      <c r="W441" s="33"/>
      <c r="X441" s="33"/>
      <c r="Y441" s="33"/>
      <c r="Z441" s="33"/>
      <c r="AA441" s="33"/>
      <c r="AB441" s="33"/>
      <c r="AC441" s="33"/>
      <c r="AD441" s="33"/>
      <c r="AE441" s="33"/>
      <c r="AT441" s="18" t="s">
        <v>208</v>
      </c>
      <c r="AU441" s="18" t="s">
        <v>221</v>
      </c>
    </row>
    <row r="442" spans="2:51" s="14" customFormat="1" ht="11.25">
      <c r="B442" s="177"/>
      <c r="D442" s="163" t="s">
        <v>212</v>
      </c>
      <c r="E442" s="178" t="s">
        <v>1</v>
      </c>
      <c r="F442" s="179" t="s">
        <v>900</v>
      </c>
      <c r="H442" s="178" t="s">
        <v>1</v>
      </c>
      <c r="I442" s="180"/>
      <c r="L442" s="177"/>
      <c r="M442" s="181"/>
      <c r="N442" s="182"/>
      <c r="O442" s="182"/>
      <c r="P442" s="182"/>
      <c r="Q442" s="182"/>
      <c r="R442" s="182"/>
      <c r="S442" s="182"/>
      <c r="T442" s="183"/>
      <c r="AT442" s="178" t="s">
        <v>212</v>
      </c>
      <c r="AU442" s="178" t="s">
        <v>221</v>
      </c>
      <c r="AV442" s="14" t="s">
        <v>89</v>
      </c>
      <c r="AW442" s="14" t="s">
        <v>36</v>
      </c>
      <c r="AX442" s="14" t="s">
        <v>81</v>
      </c>
      <c r="AY442" s="178" t="s">
        <v>199</v>
      </c>
    </row>
    <row r="443" spans="2:51" s="13" customFormat="1" ht="11.25">
      <c r="B443" s="169"/>
      <c r="D443" s="163" t="s">
        <v>212</v>
      </c>
      <c r="E443" s="170" t="s">
        <v>1</v>
      </c>
      <c r="F443" s="171" t="s">
        <v>1415</v>
      </c>
      <c r="H443" s="172">
        <v>26.4</v>
      </c>
      <c r="I443" s="173"/>
      <c r="L443" s="169"/>
      <c r="M443" s="174"/>
      <c r="N443" s="175"/>
      <c r="O443" s="175"/>
      <c r="P443" s="175"/>
      <c r="Q443" s="175"/>
      <c r="R443" s="175"/>
      <c r="S443" s="175"/>
      <c r="T443" s="176"/>
      <c r="AT443" s="170" t="s">
        <v>212</v>
      </c>
      <c r="AU443" s="170" t="s">
        <v>221</v>
      </c>
      <c r="AV443" s="13" t="s">
        <v>91</v>
      </c>
      <c r="AW443" s="13" t="s">
        <v>36</v>
      </c>
      <c r="AX443" s="13" t="s">
        <v>81</v>
      </c>
      <c r="AY443" s="170" t="s">
        <v>199</v>
      </c>
    </row>
    <row r="444" spans="2:51" s="13" customFormat="1" ht="11.25">
      <c r="B444" s="169"/>
      <c r="D444" s="163" t="s">
        <v>212</v>
      </c>
      <c r="E444" s="170" t="s">
        <v>1</v>
      </c>
      <c r="F444" s="171" t="s">
        <v>1416</v>
      </c>
      <c r="H444" s="172">
        <v>18.6</v>
      </c>
      <c r="I444" s="173"/>
      <c r="L444" s="169"/>
      <c r="M444" s="174"/>
      <c r="N444" s="175"/>
      <c r="O444" s="175"/>
      <c r="P444" s="175"/>
      <c r="Q444" s="175"/>
      <c r="R444" s="175"/>
      <c r="S444" s="175"/>
      <c r="T444" s="176"/>
      <c r="AT444" s="170" t="s">
        <v>212</v>
      </c>
      <c r="AU444" s="170" t="s">
        <v>221</v>
      </c>
      <c r="AV444" s="13" t="s">
        <v>91</v>
      </c>
      <c r="AW444" s="13" t="s">
        <v>36</v>
      </c>
      <c r="AX444" s="13" t="s">
        <v>81</v>
      </c>
      <c r="AY444" s="170" t="s">
        <v>199</v>
      </c>
    </row>
    <row r="445" spans="2:51" s="13" customFormat="1" ht="11.25">
      <c r="B445" s="169"/>
      <c r="D445" s="163" t="s">
        <v>212</v>
      </c>
      <c r="E445" s="170" t="s">
        <v>1</v>
      </c>
      <c r="F445" s="171" t="s">
        <v>1417</v>
      </c>
      <c r="H445" s="172">
        <v>25.5</v>
      </c>
      <c r="I445" s="173"/>
      <c r="L445" s="169"/>
      <c r="M445" s="174"/>
      <c r="N445" s="175"/>
      <c r="O445" s="175"/>
      <c r="P445" s="175"/>
      <c r="Q445" s="175"/>
      <c r="R445" s="175"/>
      <c r="S445" s="175"/>
      <c r="T445" s="176"/>
      <c r="AT445" s="170" t="s">
        <v>212</v>
      </c>
      <c r="AU445" s="170" t="s">
        <v>221</v>
      </c>
      <c r="AV445" s="13" t="s">
        <v>91</v>
      </c>
      <c r="AW445" s="13" t="s">
        <v>36</v>
      </c>
      <c r="AX445" s="13" t="s">
        <v>81</v>
      </c>
      <c r="AY445" s="170" t="s">
        <v>199</v>
      </c>
    </row>
    <row r="446" spans="2:51" s="13" customFormat="1" ht="11.25">
      <c r="B446" s="169"/>
      <c r="D446" s="163" t="s">
        <v>212</v>
      </c>
      <c r="E446" s="170" t="s">
        <v>1</v>
      </c>
      <c r="F446" s="171" t="s">
        <v>1418</v>
      </c>
      <c r="H446" s="172">
        <v>22.9</v>
      </c>
      <c r="I446" s="173"/>
      <c r="L446" s="169"/>
      <c r="M446" s="174"/>
      <c r="N446" s="175"/>
      <c r="O446" s="175"/>
      <c r="P446" s="175"/>
      <c r="Q446" s="175"/>
      <c r="R446" s="175"/>
      <c r="S446" s="175"/>
      <c r="T446" s="176"/>
      <c r="AT446" s="170" t="s">
        <v>212</v>
      </c>
      <c r="AU446" s="170" t="s">
        <v>221</v>
      </c>
      <c r="AV446" s="13" t="s">
        <v>91</v>
      </c>
      <c r="AW446" s="13" t="s">
        <v>36</v>
      </c>
      <c r="AX446" s="13" t="s">
        <v>81</v>
      </c>
      <c r="AY446" s="170" t="s">
        <v>199</v>
      </c>
    </row>
    <row r="447" spans="2:51" s="13" customFormat="1" ht="11.25">
      <c r="B447" s="169"/>
      <c r="D447" s="163" t="s">
        <v>212</v>
      </c>
      <c r="E447" s="170" t="s">
        <v>1</v>
      </c>
      <c r="F447" s="171" t="s">
        <v>1419</v>
      </c>
      <c r="H447" s="172">
        <v>22.7</v>
      </c>
      <c r="I447" s="173"/>
      <c r="L447" s="169"/>
      <c r="M447" s="174"/>
      <c r="N447" s="175"/>
      <c r="O447" s="175"/>
      <c r="P447" s="175"/>
      <c r="Q447" s="175"/>
      <c r="R447" s="175"/>
      <c r="S447" s="175"/>
      <c r="T447" s="176"/>
      <c r="AT447" s="170" t="s">
        <v>212</v>
      </c>
      <c r="AU447" s="170" t="s">
        <v>221</v>
      </c>
      <c r="AV447" s="13" t="s">
        <v>91</v>
      </c>
      <c r="AW447" s="13" t="s">
        <v>36</v>
      </c>
      <c r="AX447" s="13" t="s">
        <v>81</v>
      </c>
      <c r="AY447" s="170" t="s">
        <v>199</v>
      </c>
    </row>
    <row r="448" spans="2:51" s="13" customFormat="1" ht="11.25">
      <c r="B448" s="169"/>
      <c r="D448" s="163" t="s">
        <v>212</v>
      </c>
      <c r="E448" s="170" t="s">
        <v>1</v>
      </c>
      <c r="F448" s="171" t="s">
        <v>1420</v>
      </c>
      <c r="H448" s="172">
        <v>22.7</v>
      </c>
      <c r="I448" s="173"/>
      <c r="L448" s="169"/>
      <c r="M448" s="174"/>
      <c r="N448" s="175"/>
      <c r="O448" s="175"/>
      <c r="P448" s="175"/>
      <c r="Q448" s="175"/>
      <c r="R448" s="175"/>
      <c r="S448" s="175"/>
      <c r="T448" s="176"/>
      <c r="AT448" s="170" t="s">
        <v>212</v>
      </c>
      <c r="AU448" s="170" t="s">
        <v>221</v>
      </c>
      <c r="AV448" s="13" t="s">
        <v>91</v>
      </c>
      <c r="AW448" s="13" t="s">
        <v>36</v>
      </c>
      <c r="AX448" s="13" t="s">
        <v>81</v>
      </c>
      <c r="AY448" s="170" t="s">
        <v>199</v>
      </c>
    </row>
    <row r="449" spans="2:51" s="13" customFormat="1" ht="11.25">
      <c r="B449" s="169"/>
      <c r="D449" s="163" t="s">
        <v>212</v>
      </c>
      <c r="E449" s="170" t="s">
        <v>1</v>
      </c>
      <c r="F449" s="171" t="s">
        <v>1421</v>
      </c>
      <c r="H449" s="172">
        <v>21.8</v>
      </c>
      <c r="I449" s="173"/>
      <c r="L449" s="169"/>
      <c r="M449" s="174"/>
      <c r="N449" s="175"/>
      <c r="O449" s="175"/>
      <c r="P449" s="175"/>
      <c r="Q449" s="175"/>
      <c r="R449" s="175"/>
      <c r="S449" s="175"/>
      <c r="T449" s="176"/>
      <c r="AT449" s="170" t="s">
        <v>212</v>
      </c>
      <c r="AU449" s="170" t="s">
        <v>221</v>
      </c>
      <c r="AV449" s="13" t="s">
        <v>91</v>
      </c>
      <c r="AW449" s="13" t="s">
        <v>36</v>
      </c>
      <c r="AX449" s="13" t="s">
        <v>81</v>
      </c>
      <c r="AY449" s="170" t="s">
        <v>199</v>
      </c>
    </row>
    <row r="450" spans="2:51" s="13" customFormat="1" ht="11.25">
      <c r="B450" s="169"/>
      <c r="D450" s="163" t="s">
        <v>212</v>
      </c>
      <c r="E450" s="170" t="s">
        <v>1</v>
      </c>
      <c r="F450" s="171" t="s">
        <v>1422</v>
      </c>
      <c r="H450" s="172">
        <v>19.6</v>
      </c>
      <c r="I450" s="173"/>
      <c r="L450" s="169"/>
      <c r="M450" s="174"/>
      <c r="N450" s="175"/>
      <c r="O450" s="175"/>
      <c r="P450" s="175"/>
      <c r="Q450" s="175"/>
      <c r="R450" s="175"/>
      <c r="S450" s="175"/>
      <c r="T450" s="176"/>
      <c r="AT450" s="170" t="s">
        <v>212</v>
      </c>
      <c r="AU450" s="170" t="s">
        <v>221</v>
      </c>
      <c r="AV450" s="13" t="s">
        <v>91</v>
      </c>
      <c r="AW450" s="13" t="s">
        <v>36</v>
      </c>
      <c r="AX450" s="13" t="s">
        <v>81</v>
      </c>
      <c r="AY450" s="170" t="s">
        <v>199</v>
      </c>
    </row>
    <row r="451" spans="2:51" s="15" customFormat="1" ht="11.25">
      <c r="B451" s="184"/>
      <c r="D451" s="163" t="s">
        <v>212</v>
      </c>
      <c r="E451" s="185" t="s">
        <v>1</v>
      </c>
      <c r="F451" s="186" t="s">
        <v>234</v>
      </c>
      <c r="H451" s="187">
        <v>180.2</v>
      </c>
      <c r="I451" s="188"/>
      <c r="L451" s="184"/>
      <c r="M451" s="189"/>
      <c r="N451" s="190"/>
      <c r="O451" s="190"/>
      <c r="P451" s="190"/>
      <c r="Q451" s="190"/>
      <c r="R451" s="190"/>
      <c r="S451" s="190"/>
      <c r="T451" s="191"/>
      <c r="AT451" s="185" t="s">
        <v>212</v>
      </c>
      <c r="AU451" s="185" t="s">
        <v>221</v>
      </c>
      <c r="AV451" s="15" t="s">
        <v>206</v>
      </c>
      <c r="AW451" s="15" t="s">
        <v>36</v>
      </c>
      <c r="AX451" s="15" t="s">
        <v>89</v>
      </c>
      <c r="AY451" s="185" t="s">
        <v>199</v>
      </c>
    </row>
    <row r="452" spans="1:65" s="2" customFormat="1" ht="24.2" customHeight="1">
      <c r="A452" s="33"/>
      <c r="B452" s="149"/>
      <c r="C452" s="150" t="s">
        <v>572</v>
      </c>
      <c r="D452" s="150" t="s">
        <v>201</v>
      </c>
      <c r="E452" s="151" t="s">
        <v>578</v>
      </c>
      <c r="F452" s="152" t="s">
        <v>579</v>
      </c>
      <c r="G452" s="153" t="s">
        <v>345</v>
      </c>
      <c r="H452" s="154">
        <v>82</v>
      </c>
      <c r="I452" s="155"/>
      <c r="J452" s="156">
        <f>ROUND(I452*H452,2)</f>
        <v>0</v>
      </c>
      <c r="K452" s="152" t="s">
        <v>246</v>
      </c>
      <c r="L452" s="34"/>
      <c r="M452" s="157" t="s">
        <v>1</v>
      </c>
      <c r="N452" s="158" t="s">
        <v>46</v>
      </c>
      <c r="O452" s="59"/>
      <c r="P452" s="159">
        <f>O452*H452</f>
        <v>0</v>
      </c>
      <c r="Q452" s="159">
        <v>0.16371</v>
      </c>
      <c r="R452" s="159">
        <f>Q452*H452</f>
        <v>13.42422</v>
      </c>
      <c r="S452" s="159">
        <v>0</v>
      </c>
      <c r="T452" s="160">
        <f>S452*H452</f>
        <v>0</v>
      </c>
      <c r="U452" s="33"/>
      <c r="V452" s="33"/>
      <c r="W452" s="33"/>
      <c r="X452" s="33"/>
      <c r="Y452" s="33"/>
      <c r="Z452" s="33"/>
      <c r="AA452" s="33"/>
      <c r="AB452" s="33"/>
      <c r="AC452" s="33"/>
      <c r="AD452" s="33"/>
      <c r="AE452" s="33"/>
      <c r="AR452" s="161" t="s">
        <v>206</v>
      </c>
      <c r="AT452" s="161" t="s">
        <v>201</v>
      </c>
      <c r="AU452" s="161" t="s">
        <v>221</v>
      </c>
      <c r="AY452" s="18" t="s">
        <v>199</v>
      </c>
      <c r="BE452" s="162">
        <f>IF(N452="základní",J452,0)</f>
        <v>0</v>
      </c>
      <c r="BF452" s="162">
        <f>IF(N452="snížená",J452,0)</f>
        <v>0</v>
      </c>
      <c r="BG452" s="162">
        <f>IF(N452="zákl. přenesená",J452,0)</f>
        <v>0</v>
      </c>
      <c r="BH452" s="162">
        <f>IF(N452="sníž. přenesená",J452,0)</f>
        <v>0</v>
      </c>
      <c r="BI452" s="162">
        <f>IF(N452="nulová",J452,0)</f>
        <v>0</v>
      </c>
      <c r="BJ452" s="18" t="s">
        <v>89</v>
      </c>
      <c r="BK452" s="162">
        <f>ROUND(I452*H452,2)</f>
        <v>0</v>
      </c>
      <c r="BL452" s="18" t="s">
        <v>206</v>
      </c>
      <c r="BM452" s="161" t="s">
        <v>1484</v>
      </c>
    </row>
    <row r="453" spans="1:47" s="2" customFormat="1" ht="29.25">
      <c r="A453" s="33"/>
      <c r="B453" s="34"/>
      <c r="C453" s="33"/>
      <c r="D453" s="163" t="s">
        <v>208</v>
      </c>
      <c r="E453" s="33"/>
      <c r="F453" s="164" t="s">
        <v>581</v>
      </c>
      <c r="G453" s="33"/>
      <c r="H453" s="33"/>
      <c r="I453" s="165"/>
      <c r="J453" s="33"/>
      <c r="K453" s="33"/>
      <c r="L453" s="34"/>
      <c r="M453" s="166"/>
      <c r="N453" s="167"/>
      <c r="O453" s="59"/>
      <c r="P453" s="59"/>
      <c r="Q453" s="59"/>
      <c r="R453" s="59"/>
      <c r="S453" s="59"/>
      <c r="T453" s="60"/>
      <c r="U453" s="33"/>
      <c r="V453" s="33"/>
      <c r="W453" s="33"/>
      <c r="X453" s="33"/>
      <c r="Y453" s="33"/>
      <c r="Z453" s="33"/>
      <c r="AA453" s="33"/>
      <c r="AB453" s="33"/>
      <c r="AC453" s="33"/>
      <c r="AD453" s="33"/>
      <c r="AE453" s="33"/>
      <c r="AT453" s="18" t="s">
        <v>208</v>
      </c>
      <c r="AU453" s="18" t="s">
        <v>221</v>
      </c>
    </row>
    <row r="454" spans="1:47" s="2" customFormat="1" ht="97.5">
      <c r="A454" s="33"/>
      <c r="B454" s="34"/>
      <c r="C454" s="33"/>
      <c r="D454" s="163" t="s">
        <v>210</v>
      </c>
      <c r="E454" s="33"/>
      <c r="F454" s="168" t="s">
        <v>582</v>
      </c>
      <c r="G454" s="33"/>
      <c r="H454" s="33"/>
      <c r="I454" s="165"/>
      <c r="J454" s="33"/>
      <c r="K454" s="33"/>
      <c r="L454" s="34"/>
      <c r="M454" s="166"/>
      <c r="N454" s="167"/>
      <c r="O454" s="59"/>
      <c r="P454" s="59"/>
      <c r="Q454" s="59"/>
      <c r="R454" s="59"/>
      <c r="S454" s="59"/>
      <c r="T454" s="60"/>
      <c r="U454" s="33"/>
      <c r="V454" s="33"/>
      <c r="W454" s="33"/>
      <c r="X454" s="33"/>
      <c r="Y454" s="33"/>
      <c r="Z454" s="33"/>
      <c r="AA454" s="33"/>
      <c r="AB454" s="33"/>
      <c r="AC454" s="33"/>
      <c r="AD454" s="33"/>
      <c r="AE454" s="33"/>
      <c r="AT454" s="18" t="s">
        <v>210</v>
      </c>
      <c r="AU454" s="18" t="s">
        <v>221</v>
      </c>
    </row>
    <row r="455" spans="2:51" s="13" customFormat="1" ht="11.25">
      <c r="B455" s="169"/>
      <c r="D455" s="163" t="s">
        <v>212</v>
      </c>
      <c r="E455" s="170" t="s">
        <v>1</v>
      </c>
      <c r="F455" s="171" t="s">
        <v>1485</v>
      </c>
      <c r="H455" s="172">
        <v>82</v>
      </c>
      <c r="I455" s="173"/>
      <c r="L455" s="169"/>
      <c r="M455" s="174"/>
      <c r="N455" s="175"/>
      <c r="O455" s="175"/>
      <c r="P455" s="175"/>
      <c r="Q455" s="175"/>
      <c r="R455" s="175"/>
      <c r="S455" s="175"/>
      <c r="T455" s="176"/>
      <c r="AT455" s="170" t="s">
        <v>212</v>
      </c>
      <c r="AU455" s="170" t="s">
        <v>221</v>
      </c>
      <c r="AV455" s="13" t="s">
        <v>91</v>
      </c>
      <c r="AW455" s="13" t="s">
        <v>36</v>
      </c>
      <c r="AX455" s="13" t="s">
        <v>89</v>
      </c>
      <c r="AY455" s="170" t="s">
        <v>199</v>
      </c>
    </row>
    <row r="456" spans="1:65" s="2" customFormat="1" ht="14.45" customHeight="1">
      <c r="A456" s="33"/>
      <c r="B456" s="149"/>
      <c r="C456" s="192" t="s">
        <v>577</v>
      </c>
      <c r="D456" s="192" t="s">
        <v>272</v>
      </c>
      <c r="E456" s="193" t="s">
        <v>586</v>
      </c>
      <c r="F456" s="194" t="s">
        <v>587</v>
      </c>
      <c r="G456" s="195" t="s">
        <v>345</v>
      </c>
      <c r="H456" s="196">
        <v>84.46</v>
      </c>
      <c r="I456" s="197"/>
      <c r="J456" s="198">
        <f>ROUND(I456*H456,2)</f>
        <v>0</v>
      </c>
      <c r="K456" s="194" t="s">
        <v>205</v>
      </c>
      <c r="L456" s="199"/>
      <c r="M456" s="200" t="s">
        <v>1</v>
      </c>
      <c r="N456" s="201" t="s">
        <v>46</v>
      </c>
      <c r="O456" s="59"/>
      <c r="P456" s="159">
        <f>O456*H456</f>
        <v>0</v>
      </c>
      <c r="Q456" s="159">
        <v>0.134</v>
      </c>
      <c r="R456" s="159">
        <f>Q456*H456</f>
        <v>11.317639999999999</v>
      </c>
      <c r="S456" s="159">
        <v>0</v>
      </c>
      <c r="T456" s="160">
        <f>S456*H456</f>
        <v>0</v>
      </c>
      <c r="U456" s="33"/>
      <c r="V456" s="33"/>
      <c r="W456" s="33"/>
      <c r="X456" s="33"/>
      <c r="Y456" s="33"/>
      <c r="Z456" s="33"/>
      <c r="AA456" s="33"/>
      <c r="AB456" s="33"/>
      <c r="AC456" s="33"/>
      <c r="AD456" s="33"/>
      <c r="AE456" s="33"/>
      <c r="AR456" s="161" t="s">
        <v>259</v>
      </c>
      <c r="AT456" s="161" t="s">
        <v>272</v>
      </c>
      <c r="AU456" s="161" t="s">
        <v>221</v>
      </c>
      <c r="AY456" s="18" t="s">
        <v>199</v>
      </c>
      <c r="BE456" s="162">
        <f>IF(N456="základní",J456,0)</f>
        <v>0</v>
      </c>
      <c r="BF456" s="162">
        <f>IF(N456="snížená",J456,0)</f>
        <v>0</v>
      </c>
      <c r="BG456" s="162">
        <f>IF(N456="zákl. přenesená",J456,0)</f>
        <v>0</v>
      </c>
      <c r="BH456" s="162">
        <f>IF(N456="sníž. přenesená",J456,0)</f>
        <v>0</v>
      </c>
      <c r="BI456" s="162">
        <f>IF(N456="nulová",J456,0)</f>
        <v>0</v>
      </c>
      <c r="BJ456" s="18" t="s">
        <v>89</v>
      </c>
      <c r="BK456" s="162">
        <f>ROUND(I456*H456,2)</f>
        <v>0</v>
      </c>
      <c r="BL456" s="18" t="s">
        <v>206</v>
      </c>
      <c r="BM456" s="161" t="s">
        <v>1486</v>
      </c>
    </row>
    <row r="457" spans="1:47" s="2" customFormat="1" ht="11.25">
      <c r="A457" s="33"/>
      <c r="B457" s="34"/>
      <c r="C457" s="33"/>
      <c r="D457" s="163" t="s">
        <v>208</v>
      </c>
      <c r="E457" s="33"/>
      <c r="F457" s="164" t="s">
        <v>589</v>
      </c>
      <c r="G457" s="33"/>
      <c r="H457" s="33"/>
      <c r="I457" s="165"/>
      <c r="J457" s="33"/>
      <c r="K457" s="33"/>
      <c r="L457" s="34"/>
      <c r="M457" s="166"/>
      <c r="N457" s="167"/>
      <c r="O457" s="59"/>
      <c r="P457" s="59"/>
      <c r="Q457" s="59"/>
      <c r="R457" s="59"/>
      <c r="S457" s="59"/>
      <c r="T457" s="60"/>
      <c r="U457" s="33"/>
      <c r="V457" s="33"/>
      <c r="W457" s="33"/>
      <c r="X457" s="33"/>
      <c r="Y457" s="33"/>
      <c r="Z457" s="33"/>
      <c r="AA457" s="33"/>
      <c r="AB457" s="33"/>
      <c r="AC457" s="33"/>
      <c r="AD457" s="33"/>
      <c r="AE457" s="33"/>
      <c r="AT457" s="18" t="s">
        <v>208</v>
      </c>
      <c r="AU457" s="18" t="s">
        <v>221</v>
      </c>
    </row>
    <row r="458" spans="2:51" s="13" customFormat="1" ht="11.25">
      <c r="B458" s="169"/>
      <c r="D458" s="163" t="s">
        <v>212</v>
      </c>
      <c r="F458" s="171" t="s">
        <v>1487</v>
      </c>
      <c r="H458" s="172">
        <v>84.46</v>
      </c>
      <c r="I458" s="173"/>
      <c r="L458" s="169"/>
      <c r="M458" s="174"/>
      <c r="N458" s="175"/>
      <c r="O458" s="175"/>
      <c r="P458" s="175"/>
      <c r="Q458" s="175"/>
      <c r="R458" s="175"/>
      <c r="S458" s="175"/>
      <c r="T458" s="176"/>
      <c r="AT458" s="170" t="s">
        <v>212</v>
      </c>
      <c r="AU458" s="170" t="s">
        <v>221</v>
      </c>
      <c r="AV458" s="13" t="s">
        <v>91</v>
      </c>
      <c r="AW458" s="13" t="s">
        <v>3</v>
      </c>
      <c r="AX458" s="13" t="s">
        <v>89</v>
      </c>
      <c r="AY458" s="170" t="s">
        <v>199</v>
      </c>
    </row>
    <row r="459" spans="2:63" s="12" customFormat="1" ht="20.85" customHeight="1">
      <c r="B459" s="136"/>
      <c r="D459" s="137" t="s">
        <v>80</v>
      </c>
      <c r="E459" s="147" t="s">
        <v>994</v>
      </c>
      <c r="F459" s="147" t="s">
        <v>995</v>
      </c>
      <c r="I459" s="139"/>
      <c r="J459" s="148">
        <f>BK459</f>
        <v>0</v>
      </c>
      <c r="L459" s="136"/>
      <c r="M459" s="141"/>
      <c r="N459" s="142"/>
      <c r="O459" s="142"/>
      <c r="P459" s="143">
        <f>SUM(P460:P472)</f>
        <v>0</v>
      </c>
      <c r="Q459" s="142"/>
      <c r="R459" s="143">
        <f>SUM(R460:R472)</f>
        <v>0</v>
      </c>
      <c r="S459" s="142"/>
      <c r="T459" s="144">
        <f>SUM(T460:T472)</f>
        <v>0</v>
      </c>
      <c r="AR459" s="137" t="s">
        <v>89</v>
      </c>
      <c r="AT459" s="145" t="s">
        <v>80</v>
      </c>
      <c r="AU459" s="145" t="s">
        <v>91</v>
      </c>
      <c r="AY459" s="137" t="s">
        <v>199</v>
      </c>
      <c r="BK459" s="146">
        <f>SUM(BK460:BK472)</f>
        <v>0</v>
      </c>
    </row>
    <row r="460" spans="1:65" s="2" customFormat="1" ht="24.2" customHeight="1">
      <c r="A460" s="33"/>
      <c r="B460" s="149"/>
      <c r="C460" s="150" t="s">
        <v>585</v>
      </c>
      <c r="D460" s="150" t="s">
        <v>201</v>
      </c>
      <c r="E460" s="151" t="s">
        <v>996</v>
      </c>
      <c r="F460" s="152" t="s">
        <v>997</v>
      </c>
      <c r="G460" s="153" t="s">
        <v>204</v>
      </c>
      <c r="H460" s="154">
        <v>1435</v>
      </c>
      <c r="I460" s="155"/>
      <c r="J460" s="156">
        <f>ROUND(I460*H460,2)</f>
        <v>0</v>
      </c>
      <c r="K460" s="152" t="s">
        <v>205</v>
      </c>
      <c r="L460" s="34"/>
      <c r="M460" s="157" t="s">
        <v>1</v>
      </c>
      <c r="N460" s="158" t="s">
        <v>46</v>
      </c>
      <c r="O460" s="59"/>
      <c r="P460" s="159">
        <f>O460*H460</f>
        <v>0</v>
      </c>
      <c r="Q460" s="159">
        <v>0</v>
      </c>
      <c r="R460" s="159">
        <f>Q460*H460</f>
        <v>0</v>
      </c>
      <c r="S460" s="159">
        <v>0</v>
      </c>
      <c r="T460" s="160">
        <f>S460*H460</f>
        <v>0</v>
      </c>
      <c r="U460" s="33"/>
      <c r="V460" s="33"/>
      <c r="W460" s="33"/>
      <c r="X460" s="33"/>
      <c r="Y460" s="33"/>
      <c r="Z460" s="33"/>
      <c r="AA460" s="33"/>
      <c r="AB460" s="33"/>
      <c r="AC460" s="33"/>
      <c r="AD460" s="33"/>
      <c r="AE460" s="33"/>
      <c r="AR460" s="161" t="s">
        <v>206</v>
      </c>
      <c r="AT460" s="161" t="s">
        <v>201</v>
      </c>
      <c r="AU460" s="161" t="s">
        <v>221</v>
      </c>
      <c r="AY460" s="18" t="s">
        <v>199</v>
      </c>
      <c r="BE460" s="162">
        <f>IF(N460="základní",J460,0)</f>
        <v>0</v>
      </c>
      <c r="BF460" s="162">
        <f>IF(N460="snížená",J460,0)</f>
        <v>0</v>
      </c>
      <c r="BG460" s="162">
        <f>IF(N460="zákl. přenesená",J460,0)</f>
        <v>0</v>
      </c>
      <c r="BH460" s="162">
        <f>IF(N460="sníž. přenesená",J460,0)</f>
        <v>0</v>
      </c>
      <c r="BI460" s="162">
        <f>IF(N460="nulová",J460,0)</f>
        <v>0</v>
      </c>
      <c r="BJ460" s="18" t="s">
        <v>89</v>
      </c>
      <c r="BK460" s="162">
        <f>ROUND(I460*H460,2)</f>
        <v>0</v>
      </c>
      <c r="BL460" s="18" t="s">
        <v>206</v>
      </c>
      <c r="BM460" s="161" t="s">
        <v>1488</v>
      </c>
    </row>
    <row r="461" spans="1:47" s="2" customFormat="1" ht="29.25">
      <c r="A461" s="33"/>
      <c r="B461" s="34"/>
      <c r="C461" s="33"/>
      <c r="D461" s="163" t="s">
        <v>208</v>
      </c>
      <c r="E461" s="33"/>
      <c r="F461" s="164" t="s">
        <v>999</v>
      </c>
      <c r="G461" s="33"/>
      <c r="H461" s="33"/>
      <c r="I461" s="165"/>
      <c r="J461" s="33"/>
      <c r="K461" s="33"/>
      <c r="L461" s="34"/>
      <c r="M461" s="166"/>
      <c r="N461" s="167"/>
      <c r="O461" s="59"/>
      <c r="P461" s="59"/>
      <c r="Q461" s="59"/>
      <c r="R461" s="59"/>
      <c r="S461" s="59"/>
      <c r="T461" s="60"/>
      <c r="U461" s="33"/>
      <c r="V461" s="33"/>
      <c r="W461" s="33"/>
      <c r="X461" s="33"/>
      <c r="Y461" s="33"/>
      <c r="Z461" s="33"/>
      <c r="AA461" s="33"/>
      <c r="AB461" s="33"/>
      <c r="AC461" s="33"/>
      <c r="AD461" s="33"/>
      <c r="AE461" s="33"/>
      <c r="AT461" s="18" t="s">
        <v>208</v>
      </c>
      <c r="AU461" s="18" t="s">
        <v>221</v>
      </c>
    </row>
    <row r="462" spans="1:47" s="2" customFormat="1" ht="58.5">
      <c r="A462" s="33"/>
      <c r="B462" s="34"/>
      <c r="C462" s="33"/>
      <c r="D462" s="163" t="s">
        <v>210</v>
      </c>
      <c r="E462" s="33"/>
      <c r="F462" s="168" t="s">
        <v>1000</v>
      </c>
      <c r="G462" s="33"/>
      <c r="H462" s="33"/>
      <c r="I462" s="165"/>
      <c r="J462" s="33"/>
      <c r="K462" s="33"/>
      <c r="L462" s="34"/>
      <c r="M462" s="166"/>
      <c r="N462" s="167"/>
      <c r="O462" s="59"/>
      <c r="P462" s="59"/>
      <c r="Q462" s="59"/>
      <c r="R462" s="59"/>
      <c r="S462" s="59"/>
      <c r="T462" s="60"/>
      <c r="U462" s="33"/>
      <c r="V462" s="33"/>
      <c r="W462" s="33"/>
      <c r="X462" s="33"/>
      <c r="Y462" s="33"/>
      <c r="Z462" s="33"/>
      <c r="AA462" s="33"/>
      <c r="AB462" s="33"/>
      <c r="AC462" s="33"/>
      <c r="AD462" s="33"/>
      <c r="AE462" s="33"/>
      <c r="AT462" s="18" t="s">
        <v>210</v>
      </c>
      <c r="AU462" s="18" t="s">
        <v>221</v>
      </c>
    </row>
    <row r="463" spans="2:51" s="13" customFormat="1" ht="11.25">
      <c r="B463" s="169"/>
      <c r="D463" s="163" t="s">
        <v>212</v>
      </c>
      <c r="E463" s="170" t="s">
        <v>1</v>
      </c>
      <c r="F463" s="171" t="s">
        <v>1489</v>
      </c>
      <c r="H463" s="172">
        <v>1435</v>
      </c>
      <c r="I463" s="173"/>
      <c r="L463" s="169"/>
      <c r="M463" s="174"/>
      <c r="N463" s="175"/>
      <c r="O463" s="175"/>
      <c r="P463" s="175"/>
      <c r="Q463" s="175"/>
      <c r="R463" s="175"/>
      <c r="S463" s="175"/>
      <c r="T463" s="176"/>
      <c r="AT463" s="170" t="s">
        <v>212</v>
      </c>
      <c r="AU463" s="170" t="s">
        <v>221</v>
      </c>
      <c r="AV463" s="13" t="s">
        <v>91</v>
      </c>
      <c r="AW463" s="13" t="s">
        <v>36</v>
      </c>
      <c r="AX463" s="13" t="s">
        <v>89</v>
      </c>
      <c r="AY463" s="170" t="s">
        <v>199</v>
      </c>
    </row>
    <row r="464" spans="1:65" s="2" customFormat="1" ht="24.2" customHeight="1">
      <c r="A464" s="33"/>
      <c r="B464" s="149"/>
      <c r="C464" s="150" t="s">
        <v>593</v>
      </c>
      <c r="D464" s="150" t="s">
        <v>201</v>
      </c>
      <c r="E464" s="151" t="s">
        <v>1002</v>
      </c>
      <c r="F464" s="152" t="s">
        <v>1003</v>
      </c>
      <c r="G464" s="153" t="s">
        <v>204</v>
      </c>
      <c r="H464" s="154">
        <v>64575</v>
      </c>
      <c r="I464" s="155"/>
      <c r="J464" s="156">
        <f>ROUND(I464*H464,2)</f>
        <v>0</v>
      </c>
      <c r="K464" s="152" t="s">
        <v>205</v>
      </c>
      <c r="L464" s="34"/>
      <c r="M464" s="157" t="s">
        <v>1</v>
      </c>
      <c r="N464" s="158" t="s">
        <v>46</v>
      </c>
      <c r="O464" s="59"/>
      <c r="P464" s="159">
        <f>O464*H464</f>
        <v>0</v>
      </c>
      <c r="Q464" s="159">
        <v>0</v>
      </c>
      <c r="R464" s="159">
        <f>Q464*H464</f>
        <v>0</v>
      </c>
      <c r="S464" s="159">
        <v>0</v>
      </c>
      <c r="T464" s="160">
        <f>S464*H464</f>
        <v>0</v>
      </c>
      <c r="U464" s="33"/>
      <c r="V464" s="33"/>
      <c r="W464" s="33"/>
      <c r="X464" s="33"/>
      <c r="Y464" s="33"/>
      <c r="Z464" s="33"/>
      <c r="AA464" s="33"/>
      <c r="AB464" s="33"/>
      <c r="AC464" s="33"/>
      <c r="AD464" s="33"/>
      <c r="AE464" s="33"/>
      <c r="AR464" s="161" t="s">
        <v>206</v>
      </c>
      <c r="AT464" s="161" t="s">
        <v>201</v>
      </c>
      <c r="AU464" s="161" t="s">
        <v>221</v>
      </c>
      <c r="AY464" s="18" t="s">
        <v>199</v>
      </c>
      <c r="BE464" s="162">
        <f>IF(N464="základní",J464,0)</f>
        <v>0</v>
      </c>
      <c r="BF464" s="162">
        <f>IF(N464="snížená",J464,0)</f>
        <v>0</v>
      </c>
      <c r="BG464" s="162">
        <f>IF(N464="zákl. přenesená",J464,0)</f>
        <v>0</v>
      </c>
      <c r="BH464" s="162">
        <f>IF(N464="sníž. přenesená",J464,0)</f>
        <v>0</v>
      </c>
      <c r="BI464" s="162">
        <f>IF(N464="nulová",J464,0)</f>
        <v>0</v>
      </c>
      <c r="BJ464" s="18" t="s">
        <v>89</v>
      </c>
      <c r="BK464" s="162">
        <f>ROUND(I464*H464,2)</f>
        <v>0</v>
      </c>
      <c r="BL464" s="18" t="s">
        <v>206</v>
      </c>
      <c r="BM464" s="161" t="s">
        <v>1490</v>
      </c>
    </row>
    <row r="465" spans="1:47" s="2" customFormat="1" ht="29.25">
      <c r="A465" s="33"/>
      <c r="B465" s="34"/>
      <c r="C465" s="33"/>
      <c r="D465" s="163" t="s">
        <v>208</v>
      </c>
      <c r="E465" s="33"/>
      <c r="F465" s="164" t="s">
        <v>1005</v>
      </c>
      <c r="G465" s="33"/>
      <c r="H465" s="33"/>
      <c r="I465" s="165"/>
      <c r="J465" s="33"/>
      <c r="K465" s="33"/>
      <c r="L465" s="34"/>
      <c r="M465" s="166"/>
      <c r="N465" s="167"/>
      <c r="O465" s="59"/>
      <c r="P465" s="59"/>
      <c r="Q465" s="59"/>
      <c r="R465" s="59"/>
      <c r="S465" s="59"/>
      <c r="T465" s="60"/>
      <c r="U465" s="33"/>
      <c r="V465" s="33"/>
      <c r="W465" s="33"/>
      <c r="X465" s="33"/>
      <c r="Y465" s="33"/>
      <c r="Z465" s="33"/>
      <c r="AA465" s="33"/>
      <c r="AB465" s="33"/>
      <c r="AC465" s="33"/>
      <c r="AD465" s="33"/>
      <c r="AE465" s="33"/>
      <c r="AT465" s="18" t="s">
        <v>208</v>
      </c>
      <c r="AU465" s="18" t="s">
        <v>221</v>
      </c>
    </row>
    <row r="466" spans="1:47" s="2" customFormat="1" ht="58.5">
      <c r="A466" s="33"/>
      <c r="B466" s="34"/>
      <c r="C466" s="33"/>
      <c r="D466" s="163" t="s">
        <v>210</v>
      </c>
      <c r="E466" s="33"/>
      <c r="F466" s="168" t="s">
        <v>1000</v>
      </c>
      <c r="G466" s="33"/>
      <c r="H466" s="33"/>
      <c r="I466" s="165"/>
      <c r="J466" s="33"/>
      <c r="K466" s="33"/>
      <c r="L466" s="34"/>
      <c r="M466" s="166"/>
      <c r="N466" s="167"/>
      <c r="O466" s="59"/>
      <c r="P466" s="59"/>
      <c r="Q466" s="59"/>
      <c r="R466" s="59"/>
      <c r="S466" s="59"/>
      <c r="T466" s="60"/>
      <c r="U466" s="33"/>
      <c r="V466" s="33"/>
      <c r="W466" s="33"/>
      <c r="X466" s="33"/>
      <c r="Y466" s="33"/>
      <c r="Z466" s="33"/>
      <c r="AA466" s="33"/>
      <c r="AB466" s="33"/>
      <c r="AC466" s="33"/>
      <c r="AD466" s="33"/>
      <c r="AE466" s="33"/>
      <c r="AT466" s="18" t="s">
        <v>210</v>
      </c>
      <c r="AU466" s="18" t="s">
        <v>221</v>
      </c>
    </row>
    <row r="467" spans="2:51" s="14" customFormat="1" ht="11.25">
      <c r="B467" s="177"/>
      <c r="D467" s="163" t="s">
        <v>212</v>
      </c>
      <c r="E467" s="178" t="s">
        <v>1</v>
      </c>
      <c r="F467" s="179" t="s">
        <v>1006</v>
      </c>
      <c r="H467" s="178" t="s">
        <v>1</v>
      </c>
      <c r="I467" s="180"/>
      <c r="L467" s="177"/>
      <c r="M467" s="181"/>
      <c r="N467" s="182"/>
      <c r="O467" s="182"/>
      <c r="P467" s="182"/>
      <c r="Q467" s="182"/>
      <c r="R467" s="182"/>
      <c r="S467" s="182"/>
      <c r="T467" s="183"/>
      <c r="AT467" s="178" t="s">
        <v>212</v>
      </c>
      <c r="AU467" s="178" t="s">
        <v>221</v>
      </c>
      <c r="AV467" s="14" t="s">
        <v>89</v>
      </c>
      <c r="AW467" s="14" t="s">
        <v>36</v>
      </c>
      <c r="AX467" s="14" t="s">
        <v>81</v>
      </c>
      <c r="AY467" s="178" t="s">
        <v>199</v>
      </c>
    </row>
    <row r="468" spans="2:51" s="13" customFormat="1" ht="11.25">
      <c r="B468" s="169"/>
      <c r="D468" s="163" t="s">
        <v>212</v>
      </c>
      <c r="E468" s="170" t="s">
        <v>1</v>
      </c>
      <c r="F468" s="171" t="s">
        <v>1491</v>
      </c>
      <c r="H468" s="172">
        <v>64575</v>
      </c>
      <c r="I468" s="173"/>
      <c r="L468" s="169"/>
      <c r="M468" s="174"/>
      <c r="N468" s="175"/>
      <c r="O468" s="175"/>
      <c r="P468" s="175"/>
      <c r="Q468" s="175"/>
      <c r="R468" s="175"/>
      <c r="S468" s="175"/>
      <c r="T468" s="176"/>
      <c r="AT468" s="170" t="s">
        <v>212</v>
      </c>
      <c r="AU468" s="170" t="s">
        <v>221</v>
      </c>
      <c r="AV468" s="13" t="s">
        <v>91</v>
      </c>
      <c r="AW468" s="13" t="s">
        <v>36</v>
      </c>
      <c r="AX468" s="13" t="s">
        <v>89</v>
      </c>
      <c r="AY468" s="170" t="s">
        <v>199</v>
      </c>
    </row>
    <row r="469" spans="1:65" s="2" customFormat="1" ht="24.2" customHeight="1">
      <c r="A469" s="33"/>
      <c r="B469" s="149"/>
      <c r="C469" s="150" t="s">
        <v>601</v>
      </c>
      <c r="D469" s="150" t="s">
        <v>201</v>
      </c>
      <c r="E469" s="151" t="s">
        <v>1009</v>
      </c>
      <c r="F469" s="152" t="s">
        <v>1010</v>
      </c>
      <c r="G469" s="153" t="s">
        <v>204</v>
      </c>
      <c r="H469" s="154">
        <v>1435</v>
      </c>
      <c r="I469" s="155"/>
      <c r="J469" s="156">
        <f>ROUND(I469*H469,2)</f>
        <v>0</v>
      </c>
      <c r="K469" s="152" t="s">
        <v>205</v>
      </c>
      <c r="L469" s="34"/>
      <c r="M469" s="157" t="s">
        <v>1</v>
      </c>
      <c r="N469" s="158" t="s">
        <v>46</v>
      </c>
      <c r="O469" s="59"/>
      <c r="P469" s="159">
        <f>O469*H469</f>
        <v>0</v>
      </c>
      <c r="Q469" s="159">
        <v>0</v>
      </c>
      <c r="R469" s="159">
        <f>Q469*H469</f>
        <v>0</v>
      </c>
      <c r="S469" s="159">
        <v>0</v>
      </c>
      <c r="T469" s="160">
        <f>S469*H469</f>
        <v>0</v>
      </c>
      <c r="U469" s="33"/>
      <c r="V469" s="33"/>
      <c r="W469" s="33"/>
      <c r="X469" s="33"/>
      <c r="Y469" s="33"/>
      <c r="Z469" s="33"/>
      <c r="AA469" s="33"/>
      <c r="AB469" s="33"/>
      <c r="AC469" s="33"/>
      <c r="AD469" s="33"/>
      <c r="AE469" s="33"/>
      <c r="AR469" s="161" t="s">
        <v>206</v>
      </c>
      <c r="AT469" s="161" t="s">
        <v>201</v>
      </c>
      <c r="AU469" s="161" t="s">
        <v>221</v>
      </c>
      <c r="AY469" s="18" t="s">
        <v>199</v>
      </c>
      <c r="BE469" s="162">
        <f>IF(N469="základní",J469,0)</f>
        <v>0</v>
      </c>
      <c r="BF469" s="162">
        <f>IF(N469="snížená",J469,0)</f>
        <v>0</v>
      </c>
      <c r="BG469" s="162">
        <f>IF(N469="zákl. přenesená",J469,0)</f>
        <v>0</v>
      </c>
      <c r="BH469" s="162">
        <f>IF(N469="sníž. přenesená",J469,0)</f>
        <v>0</v>
      </c>
      <c r="BI469" s="162">
        <f>IF(N469="nulová",J469,0)</f>
        <v>0</v>
      </c>
      <c r="BJ469" s="18" t="s">
        <v>89</v>
      </c>
      <c r="BK469" s="162">
        <f>ROUND(I469*H469,2)</f>
        <v>0</v>
      </c>
      <c r="BL469" s="18" t="s">
        <v>206</v>
      </c>
      <c r="BM469" s="161" t="s">
        <v>1492</v>
      </c>
    </row>
    <row r="470" spans="1:47" s="2" customFormat="1" ht="29.25">
      <c r="A470" s="33"/>
      <c r="B470" s="34"/>
      <c r="C470" s="33"/>
      <c r="D470" s="163" t="s">
        <v>208</v>
      </c>
      <c r="E470" s="33"/>
      <c r="F470" s="164" t="s">
        <v>1012</v>
      </c>
      <c r="G470" s="33"/>
      <c r="H470" s="33"/>
      <c r="I470" s="165"/>
      <c r="J470" s="33"/>
      <c r="K470" s="33"/>
      <c r="L470" s="34"/>
      <c r="M470" s="166"/>
      <c r="N470" s="167"/>
      <c r="O470" s="59"/>
      <c r="P470" s="59"/>
      <c r="Q470" s="59"/>
      <c r="R470" s="59"/>
      <c r="S470" s="59"/>
      <c r="T470" s="60"/>
      <c r="U470" s="33"/>
      <c r="V470" s="33"/>
      <c r="W470" s="33"/>
      <c r="X470" s="33"/>
      <c r="Y470" s="33"/>
      <c r="Z470" s="33"/>
      <c r="AA470" s="33"/>
      <c r="AB470" s="33"/>
      <c r="AC470" s="33"/>
      <c r="AD470" s="33"/>
      <c r="AE470" s="33"/>
      <c r="AT470" s="18" t="s">
        <v>208</v>
      </c>
      <c r="AU470" s="18" t="s">
        <v>221</v>
      </c>
    </row>
    <row r="471" spans="1:47" s="2" customFormat="1" ht="29.25">
      <c r="A471" s="33"/>
      <c r="B471" s="34"/>
      <c r="C471" s="33"/>
      <c r="D471" s="163" t="s">
        <v>210</v>
      </c>
      <c r="E471" s="33"/>
      <c r="F471" s="168" t="s">
        <v>1013</v>
      </c>
      <c r="G471" s="33"/>
      <c r="H471" s="33"/>
      <c r="I471" s="165"/>
      <c r="J471" s="33"/>
      <c r="K471" s="33"/>
      <c r="L471" s="34"/>
      <c r="M471" s="166"/>
      <c r="N471" s="167"/>
      <c r="O471" s="59"/>
      <c r="P471" s="59"/>
      <c r="Q471" s="59"/>
      <c r="R471" s="59"/>
      <c r="S471" s="59"/>
      <c r="T471" s="60"/>
      <c r="U471" s="33"/>
      <c r="V471" s="33"/>
      <c r="W471" s="33"/>
      <c r="X471" s="33"/>
      <c r="Y471" s="33"/>
      <c r="Z471" s="33"/>
      <c r="AA471" s="33"/>
      <c r="AB471" s="33"/>
      <c r="AC471" s="33"/>
      <c r="AD471" s="33"/>
      <c r="AE471" s="33"/>
      <c r="AT471" s="18" t="s">
        <v>210</v>
      </c>
      <c r="AU471" s="18" t="s">
        <v>221</v>
      </c>
    </row>
    <row r="472" spans="2:51" s="13" customFormat="1" ht="11.25">
      <c r="B472" s="169"/>
      <c r="D472" s="163" t="s">
        <v>212</v>
      </c>
      <c r="E472" s="170" t="s">
        <v>1</v>
      </c>
      <c r="F472" s="171" t="s">
        <v>1489</v>
      </c>
      <c r="H472" s="172">
        <v>1435</v>
      </c>
      <c r="I472" s="173"/>
      <c r="L472" s="169"/>
      <c r="M472" s="174"/>
      <c r="N472" s="175"/>
      <c r="O472" s="175"/>
      <c r="P472" s="175"/>
      <c r="Q472" s="175"/>
      <c r="R472" s="175"/>
      <c r="S472" s="175"/>
      <c r="T472" s="176"/>
      <c r="AT472" s="170" t="s">
        <v>212</v>
      </c>
      <c r="AU472" s="170" t="s">
        <v>221</v>
      </c>
      <c r="AV472" s="13" t="s">
        <v>91</v>
      </c>
      <c r="AW472" s="13" t="s">
        <v>36</v>
      </c>
      <c r="AX472" s="13" t="s">
        <v>89</v>
      </c>
      <c r="AY472" s="170" t="s">
        <v>199</v>
      </c>
    </row>
    <row r="473" spans="2:63" s="12" customFormat="1" ht="20.85" customHeight="1">
      <c r="B473" s="136"/>
      <c r="D473" s="137" t="s">
        <v>80</v>
      </c>
      <c r="E473" s="147" t="s">
        <v>591</v>
      </c>
      <c r="F473" s="147" t="s">
        <v>592</v>
      </c>
      <c r="I473" s="139"/>
      <c r="J473" s="148">
        <f>BK473</f>
        <v>0</v>
      </c>
      <c r="L473" s="136"/>
      <c r="M473" s="141"/>
      <c r="N473" s="142"/>
      <c r="O473" s="142"/>
      <c r="P473" s="143">
        <f>SUM(P474:P497)</f>
        <v>0</v>
      </c>
      <c r="Q473" s="142"/>
      <c r="R473" s="143">
        <f>SUM(R474:R497)</f>
        <v>32.228636</v>
      </c>
      <c r="S473" s="142"/>
      <c r="T473" s="144">
        <f>SUM(T474:T497)</f>
        <v>0</v>
      </c>
      <c r="AR473" s="137" t="s">
        <v>89</v>
      </c>
      <c r="AT473" s="145" t="s">
        <v>80</v>
      </c>
      <c r="AU473" s="145" t="s">
        <v>91</v>
      </c>
      <c r="AY473" s="137" t="s">
        <v>199</v>
      </c>
      <c r="BK473" s="146">
        <f>SUM(BK474:BK497)</f>
        <v>0</v>
      </c>
    </row>
    <row r="474" spans="1:65" s="2" customFormat="1" ht="14.45" customHeight="1">
      <c r="A474" s="33"/>
      <c r="B474" s="149"/>
      <c r="C474" s="150" t="s">
        <v>611</v>
      </c>
      <c r="D474" s="150" t="s">
        <v>201</v>
      </c>
      <c r="E474" s="151" t="s">
        <v>1493</v>
      </c>
      <c r="F474" s="152" t="s">
        <v>1494</v>
      </c>
      <c r="G474" s="153" t="s">
        <v>345</v>
      </c>
      <c r="H474" s="154">
        <v>14.4</v>
      </c>
      <c r="I474" s="155"/>
      <c r="J474" s="156">
        <f>ROUND(I474*H474,2)</f>
        <v>0</v>
      </c>
      <c r="K474" s="152" t="s">
        <v>246</v>
      </c>
      <c r="L474" s="34"/>
      <c r="M474" s="157" t="s">
        <v>1</v>
      </c>
      <c r="N474" s="158" t="s">
        <v>46</v>
      </c>
      <c r="O474" s="59"/>
      <c r="P474" s="159">
        <f>O474*H474</f>
        <v>0</v>
      </c>
      <c r="Q474" s="159">
        <v>0.002</v>
      </c>
      <c r="R474" s="159">
        <f>Q474*H474</f>
        <v>0.028800000000000003</v>
      </c>
      <c r="S474" s="159">
        <v>0</v>
      </c>
      <c r="T474" s="160">
        <f>S474*H474</f>
        <v>0</v>
      </c>
      <c r="U474" s="33"/>
      <c r="V474" s="33"/>
      <c r="W474" s="33"/>
      <c r="X474" s="33"/>
      <c r="Y474" s="33"/>
      <c r="Z474" s="33"/>
      <c r="AA474" s="33"/>
      <c r="AB474" s="33"/>
      <c r="AC474" s="33"/>
      <c r="AD474" s="33"/>
      <c r="AE474" s="33"/>
      <c r="AR474" s="161" t="s">
        <v>206</v>
      </c>
      <c r="AT474" s="161" t="s">
        <v>201</v>
      </c>
      <c r="AU474" s="161" t="s">
        <v>221</v>
      </c>
      <c r="AY474" s="18" t="s">
        <v>199</v>
      </c>
      <c r="BE474" s="162">
        <f>IF(N474="základní",J474,0)</f>
        <v>0</v>
      </c>
      <c r="BF474" s="162">
        <f>IF(N474="snížená",J474,0)</f>
        <v>0</v>
      </c>
      <c r="BG474" s="162">
        <f>IF(N474="zákl. přenesená",J474,0)</f>
        <v>0</v>
      </c>
      <c r="BH474" s="162">
        <f>IF(N474="sníž. přenesená",J474,0)</f>
        <v>0</v>
      </c>
      <c r="BI474" s="162">
        <f>IF(N474="nulová",J474,0)</f>
        <v>0</v>
      </c>
      <c r="BJ474" s="18" t="s">
        <v>89</v>
      </c>
      <c r="BK474" s="162">
        <f>ROUND(I474*H474,2)</f>
        <v>0</v>
      </c>
      <c r="BL474" s="18" t="s">
        <v>206</v>
      </c>
      <c r="BM474" s="161" t="s">
        <v>1495</v>
      </c>
    </row>
    <row r="475" spans="2:51" s="13" customFormat="1" ht="11.25">
      <c r="B475" s="169"/>
      <c r="D475" s="163" t="s">
        <v>212</v>
      </c>
      <c r="E475" s="170" t="s">
        <v>1</v>
      </c>
      <c r="F475" s="171" t="s">
        <v>1496</v>
      </c>
      <c r="H475" s="172">
        <v>7.9</v>
      </c>
      <c r="I475" s="173"/>
      <c r="L475" s="169"/>
      <c r="M475" s="174"/>
      <c r="N475" s="175"/>
      <c r="O475" s="175"/>
      <c r="P475" s="175"/>
      <c r="Q475" s="175"/>
      <c r="R475" s="175"/>
      <c r="S475" s="175"/>
      <c r="T475" s="176"/>
      <c r="AT475" s="170" t="s">
        <v>212</v>
      </c>
      <c r="AU475" s="170" t="s">
        <v>221</v>
      </c>
      <c r="AV475" s="13" t="s">
        <v>91</v>
      </c>
      <c r="AW475" s="13" t="s">
        <v>36</v>
      </c>
      <c r="AX475" s="13" t="s">
        <v>81</v>
      </c>
      <c r="AY475" s="170" t="s">
        <v>199</v>
      </c>
    </row>
    <row r="476" spans="2:51" s="13" customFormat="1" ht="11.25">
      <c r="B476" s="169"/>
      <c r="D476" s="163" t="s">
        <v>212</v>
      </c>
      <c r="E476" s="170" t="s">
        <v>1</v>
      </c>
      <c r="F476" s="171" t="s">
        <v>1497</v>
      </c>
      <c r="H476" s="172">
        <v>6.5</v>
      </c>
      <c r="I476" s="173"/>
      <c r="L476" s="169"/>
      <c r="M476" s="174"/>
      <c r="N476" s="175"/>
      <c r="O476" s="175"/>
      <c r="P476" s="175"/>
      <c r="Q476" s="175"/>
      <c r="R476" s="175"/>
      <c r="S476" s="175"/>
      <c r="T476" s="176"/>
      <c r="AT476" s="170" t="s">
        <v>212</v>
      </c>
      <c r="AU476" s="170" t="s">
        <v>221</v>
      </c>
      <c r="AV476" s="13" t="s">
        <v>91</v>
      </c>
      <c r="AW476" s="13" t="s">
        <v>36</v>
      </c>
      <c r="AX476" s="13" t="s">
        <v>81</v>
      </c>
      <c r="AY476" s="170" t="s">
        <v>199</v>
      </c>
    </row>
    <row r="477" spans="2:51" s="15" customFormat="1" ht="11.25">
      <c r="B477" s="184"/>
      <c r="D477" s="163" t="s">
        <v>212</v>
      </c>
      <c r="E477" s="185" t="s">
        <v>1</v>
      </c>
      <c r="F477" s="186" t="s">
        <v>234</v>
      </c>
      <c r="H477" s="187">
        <v>14.4</v>
      </c>
      <c r="I477" s="188"/>
      <c r="L477" s="184"/>
      <c r="M477" s="189"/>
      <c r="N477" s="190"/>
      <c r="O477" s="190"/>
      <c r="P477" s="190"/>
      <c r="Q477" s="190"/>
      <c r="R477" s="190"/>
      <c r="S477" s="190"/>
      <c r="T477" s="191"/>
      <c r="AT477" s="185" t="s">
        <v>212</v>
      </c>
      <c r="AU477" s="185" t="s">
        <v>221</v>
      </c>
      <c r="AV477" s="15" t="s">
        <v>206</v>
      </c>
      <c r="AW477" s="15" t="s">
        <v>36</v>
      </c>
      <c r="AX477" s="15" t="s">
        <v>89</v>
      </c>
      <c r="AY477" s="185" t="s">
        <v>199</v>
      </c>
    </row>
    <row r="478" spans="1:65" s="2" customFormat="1" ht="24.2" customHeight="1">
      <c r="A478" s="33"/>
      <c r="B478" s="149"/>
      <c r="C478" s="150" t="s">
        <v>617</v>
      </c>
      <c r="D478" s="150" t="s">
        <v>201</v>
      </c>
      <c r="E478" s="151" t="s">
        <v>594</v>
      </c>
      <c r="F478" s="152" t="s">
        <v>595</v>
      </c>
      <c r="G478" s="153" t="s">
        <v>345</v>
      </c>
      <c r="H478" s="154">
        <v>443.2</v>
      </c>
      <c r="I478" s="155"/>
      <c r="J478" s="156">
        <f>ROUND(I478*H478,2)</f>
        <v>0</v>
      </c>
      <c r="K478" s="152" t="s">
        <v>246</v>
      </c>
      <c r="L478" s="34"/>
      <c r="M478" s="157" t="s">
        <v>1</v>
      </c>
      <c r="N478" s="158" t="s">
        <v>46</v>
      </c>
      <c r="O478" s="59"/>
      <c r="P478" s="159">
        <f>O478*H478</f>
        <v>0</v>
      </c>
      <c r="Q478" s="159">
        <v>0.00098</v>
      </c>
      <c r="R478" s="159">
        <f>Q478*H478</f>
        <v>0.434336</v>
      </c>
      <c r="S478" s="159">
        <v>0</v>
      </c>
      <c r="T478" s="160">
        <f>S478*H478</f>
        <v>0</v>
      </c>
      <c r="U478" s="33"/>
      <c r="V478" s="33"/>
      <c r="W478" s="33"/>
      <c r="X478" s="33"/>
      <c r="Y478" s="33"/>
      <c r="Z478" s="33"/>
      <c r="AA478" s="33"/>
      <c r="AB478" s="33"/>
      <c r="AC478" s="33"/>
      <c r="AD478" s="33"/>
      <c r="AE478" s="33"/>
      <c r="AR478" s="161" t="s">
        <v>206</v>
      </c>
      <c r="AT478" s="161" t="s">
        <v>201</v>
      </c>
      <c r="AU478" s="161" t="s">
        <v>221</v>
      </c>
      <c r="AY478" s="18" t="s">
        <v>199</v>
      </c>
      <c r="BE478" s="162">
        <f>IF(N478="základní",J478,0)</f>
        <v>0</v>
      </c>
      <c r="BF478" s="162">
        <f>IF(N478="snížená",J478,0)</f>
        <v>0</v>
      </c>
      <c r="BG478" s="162">
        <f>IF(N478="zákl. přenesená",J478,0)</f>
        <v>0</v>
      </c>
      <c r="BH478" s="162">
        <f>IF(N478="sníž. přenesená",J478,0)</f>
        <v>0</v>
      </c>
      <c r="BI478" s="162">
        <f>IF(N478="nulová",J478,0)</f>
        <v>0</v>
      </c>
      <c r="BJ478" s="18" t="s">
        <v>89</v>
      </c>
      <c r="BK478" s="162">
        <f>ROUND(I478*H478,2)</f>
        <v>0</v>
      </c>
      <c r="BL478" s="18" t="s">
        <v>206</v>
      </c>
      <c r="BM478" s="161" t="s">
        <v>1498</v>
      </c>
    </row>
    <row r="479" spans="2:51" s="14" customFormat="1" ht="11.25">
      <c r="B479" s="177"/>
      <c r="D479" s="163" t="s">
        <v>212</v>
      </c>
      <c r="E479" s="178" t="s">
        <v>1</v>
      </c>
      <c r="F479" s="179" t="s">
        <v>1499</v>
      </c>
      <c r="H479" s="178" t="s">
        <v>1</v>
      </c>
      <c r="I479" s="180"/>
      <c r="L479" s="177"/>
      <c r="M479" s="181"/>
      <c r="N479" s="182"/>
      <c r="O479" s="182"/>
      <c r="P479" s="182"/>
      <c r="Q479" s="182"/>
      <c r="R479" s="182"/>
      <c r="S479" s="182"/>
      <c r="T479" s="183"/>
      <c r="AT479" s="178" t="s">
        <v>212</v>
      </c>
      <c r="AU479" s="178" t="s">
        <v>221</v>
      </c>
      <c r="AV479" s="14" t="s">
        <v>89</v>
      </c>
      <c r="AW479" s="14" t="s">
        <v>36</v>
      </c>
      <c r="AX479" s="14" t="s">
        <v>81</v>
      </c>
      <c r="AY479" s="178" t="s">
        <v>199</v>
      </c>
    </row>
    <row r="480" spans="2:51" s="13" customFormat="1" ht="11.25">
      <c r="B480" s="169"/>
      <c r="D480" s="163" t="s">
        <v>212</v>
      </c>
      <c r="E480" s="170" t="s">
        <v>1</v>
      </c>
      <c r="F480" s="171" t="s">
        <v>1500</v>
      </c>
      <c r="H480" s="172">
        <v>93.5</v>
      </c>
      <c r="I480" s="173"/>
      <c r="L480" s="169"/>
      <c r="M480" s="174"/>
      <c r="N480" s="175"/>
      <c r="O480" s="175"/>
      <c r="P480" s="175"/>
      <c r="Q480" s="175"/>
      <c r="R480" s="175"/>
      <c r="S480" s="175"/>
      <c r="T480" s="176"/>
      <c r="AT480" s="170" t="s">
        <v>212</v>
      </c>
      <c r="AU480" s="170" t="s">
        <v>221</v>
      </c>
      <c r="AV480" s="13" t="s">
        <v>91</v>
      </c>
      <c r="AW480" s="13" t="s">
        <v>36</v>
      </c>
      <c r="AX480" s="13" t="s">
        <v>81</v>
      </c>
      <c r="AY480" s="170" t="s">
        <v>199</v>
      </c>
    </row>
    <row r="481" spans="2:51" s="13" customFormat="1" ht="11.25">
      <c r="B481" s="169"/>
      <c r="D481" s="163" t="s">
        <v>212</v>
      </c>
      <c r="E481" s="170" t="s">
        <v>1</v>
      </c>
      <c r="F481" s="171" t="s">
        <v>1501</v>
      </c>
      <c r="H481" s="172">
        <v>15.9</v>
      </c>
      <c r="I481" s="173"/>
      <c r="L481" s="169"/>
      <c r="M481" s="174"/>
      <c r="N481" s="175"/>
      <c r="O481" s="175"/>
      <c r="P481" s="175"/>
      <c r="Q481" s="175"/>
      <c r="R481" s="175"/>
      <c r="S481" s="175"/>
      <c r="T481" s="176"/>
      <c r="AT481" s="170" t="s">
        <v>212</v>
      </c>
      <c r="AU481" s="170" t="s">
        <v>221</v>
      </c>
      <c r="AV481" s="13" t="s">
        <v>91</v>
      </c>
      <c r="AW481" s="13" t="s">
        <v>36</v>
      </c>
      <c r="AX481" s="13" t="s">
        <v>81</v>
      </c>
      <c r="AY481" s="170" t="s">
        <v>199</v>
      </c>
    </row>
    <row r="482" spans="2:51" s="13" customFormat="1" ht="11.25">
      <c r="B482" s="169"/>
      <c r="D482" s="163" t="s">
        <v>212</v>
      </c>
      <c r="E482" s="170" t="s">
        <v>1</v>
      </c>
      <c r="F482" s="171" t="s">
        <v>1502</v>
      </c>
      <c r="H482" s="172">
        <v>64.6</v>
      </c>
      <c r="I482" s="173"/>
      <c r="L482" s="169"/>
      <c r="M482" s="174"/>
      <c r="N482" s="175"/>
      <c r="O482" s="175"/>
      <c r="P482" s="175"/>
      <c r="Q482" s="175"/>
      <c r="R482" s="175"/>
      <c r="S482" s="175"/>
      <c r="T482" s="176"/>
      <c r="AT482" s="170" t="s">
        <v>212</v>
      </c>
      <c r="AU482" s="170" t="s">
        <v>221</v>
      </c>
      <c r="AV482" s="13" t="s">
        <v>91</v>
      </c>
      <c r="AW482" s="13" t="s">
        <v>36</v>
      </c>
      <c r="AX482" s="13" t="s">
        <v>81</v>
      </c>
      <c r="AY482" s="170" t="s">
        <v>199</v>
      </c>
    </row>
    <row r="483" spans="2:51" s="13" customFormat="1" ht="11.25">
      <c r="B483" s="169"/>
      <c r="D483" s="163" t="s">
        <v>212</v>
      </c>
      <c r="E483" s="170" t="s">
        <v>1</v>
      </c>
      <c r="F483" s="171" t="s">
        <v>1503</v>
      </c>
      <c r="H483" s="172">
        <v>53.2</v>
      </c>
      <c r="I483" s="173"/>
      <c r="L483" s="169"/>
      <c r="M483" s="174"/>
      <c r="N483" s="175"/>
      <c r="O483" s="175"/>
      <c r="P483" s="175"/>
      <c r="Q483" s="175"/>
      <c r="R483" s="175"/>
      <c r="S483" s="175"/>
      <c r="T483" s="176"/>
      <c r="AT483" s="170" t="s">
        <v>212</v>
      </c>
      <c r="AU483" s="170" t="s">
        <v>221</v>
      </c>
      <c r="AV483" s="13" t="s">
        <v>91</v>
      </c>
      <c r="AW483" s="13" t="s">
        <v>36</v>
      </c>
      <c r="AX483" s="13" t="s">
        <v>81</v>
      </c>
      <c r="AY483" s="170" t="s">
        <v>199</v>
      </c>
    </row>
    <row r="484" spans="2:51" s="13" customFormat="1" ht="11.25">
      <c r="B484" s="169"/>
      <c r="D484" s="163" t="s">
        <v>212</v>
      </c>
      <c r="E484" s="170" t="s">
        <v>1</v>
      </c>
      <c r="F484" s="171" t="s">
        <v>1504</v>
      </c>
      <c r="H484" s="172">
        <v>53.6</v>
      </c>
      <c r="I484" s="173"/>
      <c r="L484" s="169"/>
      <c r="M484" s="174"/>
      <c r="N484" s="175"/>
      <c r="O484" s="175"/>
      <c r="P484" s="175"/>
      <c r="Q484" s="175"/>
      <c r="R484" s="175"/>
      <c r="S484" s="175"/>
      <c r="T484" s="176"/>
      <c r="AT484" s="170" t="s">
        <v>212</v>
      </c>
      <c r="AU484" s="170" t="s">
        <v>221</v>
      </c>
      <c r="AV484" s="13" t="s">
        <v>91</v>
      </c>
      <c r="AW484" s="13" t="s">
        <v>36</v>
      </c>
      <c r="AX484" s="13" t="s">
        <v>81</v>
      </c>
      <c r="AY484" s="170" t="s">
        <v>199</v>
      </c>
    </row>
    <row r="485" spans="2:51" s="13" customFormat="1" ht="11.25">
      <c r="B485" s="169"/>
      <c r="D485" s="163" t="s">
        <v>212</v>
      </c>
      <c r="E485" s="170" t="s">
        <v>1</v>
      </c>
      <c r="F485" s="171" t="s">
        <v>1505</v>
      </c>
      <c r="H485" s="172">
        <v>54.4</v>
      </c>
      <c r="I485" s="173"/>
      <c r="L485" s="169"/>
      <c r="M485" s="174"/>
      <c r="N485" s="175"/>
      <c r="O485" s="175"/>
      <c r="P485" s="175"/>
      <c r="Q485" s="175"/>
      <c r="R485" s="175"/>
      <c r="S485" s="175"/>
      <c r="T485" s="176"/>
      <c r="AT485" s="170" t="s">
        <v>212</v>
      </c>
      <c r="AU485" s="170" t="s">
        <v>221</v>
      </c>
      <c r="AV485" s="13" t="s">
        <v>91</v>
      </c>
      <c r="AW485" s="13" t="s">
        <v>36</v>
      </c>
      <c r="AX485" s="13" t="s">
        <v>81</v>
      </c>
      <c r="AY485" s="170" t="s">
        <v>199</v>
      </c>
    </row>
    <row r="486" spans="2:51" s="13" customFormat="1" ht="11.25">
      <c r="B486" s="169"/>
      <c r="D486" s="163" t="s">
        <v>212</v>
      </c>
      <c r="E486" s="170" t="s">
        <v>1</v>
      </c>
      <c r="F486" s="171" t="s">
        <v>1506</v>
      </c>
      <c r="H486" s="172">
        <v>56</v>
      </c>
      <c r="I486" s="173"/>
      <c r="L486" s="169"/>
      <c r="M486" s="174"/>
      <c r="N486" s="175"/>
      <c r="O486" s="175"/>
      <c r="P486" s="175"/>
      <c r="Q486" s="175"/>
      <c r="R486" s="175"/>
      <c r="S486" s="175"/>
      <c r="T486" s="176"/>
      <c r="AT486" s="170" t="s">
        <v>212</v>
      </c>
      <c r="AU486" s="170" t="s">
        <v>221</v>
      </c>
      <c r="AV486" s="13" t="s">
        <v>91</v>
      </c>
      <c r="AW486" s="13" t="s">
        <v>36</v>
      </c>
      <c r="AX486" s="13" t="s">
        <v>81</v>
      </c>
      <c r="AY486" s="170" t="s">
        <v>199</v>
      </c>
    </row>
    <row r="487" spans="2:51" s="13" customFormat="1" ht="11.25">
      <c r="B487" s="169"/>
      <c r="D487" s="163" t="s">
        <v>212</v>
      </c>
      <c r="E487" s="170" t="s">
        <v>1</v>
      </c>
      <c r="F487" s="171" t="s">
        <v>1507</v>
      </c>
      <c r="H487" s="172">
        <v>52</v>
      </c>
      <c r="I487" s="173"/>
      <c r="L487" s="169"/>
      <c r="M487" s="174"/>
      <c r="N487" s="175"/>
      <c r="O487" s="175"/>
      <c r="P487" s="175"/>
      <c r="Q487" s="175"/>
      <c r="R487" s="175"/>
      <c r="S487" s="175"/>
      <c r="T487" s="176"/>
      <c r="AT487" s="170" t="s">
        <v>212</v>
      </c>
      <c r="AU487" s="170" t="s">
        <v>221</v>
      </c>
      <c r="AV487" s="13" t="s">
        <v>91</v>
      </c>
      <c r="AW487" s="13" t="s">
        <v>36</v>
      </c>
      <c r="AX487" s="13" t="s">
        <v>81</v>
      </c>
      <c r="AY487" s="170" t="s">
        <v>199</v>
      </c>
    </row>
    <row r="488" spans="2:51" s="15" customFormat="1" ht="11.25">
      <c r="B488" s="184"/>
      <c r="D488" s="163" t="s">
        <v>212</v>
      </c>
      <c r="E488" s="185" t="s">
        <v>1</v>
      </c>
      <c r="F488" s="186" t="s">
        <v>234</v>
      </c>
      <c r="H488" s="187">
        <v>443.2</v>
      </c>
      <c r="I488" s="188"/>
      <c r="L488" s="184"/>
      <c r="M488" s="189"/>
      <c r="N488" s="190"/>
      <c r="O488" s="190"/>
      <c r="P488" s="190"/>
      <c r="Q488" s="190"/>
      <c r="R488" s="190"/>
      <c r="S488" s="190"/>
      <c r="T488" s="191"/>
      <c r="AT488" s="185" t="s">
        <v>212</v>
      </c>
      <c r="AU488" s="185" t="s">
        <v>221</v>
      </c>
      <c r="AV488" s="15" t="s">
        <v>206</v>
      </c>
      <c r="AW488" s="15" t="s">
        <v>36</v>
      </c>
      <c r="AX488" s="15" t="s">
        <v>89</v>
      </c>
      <c r="AY488" s="185" t="s">
        <v>199</v>
      </c>
    </row>
    <row r="489" spans="1:65" s="2" customFormat="1" ht="14.45" customHeight="1">
      <c r="A489" s="33"/>
      <c r="B489" s="149"/>
      <c r="C489" s="150" t="s">
        <v>625</v>
      </c>
      <c r="D489" s="150" t="s">
        <v>201</v>
      </c>
      <c r="E489" s="151" t="s">
        <v>1508</v>
      </c>
      <c r="F489" s="152" t="s">
        <v>1509</v>
      </c>
      <c r="G489" s="153" t="s">
        <v>400</v>
      </c>
      <c r="H489" s="154">
        <v>2715</v>
      </c>
      <c r="I489" s="155"/>
      <c r="J489" s="156">
        <f>ROUND(I489*H489,2)</f>
        <v>0</v>
      </c>
      <c r="K489" s="152" t="s">
        <v>246</v>
      </c>
      <c r="L489" s="34"/>
      <c r="M489" s="157" t="s">
        <v>1</v>
      </c>
      <c r="N489" s="158" t="s">
        <v>46</v>
      </c>
      <c r="O489" s="59"/>
      <c r="P489" s="159">
        <f>O489*H489</f>
        <v>0</v>
      </c>
      <c r="Q489" s="159">
        <v>0.0117</v>
      </c>
      <c r="R489" s="159">
        <f>Q489*H489</f>
        <v>31.7655</v>
      </c>
      <c r="S489" s="159">
        <v>0</v>
      </c>
      <c r="T489" s="160">
        <f>S489*H489</f>
        <v>0</v>
      </c>
      <c r="U489" s="33"/>
      <c r="V489" s="33"/>
      <c r="W489" s="33"/>
      <c r="X489" s="33"/>
      <c r="Y489" s="33"/>
      <c r="Z489" s="33"/>
      <c r="AA489" s="33"/>
      <c r="AB489" s="33"/>
      <c r="AC489" s="33"/>
      <c r="AD489" s="33"/>
      <c r="AE489" s="33"/>
      <c r="AR489" s="161" t="s">
        <v>206</v>
      </c>
      <c r="AT489" s="161" t="s">
        <v>201</v>
      </c>
      <c r="AU489" s="161" t="s">
        <v>221</v>
      </c>
      <c r="AY489" s="18" t="s">
        <v>199</v>
      </c>
      <c r="BE489" s="162">
        <f>IF(N489="základní",J489,0)</f>
        <v>0</v>
      </c>
      <c r="BF489" s="162">
        <f>IF(N489="snížená",J489,0)</f>
        <v>0</v>
      </c>
      <c r="BG489" s="162">
        <f>IF(N489="zákl. přenesená",J489,0)</f>
        <v>0</v>
      </c>
      <c r="BH489" s="162">
        <f>IF(N489="sníž. přenesená",J489,0)</f>
        <v>0</v>
      </c>
      <c r="BI489" s="162">
        <f>IF(N489="nulová",J489,0)</f>
        <v>0</v>
      </c>
      <c r="BJ489" s="18" t="s">
        <v>89</v>
      </c>
      <c r="BK489" s="162">
        <f>ROUND(I489*H489,2)</f>
        <v>0</v>
      </c>
      <c r="BL489" s="18" t="s">
        <v>206</v>
      </c>
      <c r="BM489" s="161" t="s">
        <v>1510</v>
      </c>
    </row>
    <row r="490" spans="2:51" s="14" customFormat="1" ht="11.25">
      <c r="B490" s="177"/>
      <c r="D490" s="163" t="s">
        <v>212</v>
      </c>
      <c r="E490" s="178" t="s">
        <v>1</v>
      </c>
      <c r="F490" s="179" t="s">
        <v>1511</v>
      </c>
      <c r="H490" s="178" t="s">
        <v>1</v>
      </c>
      <c r="I490" s="180"/>
      <c r="L490" s="177"/>
      <c r="M490" s="181"/>
      <c r="N490" s="182"/>
      <c r="O490" s="182"/>
      <c r="P490" s="182"/>
      <c r="Q490" s="182"/>
      <c r="R490" s="182"/>
      <c r="S490" s="182"/>
      <c r="T490" s="183"/>
      <c r="AT490" s="178" t="s">
        <v>212</v>
      </c>
      <c r="AU490" s="178" t="s">
        <v>221</v>
      </c>
      <c r="AV490" s="14" t="s">
        <v>89</v>
      </c>
      <c r="AW490" s="14" t="s">
        <v>36</v>
      </c>
      <c r="AX490" s="14" t="s">
        <v>81</v>
      </c>
      <c r="AY490" s="178" t="s">
        <v>199</v>
      </c>
    </row>
    <row r="491" spans="2:51" s="14" customFormat="1" ht="11.25">
      <c r="B491" s="177"/>
      <c r="D491" s="163" t="s">
        <v>212</v>
      </c>
      <c r="E491" s="178" t="s">
        <v>1</v>
      </c>
      <c r="F491" s="179" t="s">
        <v>1512</v>
      </c>
      <c r="H491" s="178" t="s">
        <v>1</v>
      </c>
      <c r="I491" s="180"/>
      <c r="L491" s="177"/>
      <c r="M491" s="181"/>
      <c r="N491" s="182"/>
      <c r="O491" s="182"/>
      <c r="P491" s="182"/>
      <c r="Q491" s="182"/>
      <c r="R491" s="182"/>
      <c r="S491" s="182"/>
      <c r="T491" s="183"/>
      <c r="AT491" s="178" t="s">
        <v>212</v>
      </c>
      <c r="AU491" s="178" t="s">
        <v>221</v>
      </c>
      <c r="AV491" s="14" t="s">
        <v>89</v>
      </c>
      <c r="AW491" s="14" t="s">
        <v>36</v>
      </c>
      <c r="AX491" s="14" t="s">
        <v>81</v>
      </c>
      <c r="AY491" s="178" t="s">
        <v>199</v>
      </c>
    </row>
    <row r="492" spans="2:51" s="13" customFormat="1" ht="11.25">
      <c r="B492" s="169"/>
      <c r="D492" s="163" t="s">
        <v>212</v>
      </c>
      <c r="E492" s="170" t="s">
        <v>1</v>
      </c>
      <c r="F492" s="171" t="s">
        <v>1513</v>
      </c>
      <c r="H492" s="172">
        <v>890</v>
      </c>
      <c r="I492" s="173"/>
      <c r="L492" s="169"/>
      <c r="M492" s="174"/>
      <c r="N492" s="175"/>
      <c r="O492" s="175"/>
      <c r="P492" s="175"/>
      <c r="Q492" s="175"/>
      <c r="R492" s="175"/>
      <c r="S492" s="175"/>
      <c r="T492" s="176"/>
      <c r="AT492" s="170" t="s">
        <v>212</v>
      </c>
      <c r="AU492" s="170" t="s">
        <v>221</v>
      </c>
      <c r="AV492" s="13" t="s">
        <v>91</v>
      </c>
      <c r="AW492" s="13" t="s">
        <v>36</v>
      </c>
      <c r="AX492" s="13" t="s">
        <v>81</v>
      </c>
      <c r="AY492" s="170" t="s">
        <v>199</v>
      </c>
    </row>
    <row r="493" spans="2:51" s="14" customFormat="1" ht="11.25">
      <c r="B493" s="177"/>
      <c r="D493" s="163" t="s">
        <v>212</v>
      </c>
      <c r="E493" s="178" t="s">
        <v>1</v>
      </c>
      <c r="F493" s="179" t="s">
        <v>1514</v>
      </c>
      <c r="H493" s="178" t="s">
        <v>1</v>
      </c>
      <c r="I493" s="180"/>
      <c r="L493" s="177"/>
      <c r="M493" s="181"/>
      <c r="N493" s="182"/>
      <c r="O493" s="182"/>
      <c r="P493" s="182"/>
      <c r="Q493" s="182"/>
      <c r="R493" s="182"/>
      <c r="S493" s="182"/>
      <c r="T493" s="183"/>
      <c r="AT493" s="178" t="s">
        <v>212</v>
      </c>
      <c r="AU493" s="178" t="s">
        <v>221</v>
      </c>
      <c r="AV493" s="14" t="s">
        <v>89</v>
      </c>
      <c r="AW493" s="14" t="s">
        <v>36</v>
      </c>
      <c r="AX493" s="14" t="s">
        <v>81</v>
      </c>
      <c r="AY493" s="178" t="s">
        <v>199</v>
      </c>
    </row>
    <row r="494" spans="2:51" s="13" customFormat="1" ht="11.25">
      <c r="B494" s="169"/>
      <c r="D494" s="163" t="s">
        <v>212</v>
      </c>
      <c r="E494" s="170" t="s">
        <v>1</v>
      </c>
      <c r="F494" s="171" t="s">
        <v>1515</v>
      </c>
      <c r="H494" s="172">
        <v>1197</v>
      </c>
      <c r="I494" s="173"/>
      <c r="L494" s="169"/>
      <c r="M494" s="174"/>
      <c r="N494" s="175"/>
      <c r="O494" s="175"/>
      <c r="P494" s="175"/>
      <c r="Q494" s="175"/>
      <c r="R494" s="175"/>
      <c r="S494" s="175"/>
      <c r="T494" s="176"/>
      <c r="AT494" s="170" t="s">
        <v>212</v>
      </c>
      <c r="AU494" s="170" t="s">
        <v>221</v>
      </c>
      <c r="AV494" s="13" t="s">
        <v>91</v>
      </c>
      <c r="AW494" s="13" t="s">
        <v>36</v>
      </c>
      <c r="AX494" s="13" t="s">
        <v>81</v>
      </c>
      <c r="AY494" s="170" t="s">
        <v>199</v>
      </c>
    </row>
    <row r="495" spans="2:51" s="14" customFormat="1" ht="11.25">
      <c r="B495" s="177"/>
      <c r="D495" s="163" t="s">
        <v>212</v>
      </c>
      <c r="E495" s="178" t="s">
        <v>1</v>
      </c>
      <c r="F495" s="179" t="s">
        <v>1512</v>
      </c>
      <c r="H495" s="178" t="s">
        <v>1</v>
      </c>
      <c r="I495" s="180"/>
      <c r="L495" s="177"/>
      <c r="M495" s="181"/>
      <c r="N495" s="182"/>
      <c r="O495" s="182"/>
      <c r="P495" s="182"/>
      <c r="Q495" s="182"/>
      <c r="R495" s="182"/>
      <c r="S495" s="182"/>
      <c r="T495" s="183"/>
      <c r="AT495" s="178" t="s">
        <v>212</v>
      </c>
      <c r="AU495" s="178" t="s">
        <v>221</v>
      </c>
      <c r="AV495" s="14" t="s">
        <v>89</v>
      </c>
      <c r="AW495" s="14" t="s">
        <v>36</v>
      </c>
      <c r="AX495" s="14" t="s">
        <v>81</v>
      </c>
      <c r="AY495" s="178" t="s">
        <v>199</v>
      </c>
    </row>
    <row r="496" spans="2:51" s="13" customFormat="1" ht="11.25">
      <c r="B496" s="169"/>
      <c r="D496" s="163" t="s">
        <v>212</v>
      </c>
      <c r="E496" s="170" t="s">
        <v>1</v>
      </c>
      <c r="F496" s="171" t="s">
        <v>1516</v>
      </c>
      <c r="H496" s="172">
        <v>628</v>
      </c>
      <c r="I496" s="173"/>
      <c r="L496" s="169"/>
      <c r="M496" s="174"/>
      <c r="N496" s="175"/>
      <c r="O496" s="175"/>
      <c r="P496" s="175"/>
      <c r="Q496" s="175"/>
      <c r="R496" s="175"/>
      <c r="S496" s="175"/>
      <c r="T496" s="176"/>
      <c r="AT496" s="170" t="s">
        <v>212</v>
      </c>
      <c r="AU496" s="170" t="s">
        <v>221</v>
      </c>
      <c r="AV496" s="13" t="s">
        <v>91</v>
      </c>
      <c r="AW496" s="13" t="s">
        <v>36</v>
      </c>
      <c r="AX496" s="13" t="s">
        <v>81</v>
      </c>
      <c r="AY496" s="170" t="s">
        <v>199</v>
      </c>
    </row>
    <row r="497" spans="2:51" s="15" customFormat="1" ht="11.25">
      <c r="B497" s="184"/>
      <c r="D497" s="163" t="s">
        <v>212</v>
      </c>
      <c r="E497" s="185" t="s">
        <v>1</v>
      </c>
      <c r="F497" s="186" t="s">
        <v>234</v>
      </c>
      <c r="H497" s="187">
        <v>2715</v>
      </c>
      <c r="I497" s="188"/>
      <c r="L497" s="184"/>
      <c r="M497" s="189"/>
      <c r="N497" s="190"/>
      <c r="O497" s="190"/>
      <c r="P497" s="190"/>
      <c r="Q497" s="190"/>
      <c r="R497" s="190"/>
      <c r="S497" s="190"/>
      <c r="T497" s="191"/>
      <c r="AT497" s="185" t="s">
        <v>212</v>
      </c>
      <c r="AU497" s="185" t="s">
        <v>221</v>
      </c>
      <c r="AV497" s="15" t="s">
        <v>206</v>
      </c>
      <c r="AW497" s="15" t="s">
        <v>36</v>
      </c>
      <c r="AX497" s="15" t="s">
        <v>89</v>
      </c>
      <c r="AY497" s="185" t="s">
        <v>199</v>
      </c>
    </row>
    <row r="498" spans="2:63" s="12" customFormat="1" ht="20.85" customHeight="1">
      <c r="B498" s="136"/>
      <c r="D498" s="137" t="s">
        <v>80</v>
      </c>
      <c r="E498" s="147" t="s">
        <v>599</v>
      </c>
      <c r="F498" s="147" t="s">
        <v>600</v>
      </c>
      <c r="I498" s="139"/>
      <c r="J498" s="148">
        <f>BK498</f>
        <v>0</v>
      </c>
      <c r="L498" s="136"/>
      <c r="M498" s="141"/>
      <c r="N498" s="142"/>
      <c r="O498" s="142"/>
      <c r="P498" s="143">
        <f>SUM(P499:P515)</f>
        <v>0</v>
      </c>
      <c r="Q498" s="142"/>
      <c r="R498" s="143">
        <f>SUM(R499:R515)</f>
        <v>0.00043200000000000004</v>
      </c>
      <c r="S498" s="142"/>
      <c r="T498" s="144">
        <f>SUM(T499:T515)</f>
        <v>2548.3536</v>
      </c>
      <c r="AR498" s="137" t="s">
        <v>89</v>
      </c>
      <c r="AT498" s="145" t="s">
        <v>80</v>
      </c>
      <c r="AU498" s="145" t="s">
        <v>91</v>
      </c>
      <c r="AY498" s="137" t="s">
        <v>199</v>
      </c>
      <c r="BK498" s="146">
        <f>SUM(BK499:BK515)</f>
        <v>0</v>
      </c>
    </row>
    <row r="499" spans="1:65" s="2" customFormat="1" ht="14.45" customHeight="1">
      <c r="A499" s="33"/>
      <c r="B499" s="149"/>
      <c r="C499" s="150" t="s">
        <v>630</v>
      </c>
      <c r="D499" s="150" t="s">
        <v>201</v>
      </c>
      <c r="E499" s="151" t="s">
        <v>1517</v>
      </c>
      <c r="F499" s="152" t="s">
        <v>1518</v>
      </c>
      <c r="G499" s="153" t="s">
        <v>228</v>
      </c>
      <c r="H499" s="154">
        <v>10</v>
      </c>
      <c r="I499" s="155"/>
      <c r="J499" s="156">
        <f>ROUND(I499*H499,2)</f>
        <v>0</v>
      </c>
      <c r="K499" s="152" t="s">
        <v>246</v>
      </c>
      <c r="L499" s="34"/>
      <c r="M499" s="157" t="s">
        <v>1</v>
      </c>
      <c r="N499" s="158" t="s">
        <v>46</v>
      </c>
      <c r="O499" s="59"/>
      <c r="P499" s="159">
        <f>O499*H499</f>
        <v>0</v>
      </c>
      <c r="Q499" s="159">
        <v>0</v>
      </c>
      <c r="R499" s="159">
        <f>Q499*H499</f>
        <v>0</v>
      </c>
      <c r="S499" s="159">
        <v>2.4</v>
      </c>
      <c r="T499" s="160">
        <f>S499*H499</f>
        <v>24</v>
      </c>
      <c r="U499" s="33"/>
      <c r="V499" s="33"/>
      <c r="W499" s="33"/>
      <c r="X499" s="33"/>
      <c r="Y499" s="33"/>
      <c r="Z499" s="33"/>
      <c r="AA499" s="33"/>
      <c r="AB499" s="33"/>
      <c r="AC499" s="33"/>
      <c r="AD499" s="33"/>
      <c r="AE499" s="33"/>
      <c r="AR499" s="161" t="s">
        <v>206</v>
      </c>
      <c r="AT499" s="161" t="s">
        <v>201</v>
      </c>
      <c r="AU499" s="161" t="s">
        <v>221</v>
      </c>
      <c r="AY499" s="18" t="s">
        <v>199</v>
      </c>
      <c r="BE499" s="162">
        <f>IF(N499="základní",J499,0)</f>
        <v>0</v>
      </c>
      <c r="BF499" s="162">
        <f>IF(N499="snížená",J499,0)</f>
        <v>0</v>
      </c>
      <c r="BG499" s="162">
        <f>IF(N499="zákl. přenesená",J499,0)</f>
        <v>0</v>
      </c>
      <c r="BH499" s="162">
        <f>IF(N499="sníž. přenesená",J499,0)</f>
        <v>0</v>
      </c>
      <c r="BI499" s="162">
        <f>IF(N499="nulová",J499,0)</f>
        <v>0</v>
      </c>
      <c r="BJ499" s="18" t="s">
        <v>89</v>
      </c>
      <c r="BK499" s="162">
        <f>ROUND(I499*H499,2)</f>
        <v>0</v>
      </c>
      <c r="BL499" s="18" t="s">
        <v>206</v>
      </c>
      <c r="BM499" s="161" t="s">
        <v>1519</v>
      </c>
    </row>
    <row r="500" spans="1:47" s="2" customFormat="1" ht="78">
      <c r="A500" s="33"/>
      <c r="B500" s="34"/>
      <c r="C500" s="33"/>
      <c r="D500" s="163" t="s">
        <v>208</v>
      </c>
      <c r="E500" s="33"/>
      <c r="F500" s="164" t="s">
        <v>1520</v>
      </c>
      <c r="G500" s="33"/>
      <c r="H500" s="33"/>
      <c r="I500" s="165"/>
      <c r="J500" s="33"/>
      <c r="K500" s="33"/>
      <c r="L500" s="34"/>
      <c r="M500" s="166"/>
      <c r="N500" s="167"/>
      <c r="O500" s="59"/>
      <c r="P500" s="59"/>
      <c r="Q500" s="59"/>
      <c r="R500" s="59"/>
      <c r="S500" s="59"/>
      <c r="T500" s="60"/>
      <c r="U500" s="33"/>
      <c r="V500" s="33"/>
      <c r="W500" s="33"/>
      <c r="X500" s="33"/>
      <c r="Y500" s="33"/>
      <c r="Z500" s="33"/>
      <c r="AA500" s="33"/>
      <c r="AB500" s="33"/>
      <c r="AC500" s="33"/>
      <c r="AD500" s="33"/>
      <c r="AE500" s="33"/>
      <c r="AT500" s="18" t="s">
        <v>208</v>
      </c>
      <c r="AU500" s="18" t="s">
        <v>221</v>
      </c>
    </row>
    <row r="501" spans="2:51" s="13" customFormat="1" ht="11.25">
      <c r="B501" s="169"/>
      <c r="D501" s="163" t="s">
        <v>212</v>
      </c>
      <c r="E501" s="170" t="s">
        <v>1</v>
      </c>
      <c r="F501" s="171" t="s">
        <v>1521</v>
      </c>
      <c r="H501" s="172">
        <v>10</v>
      </c>
      <c r="I501" s="173"/>
      <c r="L501" s="169"/>
      <c r="M501" s="174"/>
      <c r="N501" s="175"/>
      <c r="O501" s="175"/>
      <c r="P501" s="175"/>
      <c r="Q501" s="175"/>
      <c r="R501" s="175"/>
      <c r="S501" s="175"/>
      <c r="T501" s="176"/>
      <c r="AT501" s="170" t="s">
        <v>212</v>
      </c>
      <c r="AU501" s="170" t="s">
        <v>221</v>
      </c>
      <c r="AV501" s="13" t="s">
        <v>91</v>
      </c>
      <c r="AW501" s="13" t="s">
        <v>36</v>
      </c>
      <c r="AX501" s="13" t="s">
        <v>89</v>
      </c>
      <c r="AY501" s="170" t="s">
        <v>199</v>
      </c>
    </row>
    <row r="502" spans="1:65" s="2" customFormat="1" ht="14.45" customHeight="1">
      <c r="A502" s="33"/>
      <c r="B502" s="149"/>
      <c r="C502" s="150" t="s">
        <v>639</v>
      </c>
      <c r="D502" s="150" t="s">
        <v>201</v>
      </c>
      <c r="E502" s="151" t="s">
        <v>602</v>
      </c>
      <c r="F502" s="152" t="s">
        <v>603</v>
      </c>
      <c r="G502" s="153" t="s">
        <v>228</v>
      </c>
      <c r="H502" s="154">
        <v>1051.73</v>
      </c>
      <c r="I502" s="155"/>
      <c r="J502" s="156">
        <f>ROUND(I502*H502,2)</f>
        <v>0</v>
      </c>
      <c r="K502" s="152" t="s">
        <v>205</v>
      </c>
      <c r="L502" s="34"/>
      <c r="M502" s="157" t="s">
        <v>1</v>
      </c>
      <c r="N502" s="158" t="s">
        <v>46</v>
      </c>
      <c r="O502" s="59"/>
      <c r="P502" s="159">
        <f>O502*H502</f>
        <v>0</v>
      </c>
      <c r="Q502" s="159">
        <v>0</v>
      </c>
      <c r="R502" s="159">
        <f>Q502*H502</f>
        <v>0</v>
      </c>
      <c r="S502" s="159">
        <v>2.4</v>
      </c>
      <c r="T502" s="160">
        <f>S502*H502</f>
        <v>2524.152</v>
      </c>
      <c r="U502" s="33"/>
      <c r="V502" s="33"/>
      <c r="W502" s="33"/>
      <c r="X502" s="33"/>
      <c r="Y502" s="33"/>
      <c r="Z502" s="33"/>
      <c r="AA502" s="33"/>
      <c r="AB502" s="33"/>
      <c r="AC502" s="33"/>
      <c r="AD502" s="33"/>
      <c r="AE502" s="33"/>
      <c r="AR502" s="161" t="s">
        <v>206</v>
      </c>
      <c r="AT502" s="161" t="s">
        <v>201</v>
      </c>
      <c r="AU502" s="161" t="s">
        <v>221</v>
      </c>
      <c r="AY502" s="18" t="s">
        <v>199</v>
      </c>
      <c r="BE502" s="162">
        <f>IF(N502="základní",J502,0)</f>
        <v>0</v>
      </c>
      <c r="BF502" s="162">
        <f>IF(N502="snížená",J502,0)</f>
        <v>0</v>
      </c>
      <c r="BG502" s="162">
        <f>IF(N502="zákl. přenesená",J502,0)</f>
        <v>0</v>
      </c>
      <c r="BH502" s="162">
        <f>IF(N502="sníž. přenesená",J502,0)</f>
        <v>0</v>
      </c>
      <c r="BI502" s="162">
        <f>IF(N502="nulová",J502,0)</f>
        <v>0</v>
      </c>
      <c r="BJ502" s="18" t="s">
        <v>89</v>
      </c>
      <c r="BK502" s="162">
        <f>ROUND(I502*H502,2)</f>
        <v>0</v>
      </c>
      <c r="BL502" s="18" t="s">
        <v>206</v>
      </c>
      <c r="BM502" s="161" t="s">
        <v>1522</v>
      </c>
    </row>
    <row r="503" spans="1:47" s="2" customFormat="1" ht="11.25">
      <c r="A503" s="33"/>
      <c r="B503" s="34"/>
      <c r="C503" s="33"/>
      <c r="D503" s="163" t="s">
        <v>208</v>
      </c>
      <c r="E503" s="33"/>
      <c r="F503" s="164" t="s">
        <v>1523</v>
      </c>
      <c r="G503" s="33"/>
      <c r="H503" s="33"/>
      <c r="I503" s="165"/>
      <c r="J503" s="33"/>
      <c r="K503" s="33"/>
      <c r="L503" s="34"/>
      <c r="M503" s="166"/>
      <c r="N503" s="167"/>
      <c r="O503" s="59"/>
      <c r="P503" s="59"/>
      <c r="Q503" s="59"/>
      <c r="R503" s="59"/>
      <c r="S503" s="59"/>
      <c r="T503" s="60"/>
      <c r="U503" s="33"/>
      <c r="V503" s="33"/>
      <c r="W503" s="33"/>
      <c r="X503" s="33"/>
      <c r="Y503" s="33"/>
      <c r="Z503" s="33"/>
      <c r="AA503" s="33"/>
      <c r="AB503" s="33"/>
      <c r="AC503" s="33"/>
      <c r="AD503" s="33"/>
      <c r="AE503" s="33"/>
      <c r="AT503" s="18" t="s">
        <v>208</v>
      </c>
      <c r="AU503" s="18" t="s">
        <v>221</v>
      </c>
    </row>
    <row r="504" spans="1:47" s="2" customFormat="1" ht="29.25">
      <c r="A504" s="33"/>
      <c r="B504" s="34"/>
      <c r="C504" s="33"/>
      <c r="D504" s="163" t="s">
        <v>210</v>
      </c>
      <c r="E504" s="33"/>
      <c r="F504" s="168" t="s">
        <v>606</v>
      </c>
      <c r="G504" s="33"/>
      <c r="H504" s="33"/>
      <c r="I504" s="165"/>
      <c r="J504" s="33"/>
      <c r="K504" s="33"/>
      <c r="L504" s="34"/>
      <c r="M504" s="166"/>
      <c r="N504" s="167"/>
      <c r="O504" s="59"/>
      <c r="P504" s="59"/>
      <c r="Q504" s="59"/>
      <c r="R504" s="59"/>
      <c r="S504" s="59"/>
      <c r="T504" s="60"/>
      <c r="U504" s="33"/>
      <c r="V504" s="33"/>
      <c r="W504" s="33"/>
      <c r="X504" s="33"/>
      <c r="Y504" s="33"/>
      <c r="Z504" s="33"/>
      <c r="AA504" s="33"/>
      <c r="AB504" s="33"/>
      <c r="AC504" s="33"/>
      <c r="AD504" s="33"/>
      <c r="AE504" s="33"/>
      <c r="AT504" s="18" t="s">
        <v>210</v>
      </c>
      <c r="AU504" s="18" t="s">
        <v>221</v>
      </c>
    </row>
    <row r="505" spans="2:51" s="14" customFormat="1" ht="11.25">
      <c r="B505" s="177"/>
      <c r="D505" s="163" t="s">
        <v>212</v>
      </c>
      <c r="E505" s="178" t="s">
        <v>1</v>
      </c>
      <c r="F505" s="179" t="s">
        <v>1048</v>
      </c>
      <c r="H505" s="178" t="s">
        <v>1</v>
      </c>
      <c r="I505" s="180"/>
      <c r="L505" s="177"/>
      <c r="M505" s="181"/>
      <c r="N505" s="182"/>
      <c r="O505" s="182"/>
      <c r="P505" s="182"/>
      <c r="Q505" s="182"/>
      <c r="R505" s="182"/>
      <c r="S505" s="182"/>
      <c r="T505" s="183"/>
      <c r="AT505" s="178" t="s">
        <v>212</v>
      </c>
      <c r="AU505" s="178" t="s">
        <v>221</v>
      </c>
      <c r="AV505" s="14" t="s">
        <v>89</v>
      </c>
      <c r="AW505" s="14" t="s">
        <v>36</v>
      </c>
      <c r="AX505" s="14" t="s">
        <v>81</v>
      </c>
      <c r="AY505" s="178" t="s">
        <v>199</v>
      </c>
    </row>
    <row r="506" spans="2:51" s="13" customFormat="1" ht="11.25">
      <c r="B506" s="169"/>
      <c r="D506" s="163" t="s">
        <v>212</v>
      </c>
      <c r="E506" s="170" t="s">
        <v>1</v>
      </c>
      <c r="F506" s="171" t="s">
        <v>1524</v>
      </c>
      <c r="H506" s="172">
        <v>1051.73</v>
      </c>
      <c r="I506" s="173"/>
      <c r="L506" s="169"/>
      <c r="M506" s="174"/>
      <c r="N506" s="175"/>
      <c r="O506" s="175"/>
      <c r="P506" s="175"/>
      <c r="Q506" s="175"/>
      <c r="R506" s="175"/>
      <c r="S506" s="175"/>
      <c r="T506" s="176"/>
      <c r="AT506" s="170" t="s">
        <v>212</v>
      </c>
      <c r="AU506" s="170" t="s">
        <v>221</v>
      </c>
      <c r="AV506" s="13" t="s">
        <v>91</v>
      </c>
      <c r="AW506" s="13" t="s">
        <v>36</v>
      </c>
      <c r="AX506" s="13" t="s">
        <v>89</v>
      </c>
      <c r="AY506" s="170" t="s">
        <v>199</v>
      </c>
    </row>
    <row r="507" spans="1:65" s="2" customFormat="1" ht="24.2" customHeight="1">
      <c r="A507" s="33"/>
      <c r="B507" s="149"/>
      <c r="C507" s="150" t="s">
        <v>648</v>
      </c>
      <c r="D507" s="150" t="s">
        <v>201</v>
      </c>
      <c r="E507" s="151" t="s">
        <v>1525</v>
      </c>
      <c r="F507" s="152" t="s">
        <v>1526</v>
      </c>
      <c r="G507" s="153" t="s">
        <v>345</v>
      </c>
      <c r="H507" s="154">
        <v>4.8</v>
      </c>
      <c r="I507" s="155"/>
      <c r="J507" s="156">
        <f>ROUND(I507*H507,2)</f>
        <v>0</v>
      </c>
      <c r="K507" s="152" t="s">
        <v>205</v>
      </c>
      <c r="L507" s="34"/>
      <c r="M507" s="157" t="s">
        <v>1</v>
      </c>
      <c r="N507" s="158" t="s">
        <v>46</v>
      </c>
      <c r="O507" s="59"/>
      <c r="P507" s="159">
        <f>O507*H507</f>
        <v>0</v>
      </c>
      <c r="Q507" s="159">
        <v>9E-05</v>
      </c>
      <c r="R507" s="159">
        <f>Q507*H507</f>
        <v>0.00043200000000000004</v>
      </c>
      <c r="S507" s="159">
        <v>0.042</v>
      </c>
      <c r="T507" s="160">
        <f>S507*H507</f>
        <v>0.2016</v>
      </c>
      <c r="U507" s="33"/>
      <c r="V507" s="33"/>
      <c r="W507" s="33"/>
      <c r="X507" s="33"/>
      <c r="Y507" s="33"/>
      <c r="Z507" s="33"/>
      <c r="AA507" s="33"/>
      <c r="AB507" s="33"/>
      <c r="AC507" s="33"/>
      <c r="AD507" s="33"/>
      <c r="AE507" s="33"/>
      <c r="AR507" s="161" t="s">
        <v>206</v>
      </c>
      <c r="AT507" s="161" t="s">
        <v>201</v>
      </c>
      <c r="AU507" s="161" t="s">
        <v>221</v>
      </c>
      <c r="AY507" s="18" t="s">
        <v>199</v>
      </c>
      <c r="BE507" s="162">
        <f>IF(N507="základní",J507,0)</f>
        <v>0</v>
      </c>
      <c r="BF507" s="162">
        <f>IF(N507="snížená",J507,0)</f>
        <v>0</v>
      </c>
      <c r="BG507" s="162">
        <f>IF(N507="zákl. přenesená",J507,0)</f>
        <v>0</v>
      </c>
      <c r="BH507" s="162">
        <f>IF(N507="sníž. přenesená",J507,0)</f>
        <v>0</v>
      </c>
      <c r="BI507" s="162">
        <f>IF(N507="nulová",J507,0)</f>
        <v>0</v>
      </c>
      <c r="BJ507" s="18" t="s">
        <v>89</v>
      </c>
      <c r="BK507" s="162">
        <f>ROUND(I507*H507,2)</f>
        <v>0</v>
      </c>
      <c r="BL507" s="18" t="s">
        <v>206</v>
      </c>
      <c r="BM507" s="161" t="s">
        <v>1527</v>
      </c>
    </row>
    <row r="508" spans="1:47" s="2" customFormat="1" ht="48.75">
      <c r="A508" s="33"/>
      <c r="B508" s="34"/>
      <c r="C508" s="33"/>
      <c r="D508" s="163" t="s">
        <v>208</v>
      </c>
      <c r="E508" s="33"/>
      <c r="F508" s="164" t="s">
        <v>1528</v>
      </c>
      <c r="G508" s="33"/>
      <c r="H508" s="33"/>
      <c r="I508" s="165"/>
      <c r="J508" s="33"/>
      <c r="K508" s="33"/>
      <c r="L508" s="34"/>
      <c r="M508" s="166"/>
      <c r="N508" s="167"/>
      <c r="O508" s="59"/>
      <c r="P508" s="59"/>
      <c r="Q508" s="59"/>
      <c r="R508" s="59"/>
      <c r="S508" s="59"/>
      <c r="T508" s="60"/>
      <c r="U508" s="33"/>
      <c r="V508" s="33"/>
      <c r="W508" s="33"/>
      <c r="X508" s="33"/>
      <c r="Y508" s="33"/>
      <c r="Z508" s="33"/>
      <c r="AA508" s="33"/>
      <c r="AB508" s="33"/>
      <c r="AC508" s="33"/>
      <c r="AD508" s="33"/>
      <c r="AE508" s="33"/>
      <c r="AT508" s="18" t="s">
        <v>208</v>
      </c>
      <c r="AU508" s="18" t="s">
        <v>221</v>
      </c>
    </row>
    <row r="509" spans="1:47" s="2" customFormat="1" ht="97.5">
      <c r="A509" s="33"/>
      <c r="B509" s="34"/>
      <c r="C509" s="33"/>
      <c r="D509" s="163" t="s">
        <v>210</v>
      </c>
      <c r="E509" s="33"/>
      <c r="F509" s="168" t="s">
        <v>1529</v>
      </c>
      <c r="G509" s="33"/>
      <c r="H509" s="33"/>
      <c r="I509" s="165"/>
      <c r="J509" s="33"/>
      <c r="K509" s="33"/>
      <c r="L509" s="34"/>
      <c r="M509" s="166"/>
      <c r="N509" s="167"/>
      <c r="O509" s="59"/>
      <c r="P509" s="59"/>
      <c r="Q509" s="59"/>
      <c r="R509" s="59"/>
      <c r="S509" s="59"/>
      <c r="T509" s="60"/>
      <c r="U509" s="33"/>
      <c r="V509" s="33"/>
      <c r="W509" s="33"/>
      <c r="X509" s="33"/>
      <c r="Y509" s="33"/>
      <c r="Z509" s="33"/>
      <c r="AA509" s="33"/>
      <c r="AB509" s="33"/>
      <c r="AC509" s="33"/>
      <c r="AD509" s="33"/>
      <c r="AE509" s="33"/>
      <c r="AT509" s="18" t="s">
        <v>210</v>
      </c>
      <c r="AU509" s="18" t="s">
        <v>221</v>
      </c>
    </row>
    <row r="510" spans="2:51" s="14" customFormat="1" ht="11.25">
      <c r="B510" s="177"/>
      <c r="D510" s="163" t="s">
        <v>212</v>
      </c>
      <c r="E510" s="178" t="s">
        <v>1</v>
      </c>
      <c r="F510" s="179" t="s">
        <v>1450</v>
      </c>
      <c r="H510" s="178" t="s">
        <v>1</v>
      </c>
      <c r="I510" s="180"/>
      <c r="L510" s="177"/>
      <c r="M510" s="181"/>
      <c r="N510" s="182"/>
      <c r="O510" s="182"/>
      <c r="P510" s="182"/>
      <c r="Q510" s="182"/>
      <c r="R510" s="182"/>
      <c r="S510" s="182"/>
      <c r="T510" s="183"/>
      <c r="AT510" s="178" t="s">
        <v>212</v>
      </c>
      <c r="AU510" s="178" t="s">
        <v>221</v>
      </c>
      <c r="AV510" s="14" t="s">
        <v>89</v>
      </c>
      <c r="AW510" s="14" t="s">
        <v>36</v>
      </c>
      <c r="AX510" s="14" t="s">
        <v>81</v>
      </c>
      <c r="AY510" s="178" t="s">
        <v>199</v>
      </c>
    </row>
    <row r="511" spans="2:51" s="13" customFormat="1" ht="11.25">
      <c r="B511" s="169"/>
      <c r="D511" s="163" t="s">
        <v>212</v>
      </c>
      <c r="E511" s="170" t="s">
        <v>1</v>
      </c>
      <c r="F511" s="171" t="s">
        <v>1530</v>
      </c>
      <c r="H511" s="172">
        <v>4.8</v>
      </c>
      <c r="I511" s="173"/>
      <c r="L511" s="169"/>
      <c r="M511" s="174"/>
      <c r="N511" s="175"/>
      <c r="O511" s="175"/>
      <c r="P511" s="175"/>
      <c r="Q511" s="175"/>
      <c r="R511" s="175"/>
      <c r="S511" s="175"/>
      <c r="T511" s="176"/>
      <c r="AT511" s="170" t="s">
        <v>212</v>
      </c>
      <c r="AU511" s="170" t="s">
        <v>221</v>
      </c>
      <c r="AV511" s="13" t="s">
        <v>91</v>
      </c>
      <c r="AW511" s="13" t="s">
        <v>36</v>
      </c>
      <c r="AX511" s="13" t="s">
        <v>81</v>
      </c>
      <c r="AY511" s="170" t="s">
        <v>199</v>
      </c>
    </row>
    <row r="512" spans="2:51" s="15" customFormat="1" ht="11.25">
      <c r="B512" s="184"/>
      <c r="D512" s="163" t="s">
        <v>212</v>
      </c>
      <c r="E512" s="185" t="s">
        <v>1</v>
      </c>
      <c r="F512" s="186" t="s">
        <v>234</v>
      </c>
      <c r="H512" s="187">
        <v>4.8</v>
      </c>
      <c r="I512" s="188"/>
      <c r="L512" s="184"/>
      <c r="M512" s="189"/>
      <c r="N512" s="190"/>
      <c r="O512" s="190"/>
      <c r="P512" s="190"/>
      <c r="Q512" s="190"/>
      <c r="R512" s="190"/>
      <c r="S512" s="190"/>
      <c r="T512" s="191"/>
      <c r="AT512" s="185" t="s">
        <v>212</v>
      </c>
      <c r="AU512" s="185" t="s">
        <v>221</v>
      </c>
      <c r="AV512" s="15" t="s">
        <v>206</v>
      </c>
      <c r="AW512" s="15" t="s">
        <v>36</v>
      </c>
      <c r="AX512" s="15" t="s">
        <v>89</v>
      </c>
      <c r="AY512" s="185" t="s">
        <v>199</v>
      </c>
    </row>
    <row r="513" spans="1:65" s="2" customFormat="1" ht="14.45" customHeight="1">
      <c r="A513" s="33"/>
      <c r="B513" s="149"/>
      <c r="C513" s="150" t="s">
        <v>655</v>
      </c>
      <c r="D513" s="150" t="s">
        <v>201</v>
      </c>
      <c r="E513" s="151" t="s">
        <v>1531</v>
      </c>
      <c r="F513" s="152" t="s">
        <v>1532</v>
      </c>
      <c r="G513" s="153" t="s">
        <v>400</v>
      </c>
      <c r="H513" s="154">
        <v>5</v>
      </c>
      <c r="I513" s="155"/>
      <c r="J513" s="156">
        <f>ROUND(I513*H513,2)</f>
        <v>0</v>
      </c>
      <c r="K513" s="152" t="s">
        <v>205</v>
      </c>
      <c r="L513" s="34"/>
      <c r="M513" s="157" t="s">
        <v>1</v>
      </c>
      <c r="N513" s="158" t="s">
        <v>46</v>
      </c>
      <c r="O513" s="59"/>
      <c r="P513" s="159">
        <f>O513*H513</f>
        <v>0</v>
      </c>
      <c r="Q513" s="159">
        <v>0</v>
      </c>
      <c r="R513" s="159">
        <f>Q513*H513</f>
        <v>0</v>
      </c>
      <c r="S513" s="159">
        <v>0</v>
      </c>
      <c r="T513" s="160">
        <f>S513*H513</f>
        <v>0</v>
      </c>
      <c r="U513" s="33"/>
      <c r="V513" s="33"/>
      <c r="W513" s="33"/>
      <c r="X513" s="33"/>
      <c r="Y513" s="33"/>
      <c r="Z513" s="33"/>
      <c r="AA513" s="33"/>
      <c r="AB513" s="33"/>
      <c r="AC513" s="33"/>
      <c r="AD513" s="33"/>
      <c r="AE513" s="33"/>
      <c r="AR513" s="161" t="s">
        <v>206</v>
      </c>
      <c r="AT513" s="161" t="s">
        <v>201</v>
      </c>
      <c r="AU513" s="161" t="s">
        <v>221</v>
      </c>
      <c r="AY513" s="18" t="s">
        <v>199</v>
      </c>
      <c r="BE513" s="162">
        <f>IF(N513="základní",J513,0)</f>
        <v>0</v>
      </c>
      <c r="BF513" s="162">
        <f>IF(N513="snížená",J513,0)</f>
        <v>0</v>
      </c>
      <c r="BG513" s="162">
        <f>IF(N513="zákl. přenesená",J513,0)</f>
        <v>0</v>
      </c>
      <c r="BH513" s="162">
        <f>IF(N513="sníž. přenesená",J513,0)</f>
        <v>0</v>
      </c>
      <c r="BI513" s="162">
        <f>IF(N513="nulová",J513,0)</f>
        <v>0</v>
      </c>
      <c r="BJ513" s="18" t="s">
        <v>89</v>
      </c>
      <c r="BK513" s="162">
        <f>ROUND(I513*H513,2)</f>
        <v>0</v>
      </c>
      <c r="BL513" s="18" t="s">
        <v>206</v>
      </c>
      <c r="BM513" s="161" t="s">
        <v>1533</v>
      </c>
    </row>
    <row r="514" spans="1:47" s="2" customFormat="1" ht="48.75">
      <c r="A514" s="33"/>
      <c r="B514" s="34"/>
      <c r="C514" s="33"/>
      <c r="D514" s="163" t="s">
        <v>208</v>
      </c>
      <c r="E514" s="33"/>
      <c r="F514" s="164" t="s">
        <v>1534</v>
      </c>
      <c r="G514" s="33"/>
      <c r="H514" s="33"/>
      <c r="I514" s="165"/>
      <c r="J514" s="33"/>
      <c r="K514" s="33"/>
      <c r="L514" s="34"/>
      <c r="M514" s="166"/>
      <c r="N514" s="167"/>
      <c r="O514" s="59"/>
      <c r="P514" s="59"/>
      <c r="Q514" s="59"/>
      <c r="R514" s="59"/>
      <c r="S514" s="59"/>
      <c r="T514" s="60"/>
      <c r="U514" s="33"/>
      <c r="V514" s="33"/>
      <c r="W514" s="33"/>
      <c r="X514" s="33"/>
      <c r="Y514" s="33"/>
      <c r="Z514" s="33"/>
      <c r="AA514" s="33"/>
      <c r="AB514" s="33"/>
      <c r="AC514" s="33"/>
      <c r="AD514" s="33"/>
      <c r="AE514" s="33"/>
      <c r="AT514" s="18" t="s">
        <v>208</v>
      </c>
      <c r="AU514" s="18" t="s">
        <v>221</v>
      </c>
    </row>
    <row r="515" spans="1:47" s="2" customFormat="1" ht="97.5">
      <c r="A515" s="33"/>
      <c r="B515" s="34"/>
      <c r="C515" s="33"/>
      <c r="D515" s="163" t="s">
        <v>210</v>
      </c>
      <c r="E515" s="33"/>
      <c r="F515" s="168" t="s">
        <v>1529</v>
      </c>
      <c r="G515" s="33"/>
      <c r="H515" s="33"/>
      <c r="I515" s="165"/>
      <c r="J515" s="33"/>
      <c r="K515" s="33"/>
      <c r="L515" s="34"/>
      <c r="M515" s="166"/>
      <c r="N515" s="167"/>
      <c r="O515" s="59"/>
      <c r="P515" s="59"/>
      <c r="Q515" s="59"/>
      <c r="R515" s="59"/>
      <c r="S515" s="59"/>
      <c r="T515" s="60"/>
      <c r="U515" s="33"/>
      <c r="V515" s="33"/>
      <c r="W515" s="33"/>
      <c r="X515" s="33"/>
      <c r="Y515" s="33"/>
      <c r="Z515" s="33"/>
      <c r="AA515" s="33"/>
      <c r="AB515" s="33"/>
      <c r="AC515" s="33"/>
      <c r="AD515" s="33"/>
      <c r="AE515" s="33"/>
      <c r="AT515" s="18" t="s">
        <v>210</v>
      </c>
      <c r="AU515" s="18" t="s">
        <v>221</v>
      </c>
    </row>
    <row r="516" spans="2:63" s="12" customFormat="1" ht="20.85" customHeight="1">
      <c r="B516" s="136"/>
      <c r="D516" s="137" t="s">
        <v>80</v>
      </c>
      <c r="E516" s="147" t="s">
        <v>1050</v>
      </c>
      <c r="F516" s="147" t="s">
        <v>1051</v>
      </c>
      <c r="I516" s="139"/>
      <c r="J516" s="148">
        <f>BK516</f>
        <v>0</v>
      </c>
      <c r="L516" s="136"/>
      <c r="M516" s="141"/>
      <c r="N516" s="142"/>
      <c r="O516" s="142"/>
      <c r="P516" s="143">
        <f>SUM(P517:P532)</f>
        <v>0</v>
      </c>
      <c r="Q516" s="142"/>
      <c r="R516" s="143">
        <f>SUM(R517:R532)</f>
        <v>4.193455800000001</v>
      </c>
      <c r="S516" s="142"/>
      <c r="T516" s="144">
        <f>SUM(T517:T532)</f>
        <v>0</v>
      </c>
      <c r="AR516" s="137" t="s">
        <v>89</v>
      </c>
      <c r="AT516" s="145" t="s">
        <v>80</v>
      </c>
      <c r="AU516" s="145" t="s">
        <v>91</v>
      </c>
      <c r="AY516" s="137" t="s">
        <v>199</v>
      </c>
      <c r="BK516" s="146">
        <f>SUM(BK517:BK532)</f>
        <v>0</v>
      </c>
    </row>
    <row r="517" spans="1:65" s="2" customFormat="1" ht="24.2" customHeight="1">
      <c r="A517" s="33"/>
      <c r="B517" s="149"/>
      <c r="C517" s="150" t="s">
        <v>660</v>
      </c>
      <c r="D517" s="150" t="s">
        <v>201</v>
      </c>
      <c r="E517" s="151" t="s">
        <v>1535</v>
      </c>
      <c r="F517" s="152" t="s">
        <v>1536</v>
      </c>
      <c r="G517" s="153" t="s">
        <v>204</v>
      </c>
      <c r="H517" s="154">
        <v>139.78</v>
      </c>
      <c r="I517" s="155"/>
      <c r="J517" s="156">
        <f>ROUND(I517*H517,2)</f>
        <v>0</v>
      </c>
      <c r="K517" s="152" t="s">
        <v>205</v>
      </c>
      <c r="L517" s="34"/>
      <c r="M517" s="157" t="s">
        <v>1</v>
      </c>
      <c r="N517" s="158" t="s">
        <v>46</v>
      </c>
      <c r="O517" s="59"/>
      <c r="P517" s="159">
        <f>O517*H517</f>
        <v>0</v>
      </c>
      <c r="Q517" s="159">
        <v>0</v>
      </c>
      <c r="R517" s="159">
        <f>Q517*H517</f>
        <v>0</v>
      </c>
      <c r="S517" s="159">
        <v>0</v>
      </c>
      <c r="T517" s="160">
        <f>S517*H517</f>
        <v>0</v>
      </c>
      <c r="U517" s="33"/>
      <c r="V517" s="33"/>
      <c r="W517" s="33"/>
      <c r="X517" s="33"/>
      <c r="Y517" s="33"/>
      <c r="Z517" s="33"/>
      <c r="AA517" s="33"/>
      <c r="AB517" s="33"/>
      <c r="AC517" s="33"/>
      <c r="AD517" s="33"/>
      <c r="AE517" s="33"/>
      <c r="AR517" s="161" t="s">
        <v>206</v>
      </c>
      <c r="AT517" s="161" t="s">
        <v>201</v>
      </c>
      <c r="AU517" s="161" t="s">
        <v>221</v>
      </c>
      <c r="AY517" s="18" t="s">
        <v>199</v>
      </c>
      <c r="BE517" s="162">
        <f>IF(N517="základní",J517,0)</f>
        <v>0</v>
      </c>
      <c r="BF517" s="162">
        <f>IF(N517="snížená",J517,0)</f>
        <v>0</v>
      </c>
      <c r="BG517" s="162">
        <f>IF(N517="zákl. přenesená",J517,0)</f>
        <v>0</v>
      </c>
      <c r="BH517" s="162">
        <f>IF(N517="sníž. přenesená",J517,0)</f>
        <v>0</v>
      </c>
      <c r="BI517" s="162">
        <f>IF(N517="nulová",J517,0)</f>
        <v>0</v>
      </c>
      <c r="BJ517" s="18" t="s">
        <v>89</v>
      </c>
      <c r="BK517" s="162">
        <f>ROUND(I517*H517,2)</f>
        <v>0</v>
      </c>
      <c r="BL517" s="18" t="s">
        <v>206</v>
      </c>
      <c r="BM517" s="161" t="s">
        <v>1537</v>
      </c>
    </row>
    <row r="518" spans="1:47" s="2" customFormat="1" ht="11.25">
      <c r="A518" s="33"/>
      <c r="B518" s="34"/>
      <c r="C518" s="33"/>
      <c r="D518" s="163" t="s">
        <v>208</v>
      </c>
      <c r="E518" s="33"/>
      <c r="F518" s="164" t="s">
        <v>1536</v>
      </c>
      <c r="G518" s="33"/>
      <c r="H518" s="33"/>
      <c r="I518" s="165"/>
      <c r="J518" s="33"/>
      <c r="K518" s="33"/>
      <c r="L518" s="34"/>
      <c r="M518" s="166"/>
      <c r="N518" s="167"/>
      <c r="O518" s="59"/>
      <c r="P518" s="59"/>
      <c r="Q518" s="59"/>
      <c r="R518" s="59"/>
      <c r="S518" s="59"/>
      <c r="T518" s="60"/>
      <c r="U518" s="33"/>
      <c r="V518" s="33"/>
      <c r="W518" s="33"/>
      <c r="X518" s="33"/>
      <c r="Y518" s="33"/>
      <c r="Z518" s="33"/>
      <c r="AA518" s="33"/>
      <c r="AB518" s="33"/>
      <c r="AC518" s="33"/>
      <c r="AD518" s="33"/>
      <c r="AE518" s="33"/>
      <c r="AT518" s="18" t="s">
        <v>208</v>
      </c>
      <c r="AU518" s="18" t="s">
        <v>221</v>
      </c>
    </row>
    <row r="519" spans="1:47" s="2" customFormat="1" ht="68.25">
      <c r="A519" s="33"/>
      <c r="B519" s="34"/>
      <c r="C519" s="33"/>
      <c r="D519" s="163" t="s">
        <v>210</v>
      </c>
      <c r="E519" s="33"/>
      <c r="F519" s="168" t="s">
        <v>1538</v>
      </c>
      <c r="G519" s="33"/>
      <c r="H519" s="33"/>
      <c r="I519" s="165"/>
      <c r="J519" s="33"/>
      <c r="K519" s="33"/>
      <c r="L519" s="34"/>
      <c r="M519" s="166"/>
      <c r="N519" s="167"/>
      <c r="O519" s="59"/>
      <c r="P519" s="59"/>
      <c r="Q519" s="59"/>
      <c r="R519" s="59"/>
      <c r="S519" s="59"/>
      <c r="T519" s="60"/>
      <c r="U519" s="33"/>
      <c r="V519" s="33"/>
      <c r="W519" s="33"/>
      <c r="X519" s="33"/>
      <c r="Y519" s="33"/>
      <c r="Z519" s="33"/>
      <c r="AA519" s="33"/>
      <c r="AB519" s="33"/>
      <c r="AC519" s="33"/>
      <c r="AD519" s="33"/>
      <c r="AE519" s="33"/>
      <c r="AT519" s="18" t="s">
        <v>210</v>
      </c>
      <c r="AU519" s="18" t="s">
        <v>221</v>
      </c>
    </row>
    <row r="520" spans="2:51" s="14" customFormat="1" ht="11.25">
      <c r="B520" s="177"/>
      <c r="D520" s="163" t="s">
        <v>212</v>
      </c>
      <c r="E520" s="178" t="s">
        <v>1</v>
      </c>
      <c r="F520" s="179" t="s">
        <v>1539</v>
      </c>
      <c r="H520" s="178" t="s">
        <v>1</v>
      </c>
      <c r="I520" s="180"/>
      <c r="L520" s="177"/>
      <c r="M520" s="181"/>
      <c r="N520" s="182"/>
      <c r="O520" s="182"/>
      <c r="P520" s="182"/>
      <c r="Q520" s="182"/>
      <c r="R520" s="182"/>
      <c r="S520" s="182"/>
      <c r="T520" s="183"/>
      <c r="AT520" s="178" t="s">
        <v>212</v>
      </c>
      <c r="AU520" s="178" t="s">
        <v>221</v>
      </c>
      <c r="AV520" s="14" t="s">
        <v>89</v>
      </c>
      <c r="AW520" s="14" t="s">
        <v>36</v>
      </c>
      <c r="AX520" s="14" t="s">
        <v>81</v>
      </c>
      <c r="AY520" s="178" t="s">
        <v>199</v>
      </c>
    </row>
    <row r="521" spans="2:51" s="13" customFormat="1" ht="11.25">
      <c r="B521" s="169"/>
      <c r="D521" s="163" t="s">
        <v>212</v>
      </c>
      <c r="E521" s="170" t="s">
        <v>1</v>
      </c>
      <c r="F521" s="171" t="s">
        <v>1540</v>
      </c>
      <c r="H521" s="172">
        <v>39</v>
      </c>
      <c r="I521" s="173"/>
      <c r="L521" s="169"/>
      <c r="M521" s="174"/>
      <c r="N521" s="175"/>
      <c r="O521" s="175"/>
      <c r="P521" s="175"/>
      <c r="Q521" s="175"/>
      <c r="R521" s="175"/>
      <c r="S521" s="175"/>
      <c r="T521" s="176"/>
      <c r="AT521" s="170" t="s">
        <v>212</v>
      </c>
      <c r="AU521" s="170" t="s">
        <v>221</v>
      </c>
      <c r="AV521" s="13" t="s">
        <v>91</v>
      </c>
      <c r="AW521" s="13" t="s">
        <v>36</v>
      </c>
      <c r="AX521" s="13" t="s">
        <v>81</v>
      </c>
      <c r="AY521" s="170" t="s">
        <v>199</v>
      </c>
    </row>
    <row r="522" spans="2:51" s="14" customFormat="1" ht="11.25">
      <c r="B522" s="177"/>
      <c r="D522" s="163" t="s">
        <v>212</v>
      </c>
      <c r="E522" s="178" t="s">
        <v>1</v>
      </c>
      <c r="F522" s="179" t="s">
        <v>1541</v>
      </c>
      <c r="H522" s="178" t="s">
        <v>1</v>
      </c>
      <c r="I522" s="180"/>
      <c r="L522" s="177"/>
      <c r="M522" s="181"/>
      <c r="N522" s="182"/>
      <c r="O522" s="182"/>
      <c r="P522" s="182"/>
      <c r="Q522" s="182"/>
      <c r="R522" s="182"/>
      <c r="S522" s="182"/>
      <c r="T522" s="183"/>
      <c r="AT522" s="178" t="s">
        <v>212</v>
      </c>
      <c r="AU522" s="178" t="s">
        <v>221</v>
      </c>
      <c r="AV522" s="14" t="s">
        <v>89</v>
      </c>
      <c r="AW522" s="14" t="s">
        <v>36</v>
      </c>
      <c r="AX522" s="14" t="s">
        <v>81</v>
      </c>
      <c r="AY522" s="178" t="s">
        <v>199</v>
      </c>
    </row>
    <row r="523" spans="2:51" s="13" customFormat="1" ht="11.25">
      <c r="B523" s="169"/>
      <c r="D523" s="163" t="s">
        <v>212</v>
      </c>
      <c r="E523" s="170" t="s">
        <v>1</v>
      </c>
      <c r="F523" s="171" t="s">
        <v>1542</v>
      </c>
      <c r="H523" s="172">
        <v>100.78</v>
      </c>
      <c r="I523" s="173"/>
      <c r="L523" s="169"/>
      <c r="M523" s="174"/>
      <c r="N523" s="175"/>
      <c r="O523" s="175"/>
      <c r="P523" s="175"/>
      <c r="Q523" s="175"/>
      <c r="R523" s="175"/>
      <c r="S523" s="175"/>
      <c r="T523" s="176"/>
      <c r="AT523" s="170" t="s">
        <v>212</v>
      </c>
      <c r="AU523" s="170" t="s">
        <v>221</v>
      </c>
      <c r="AV523" s="13" t="s">
        <v>91</v>
      </c>
      <c r="AW523" s="13" t="s">
        <v>36</v>
      </c>
      <c r="AX523" s="13" t="s">
        <v>81</v>
      </c>
      <c r="AY523" s="170" t="s">
        <v>199</v>
      </c>
    </row>
    <row r="524" spans="2:51" s="15" customFormat="1" ht="11.25">
      <c r="B524" s="184"/>
      <c r="D524" s="163" t="s">
        <v>212</v>
      </c>
      <c r="E524" s="185" t="s">
        <v>1</v>
      </c>
      <c r="F524" s="186" t="s">
        <v>234</v>
      </c>
      <c r="H524" s="187">
        <v>139.78</v>
      </c>
      <c r="I524" s="188"/>
      <c r="L524" s="184"/>
      <c r="M524" s="189"/>
      <c r="N524" s="190"/>
      <c r="O524" s="190"/>
      <c r="P524" s="190"/>
      <c r="Q524" s="190"/>
      <c r="R524" s="190"/>
      <c r="S524" s="190"/>
      <c r="T524" s="191"/>
      <c r="AT524" s="185" t="s">
        <v>212</v>
      </c>
      <c r="AU524" s="185" t="s">
        <v>221</v>
      </c>
      <c r="AV524" s="15" t="s">
        <v>206</v>
      </c>
      <c r="AW524" s="15" t="s">
        <v>36</v>
      </c>
      <c r="AX524" s="15" t="s">
        <v>89</v>
      </c>
      <c r="AY524" s="185" t="s">
        <v>199</v>
      </c>
    </row>
    <row r="525" spans="1:65" s="2" customFormat="1" ht="24.2" customHeight="1">
      <c r="A525" s="33"/>
      <c r="B525" s="149"/>
      <c r="C525" s="150" t="s">
        <v>1008</v>
      </c>
      <c r="D525" s="150" t="s">
        <v>201</v>
      </c>
      <c r="E525" s="151" t="s">
        <v>1543</v>
      </c>
      <c r="F525" s="152" t="s">
        <v>1544</v>
      </c>
      <c r="G525" s="153" t="s">
        <v>204</v>
      </c>
      <c r="H525" s="154">
        <v>100.78</v>
      </c>
      <c r="I525" s="155"/>
      <c r="J525" s="156">
        <f>ROUND(I525*H525,2)</f>
        <v>0</v>
      </c>
      <c r="K525" s="152" t="s">
        <v>205</v>
      </c>
      <c r="L525" s="34"/>
      <c r="M525" s="157" t="s">
        <v>1</v>
      </c>
      <c r="N525" s="158" t="s">
        <v>46</v>
      </c>
      <c r="O525" s="59"/>
      <c r="P525" s="159">
        <f>O525*H525</f>
        <v>0</v>
      </c>
      <c r="Q525" s="159">
        <v>0.03885</v>
      </c>
      <c r="R525" s="159">
        <f>Q525*H525</f>
        <v>3.915303</v>
      </c>
      <c r="S525" s="159">
        <v>0</v>
      </c>
      <c r="T525" s="160">
        <f>S525*H525</f>
        <v>0</v>
      </c>
      <c r="U525" s="33"/>
      <c r="V525" s="33"/>
      <c r="W525" s="33"/>
      <c r="X525" s="33"/>
      <c r="Y525" s="33"/>
      <c r="Z525" s="33"/>
      <c r="AA525" s="33"/>
      <c r="AB525" s="33"/>
      <c r="AC525" s="33"/>
      <c r="AD525" s="33"/>
      <c r="AE525" s="33"/>
      <c r="AR525" s="161" t="s">
        <v>206</v>
      </c>
      <c r="AT525" s="161" t="s">
        <v>201</v>
      </c>
      <c r="AU525" s="161" t="s">
        <v>221</v>
      </c>
      <c r="AY525" s="18" t="s">
        <v>199</v>
      </c>
      <c r="BE525" s="162">
        <f>IF(N525="základní",J525,0)</f>
        <v>0</v>
      </c>
      <c r="BF525" s="162">
        <f>IF(N525="snížená",J525,0)</f>
        <v>0</v>
      </c>
      <c r="BG525" s="162">
        <f>IF(N525="zákl. přenesená",J525,0)</f>
        <v>0</v>
      </c>
      <c r="BH525" s="162">
        <f>IF(N525="sníž. přenesená",J525,0)</f>
        <v>0</v>
      </c>
      <c r="BI525" s="162">
        <f>IF(N525="nulová",J525,0)</f>
        <v>0</v>
      </c>
      <c r="BJ525" s="18" t="s">
        <v>89</v>
      </c>
      <c r="BK525" s="162">
        <f>ROUND(I525*H525,2)</f>
        <v>0</v>
      </c>
      <c r="BL525" s="18" t="s">
        <v>206</v>
      </c>
      <c r="BM525" s="161" t="s">
        <v>1545</v>
      </c>
    </row>
    <row r="526" spans="1:47" s="2" customFormat="1" ht="19.5">
      <c r="A526" s="33"/>
      <c r="B526" s="34"/>
      <c r="C526" s="33"/>
      <c r="D526" s="163" t="s">
        <v>208</v>
      </c>
      <c r="E526" s="33"/>
      <c r="F526" s="164" t="s">
        <v>1546</v>
      </c>
      <c r="G526" s="33"/>
      <c r="H526" s="33"/>
      <c r="I526" s="165"/>
      <c r="J526" s="33"/>
      <c r="K526" s="33"/>
      <c r="L526" s="34"/>
      <c r="M526" s="166"/>
      <c r="N526" s="167"/>
      <c r="O526" s="59"/>
      <c r="P526" s="59"/>
      <c r="Q526" s="59"/>
      <c r="R526" s="59"/>
      <c r="S526" s="59"/>
      <c r="T526" s="60"/>
      <c r="U526" s="33"/>
      <c r="V526" s="33"/>
      <c r="W526" s="33"/>
      <c r="X526" s="33"/>
      <c r="Y526" s="33"/>
      <c r="Z526" s="33"/>
      <c r="AA526" s="33"/>
      <c r="AB526" s="33"/>
      <c r="AC526" s="33"/>
      <c r="AD526" s="33"/>
      <c r="AE526" s="33"/>
      <c r="AT526" s="18" t="s">
        <v>208</v>
      </c>
      <c r="AU526" s="18" t="s">
        <v>221</v>
      </c>
    </row>
    <row r="527" spans="1:47" s="2" customFormat="1" ht="126.75">
      <c r="A527" s="33"/>
      <c r="B527" s="34"/>
      <c r="C527" s="33"/>
      <c r="D527" s="163" t="s">
        <v>210</v>
      </c>
      <c r="E527" s="33"/>
      <c r="F527" s="168" t="s">
        <v>1547</v>
      </c>
      <c r="G527" s="33"/>
      <c r="H527" s="33"/>
      <c r="I527" s="165"/>
      <c r="J527" s="33"/>
      <c r="K527" s="33"/>
      <c r="L527" s="34"/>
      <c r="M527" s="166"/>
      <c r="N527" s="167"/>
      <c r="O527" s="59"/>
      <c r="P527" s="59"/>
      <c r="Q527" s="59"/>
      <c r="R527" s="59"/>
      <c r="S527" s="59"/>
      <c r="T527" s="60"/>
      <c r="U527" s="33"/>
      <c r="V527" s="33"/>
      <c r="W527" s="33"/>
      <c r="X527" s="33"/>
      <c r="Y527" s="33"/>
      <c r="Z527" s="33"/>
      <c r="AA527" s="33"/>
      <c r="AB527" s="33"/>
      <c r="AC527" s="33"/>
      <c r="AD527" s="33"/>
      <c r="AE527" s="33"/>
      <c r="AT527" s="18" t="s">
        <v>210</v>
      </c>
      <c r="AU527" s="18" t="s">
        <v>221</v>
      </c>
    </row>
    <row r="528" spans="2:51" s="14" customFormat="1" ht="11.25">
      <c r="B528" s="177"/>
      <c r="D528" s="163" t="s">
        <v>212</v>
      </c>
      <c r="E528" s="178" t="s">
        <v>1</v>
      </c>
      <c r="F528" s="179" t="s">
        <v>1548</v>
      </c>
      <c r="H528" s="178" t="s">
        <v>1</v>
      </c>
      <c r="I528" s="180"/>
      <c r="L528" s="177"/>
      <c r="M528" s="181"/>
      <c r="N528" s="182"/>
      <c r="O528" s="182"/>
      <c r="P528" s="182"/>
      <c r="Q528" s="182"/>
      <c r="R528" s="182"/>
      <c r="S528" s="182"/>
      <c r="T528" s="183"/>
      <c r="AT528" s="178" t="s">
        <v>212</v>
      </c>
      <c r="AU528" s="178" t="s">
        <v>221</v>
      </c>
      <c r="AV528" s="14" t="s">
        <v>89</v>
      </c>
      <c r="AW528" s="14" t="s">
        <v>36</v>
      </c>
      <c r="AX528" s="14" t="s">
        <v>81</v>
      </c>
      <c r="AY528" s="178" t="s">
        <v>199</v>
      </c>
    </row>
    <row r="529" spans="2:51" s="13" customFormat="1" ht="11.25">
      <c r="B529" s="169"/>
      <c r="D529" s="163" t="s">
        <v>212</v>
      </c>
      <c r="E529" s="170" t="s">
        <v>1</v>
      </c>
      <c r="F529" s="171" t="s">
        <v>1542</v>
      </c>
      <c r="H529" s="172">
        <v>100.78</v>
      </c>
      <c r="I529" s="173"/>
      <c r="L529" s="169"/>
      <c r="M529" s="174"/>
      <c r="N529" s="175"/>
      <c r="O529" s="175"/>
      <c r="P529" s="175"/>
      <c r="Q529" s="175"/>
      <c r="R529" s="175"/>
      <c r="S529" s="175"/>
      <c r="T529" s="176"/>
      <c r="AT529" s="170" t="s">
        <v>212</v>
      </c>
      <c r="AU529" s="170" t="s">
        <v>221</v>
      </c>
      <c r="AV529" s="13" t="s">
        <v>91</v>
      </c>
      <c r="AW529" s="13" t="s">
        <v>36</v>
      </c>
      <c r="AX529" s="13" t="s">
        <v>89</v>
      </c>
      <c r="AY529" s="170" t="s">
        <v>199</v>
      </c>
    </row>
    <row r="530" spans="1:65" s="2" customFormat="1" ht="14.45" customHeight="1">
      <c r="A530" s="33"/>
      <c r="B530" s="149"/>
      <c r="C530" s="150" t="s">
        <v>1014</v>
      </c>
      <c r="D530" s="150" t="s">
        <v>201</v>
      </c>
      <c r="E530" s="151" t="s">
        <v>1549</v>
      </c>
      <c r="F530" s="152" t="s">
        <v>1550</v>
      </c>
      <c r="G530" s="153" t="s">
        <v>204</v>
      </c>
      <c r="H530" s="154">
        <v>100.78</v>
      </c>
      <c r="I530" s="155"/>
      <c r="J530" s="156">
        <f>ROUND(I530*H530,2)</f>
        <v>0</v>
      </c>
      <c r="K530" s="152" t="s">
        <v>246</v>
      </c>
      <c r="L530" s="34"/>
      <c r="M530" s="157" t="s">
        <v>1</v>
      </c>
      <c r="N530" s="158" t="s">
        <v>46</v>
      </c>
      <c r="O530" s="59"/>
      <c r="P530" s="159">
        <f>O530*H530</f>
        <v>0</v>
      </c>
      <c r="Q530" s="159">
        <v>0.00276</v>
      </c>
      <c r="R530" s="159">
        <f>Q530*H530</f>
        <v>0.2781528</v>
      </c>
      <c r="S530" s="159">
        <v>0</v>
      </c>
      <c r="T530" s="160">
        <f>S530*H530</f>
        <v>0</v>
      </c>
      <c r="U530" s="33"/>
      <c r="V530" s="33"/>
      <c r="W530" s="33"/>
      <c r="X530" s="33"/>
      <c r="Y530" s="33"/>
      <c r="Z530" s="33"/>
      <c r="AA530" s="33"/>
      <c r="AB530" s="33"/>
      <c r="AC530" s="33"/>
      <c r="AD530" s="33"/>
      <c r="AE530" s="33"/>
      <c r="AR530" s="161" t="s">
        <v>206</v>
      </c>
      <c r="AT530" s="161" t="s">
        <v>201</v>
      </c>
      <c r="AU530" s="161" t="s">
        <v>221</v>
      </c>
      <c r="AY530" s="18" t="s">
        <v>199</v>
      </c>
      <c r="BE530" s="162">
        <f>IF(N530="základní",J530,0)</f>
        <v>0</v>
      </c>
      <c r="BF530" s="162">
        <f>IF(N530="snížená",J530,0)</f>
        <v>0</v>
      </c>
      <c r="BG530" s="162">
        <f>IF(N530="zákl. přenesená",J530,0)</f>
        <v>0</v>
      </c>
      <c r="BH530" s="162">
        <f>IF(N530="sníž. přenesená",J530,0)</f>
        <v>0</v>
      </c>
      <c r="BI530" s="162">
        <f>IF(N530="nulová",J530,0)</f>
        <v>0</v>
      </c>
      <c r="BJ530" s="18" t="s">
        <v>89</v>
      </c>
      <c r="BK530" s="162">
        <f>ROUND(I530*H530,2)</f>
        <v>0</v>
      </c>
      <c r="BL530" s="18" t="s">
        <v>206</v>
      </c>
      <c r="BM530" s="161" t="s">
        <v>1551</v>
      </c>
    </row>
    <row r="531" spans="2:51" s="14" customFormat="1" ht="11.25">
      <c r="B531" s="177"/>
      <c r="D531" s="163" t="s">
        <v>212</v>
      </c>
      <c r="E531" s="178" t="s">
        <v>1</v>
      </c>
      <c r="F531" s="179" t="s">
        <v>1548</v>
      </c>
      <c r="H531" s="178" t="s">
        <v>1</v>
      </c>
      <c r="I531" s="180"/>
      <c r="L531" s="177"/>
      <c r="M531" s="181"/>
      <c r="N531" s="182"/>
      <c r="O531" s="182"/>
      <c r="P531" s="182"/>
      <c r="Q531" s="182"/>
      <c r="R531" s="182"/>
      <c r="S531" s="182"/>
      <c r="T531" s="183"/>
      <c r="AT531" s="178" t="s">
        <v>212</v>
      </c>
      <c r="AU531" s="178" t="s">
        <v>221</v>
      </c>
      <c r="AV531" s="14" t="s">
        <v>89</v>
      </c>
      <c r="AW531" s="14" t="s">
        <v>36</v>
      </c>
      <c r="AX531" s="14" t="s">
        <v>81</v>
      </c>
      <c r="AY531" s="178" t="s">
        <v>199</v>
      </c>
    </row>
    <row r="532" spans="2:51" s="13" customFormat="1" ht="11.25">
      <c r="B532" s="169"/>
      <c r="D532" s="163" t="s">
        <v>212</v>
      </c>
      <c r="E532" s="170" t="s">
        <v>1</v>
      </c>
      <c r="F532" s="171" t="s">
        <v>1542</v>
      </c>
      <c r="H532" s="172">
        <v>100.78</v>
      </c>
      <c r="I532" s="173"/>
      <c r="L532" s="169"/>
      <c r="M532" s="174"/>
      <c r="N532" s="175"/>
      <c r="O532" s="175"/>
      <c r="P532" s="175"/>
      <c r="Q532" s="175"/>
      <c r="R532" s="175"/>
      <c r="S532" s="175"/>
      <c r="T532" s="176"/>
      <c r="AT532" s="170" t="s">
        <v>212</v>
      </c>
      <c r="AU532" s="170" t="s">
        <v>221</v>
      </c>
      <c r="AV532" s="13" t="s">
        <v>91</v>
      </c>
      <c r="AW532" s="13" t="s">
        <v>36</v>
      </c>
      <c r="AX532" s="13" t="s">
        <v>89</v>
      </c>
      <c r="AY532" s="170" t="s">
        <v>199</v>
      </c>
    </row>
    <row r="533" spans="2:63" s="12" customFormat="1" ht="22.9" customHeight="1">
      <c r="B533" s="136"/>
      <c r="D533" s="137" t="s">
        <v>80</v>
      </c>
      <c r="E533" s="147" t="s">
        <v>609</v>
      </c>
      <c r="F533" s="147" t="s">
        <v>610</v>
      </c>
      <c r="I533" s="139"/>
      <c r="J533" s="148">
        <f>BK533</f>
        <v>0</v>
      </c>
      <c r="L533" s="136"/>
      <c r="M533" s="141"/>
      <c r="N533" s="142"/>
      <c r="O533" s="142"/>
      <c r="P533" s="143">
        <f>SUM(P534:P539)</f>
        <v>0</v>
      </c>
      <c r="Q533" s="142"/>
      <c r="R533" s="143">
        <f>SUM(R534:R539)</f>
        <v>0</v>
      </c>
      <c r="S533" s="142"/>
      <c r="T533" s="144">
        <f>SUM(T534:T539)</f>
        <v>0</v>
      </c>
      <c r="AR533" s="137" t="s">
        <v>89</v>
      </c>
      <c r="AT533" s="145" t="s">
        <v>80</v>
      </c>
      <c r="AU533" s="145" t="s">
        <v>89</v>
      </c>
      <c r="AY533" s="137" t="s">
        <v>199</v>
      </c>
      <c r="BK533" s="146">
        <f>SUM(BK534:BK539)</f>
        <v>0</v>
      </c>
    </row>
    <row r="534" spans="1:65" s="2" customFormat="1" ht="24.2" customHeight="1">
      <c r="A534" s="33"/>
      <c r="B534" s="149"/>
      <c r="C534" s="150" t="s">
        <v>1018</v>
      </c>
      <c r="D534" s="150" t="s">
        <v>201</v>
      </c>
      <c r="E534" s="151" t="s">
        <v>612</v>
      </c>
      <c r="F534" s="152" t="s">
        <v>613</v>
      </c>
      <c r="G534" s="153" t="s">
        <v>275</v>
      </c>
      <c r="H534" s="154">
        <v>2548.152</v>
      </c>
      <c r="I534" s="155"/>
      <c r="J534" s="156">
        <f>ROUND(I534*H534,2)</f>
        <v>0</v>
      </c>
      <c r="K534" s="152" t="s">
        <v>246</v>
      </c>
      <c r="L534" s="34"/>
      <c r="M534" s="157" t="s">
        <v>1</v>
      </c>
      <c r="N534" s="158" t="s">
        <v>46</v>
      </c>
      <c r="O534" s="59"/>
      <c r="P534" s="159">
        <f>O534*H534</f>
        <v>0</v>
      </c>
      <c r="Q534" s="159">
        <v>0</v>
      </c>
      <c r="R534" s="159">
        <f>Q534*H534</f>
        <v>0</v>
      </c>
      <c r="S534" s="159">
        <v>0</v>
      </c>
      <c r="T534" s="160">
        <f>S534*H534</f>
        <v>0</v>
      </c>
      <c r="U534" s="33"/>
      <c r="V534" s="33"/>
      <c r="W534" s="33"/>
      <c r="X534" s="33"/>
      <c r="Y534" s="33"/>
      <c r="Z534" s="33"/>
      <c r="AA534" s="33"/>
      <c r="AB534" s="33"/>
      <c r="AC534" s="33"/>
      <c r="AD534" s="33"/>
      <c r="AE534" s="33"/>
      <c r="AR534" s="161" t="s">
        <v>206</v>
      </c>
      <c r="AT534" s="161" t="s">
        <v>201</v>
      </c>
      <c r="AU534" s="161" t="s">
        <v>91</v>
      </c>
      <c r="AY534" s="18" t="s">
        <v>199</v>
      </c>
      <c r="BE534" s="162">
        <f>IF(N534="základní",J534,0)</f>
        <v>0</v>
      </c>
      <c r="BF534" s="162">
        <f>IF(N534="snížená",J534,0)</f>
        <v>0</v>
      </c>
      <c r="BG534" s="162">
        <f>IF(N534="zákl. přenesená",J534,0)</f>
        <v>0</v>
      </c>
      <c r="BH534" s="162">
        <f>IF(N534="sníž. přenesená",J534,0)</f>
        <v>0</v>
      </c>
      <c r="BI534" s="162">
        <f>IF(N534="nulová",J534,0)</f>
        <v>0</v>
      </c>
      <c r="BJ534" s="18" t="s">
        <v>89</v>
      </c>
      <c r="BK534" s="162">
        <f>ROUND(I534*H534,2)</f>
        <v>0</v>
      </c>
      <c r="BL534" s="18" t="s">
        <v>206</v>
      </c>
      <c r="BM534" s="161" t="s">
        <v>1552</v>
      </c>
    </row>
    <row r="535" spans="2:51" s="13" customFormat="1" ht="11.25">
      <c r="B535" s="169"/>
      <c r="D535" s="163" t="s">
        <v>212</v>
      </c>
      <c r="E535" s="170" t="s">
        <v>1</v>
      </c>
      <c r="F535" s="171" t="s">
        <v>1553</v>
      </c>
      <c r="H535" s="172">
        <v>2548.152</v>
      </c>
      <c r="I535" s="173"/>
      <c r="L535" s="169"/>
      <c r="M535" s="174"/>
      <c r="N535" s="175"/>
      <c r="O535" s="175"/>
      <c r="P535" s="175"/>
      <c r="Q535" s="175"/>
      <c r="R535" s="175"/>
      <c r="S535" s="175"/>
      <c r="T535" s="176"/>
      <c r="AT535" s="170" t="s">
        <v>212</v>
      </c>
      <c r="AU535" s="170" t="s">
        <v>91</v>
      </c>
      <c r="AV535" s="13" t="s">
        <v>91</v>
      </c>
      <c r="AW535" s="13" t="s">
        <v>36</v>
      </c>
      <c r="AX535" s="13" t="s">
        <v>81</v>
      </c>
      <c r="AY535" s="170" t="s">
        <v>199</v>
      </c>
    </row>
    <row r="536" spans="2:51" s="15" customFormat="1" ht="11.25">
      <c r="B536" s="184"/>
      <c r="D536" s="163" t="s">
        <v>212</v>
      </c>
      <c r="E536" s="185" t="s">
        <v>1</v>
      </c>
      <c r="F536" s="186" t="s">
        <v>234</v>
      </c>
      <c r="H536" s="187">
        <v>2548.152</v>
      </c>
      <c r="I536" s="188"/>
      <c r="L536" s="184"/>
      <c r="M536" s="189"/>
      <c r="N536" s="190"/>
      <c r="O536" s="190"/>
      <c r="P536" s="190"/>
      <c r="Q536" s="190"/>
      <c r="R536" s="190"/>
      <c r="S536" s="190"/>
      <c r="T536" s="191"/>
      <c r="AT536" s="185" t="s">
        <v>212</v>
      </c>
      <c r="AU536" s="185" t="s">
        <v>91</v>
      </c>
      <c r="AV536" s="15" t="s">
        <v>206</v>
      </c>
      <c r="AW536" s="15" t="s">
        <v>36</v>
      </c>
      <c r="AX536" s="15" t="s">
        <v>89</v>
      </c>
      <c r="AY536" s="185" t="s">
        <v>199</v>
      </c>
    </row>
    <row r="537" spans="1:65" s="2" customFormat="1" ht="24.2" customHeight="1">
      <c r="A537" s="33"/>
      <c r="B537" s="149"/>
      <c r="C537" s="150" t="s">
        <v>1024</v>
      </c>
      <c r="D537" s="150" t="s">
        <v>201</v>
      </c>
      <c r="E537" s="151" t="s">
        <v>1060</v>
      </c>
      <c r="F537" s="152" t="s">
        <v>1061</v>
      </c>
      <c r="G537" s="153" t="s">
        <v>275</v>
      </c>
      <c r="H537" s="154">
        <v>0.202</v>
      </c>
      <c r="I537" s="155"/>
      <c r="J537" s="156">
        <f>ROUND(I537*H537,2)</f>
        <v>0</v>
      </c>
      <c r="K537" s="152" t="s">
        <v>246</v>
      </c>
      <c r="L537" s="34"/>
      <c r="M537" s="157" t="s">
        <v>1</v>
      </c>
      <c r="N537" s="158" t="s">
        <v>46</v>
      </c>
      <c r="O537" s="59"/>
      <c r="P537" s="159">
        <f>O537*H537</f>
        <v>0</v>
      </c>
      <c r="Q537" s="159">
        <v>0</v>
      </c>
      <c r="R537" s="159">
        <f>Q537*H537</f>
        <v>0</v>
      </c>
      <c r="S537" s="159">
        <v>0</v>
      </c>
      <c r="T537" s="160">
        <f>S537*H537</f>
        <v>0</v>
      </c>
      <c r="U537" s="33"/>
      <c r="V537" s="33"/>
      <c r="W537" s="33"/>
      <c r="X537" s="33"/>
      <c r="Y537" s="33"/>
      <c r="Z537" s="33"/>
      <c r="AA537" s="33"/>
      <c r="AB537" s="33"/>
      <c r="AC537" s="33"/>
      <c r="AD537" s="33"/>
      <c r="AE537" s="33"/>
      <c r="AR537" s="161" t="s">
        <v>206</v>
      </c>
      <c r="AT537" s="161" t="s">
        <v>201</v>
      </c>
      <c r="AU537" s="161" t="s">
        <v>91</v>
      </c>
      <c r="AY537" s="18" t="s">
        <v>199</v>
      </c>
      <c r="BE537" s="162">
        <f>IF(N537="základní",J537,0)</f>
        <v>0</v>
      </c>
      <c r="BF537" s="162">
        <f>IF(N537="snížená",J537,0)</f>
        <v>0</v>
      </c>
      <c r="BG537" s="162">
        <f>IF(N537="zákl. přenesená",J537,0)</f>
        <v>0</v>
      </c>
      <c r="BH537" s="162">
        <f>IF(N537="sníž. přenesená",J537,0)</f>
        <v>0</v>
      </c>
      <c r="BI537" s="162">
        <f>IF(N537="nulová",J537,0)</f>
        <v>0</v>
      </c>
      <c r="BJ537" s="18" t="s">
        <v>89</v>
      </c>
      <c r="BK537" s="162">
        <f>ROUND(I537*H537,2)</f>
        <v>0</v>
      </c>
      <c r="BL537" s="18" t="s">
        <v>206</v>
      </c>
      <c r="BM537" s="161" t="s">
        <v>1554</v>
      </c>
    </row>
    <row r="538" spans="2:51" s="13" customFormat="1" ht="11.25">
      <c r="B538" s="169"/>
      <c r="D538" s="163" t="s">
        <v>212</v>
      </c>
      <c r="E538" s="170" t="s">
        <v>1</v>
      </c>
      <c r="F538" s="171" t="s">
        <v>1555</v>
      </c>
      <c r="H538" s="172">
        <v>0.202</v>
      </c>
      <c r="I538" s="173"/>
      <c r="L538" s="169"/>
      <c r="M538" s="174"/>
      <c r="N538" s="175"/>
      <c r="O538" s="175"/>
      <c r="P538" s="175"/>
      <c r="Q538" s="175"/>
      <c r="R538" s="175"/>
      <c r="S538" s="175"/>
      <c r="T538" s="176"/>
      <c r="AT538" s="170" t="s">
        <v>212</v>
      </c>
      <c r="AU538" s="170" t="s">
        <v>91</v>
      </c>
      <c r="AV538" s="13" t="s">
        <v>91</v>
      </c>
      <c r="AW538" s="13" t="s">
        <v>36</v>
      </c>
      <c r="AX538" s="13" t="s">
        <v>81</v>
      </c>
      <c r="AY538" s="170" t="s">
        <v>199</v>
      </c>
    </row>
    <row r="539" spans="2:51" s="15" customFormat="1" ht="11.25">
      <c r="B539" s="184"/>
      <c r="D539" s="163" t="s">
        <v>212</v>
      </c>
      <c r="E539" s="185" t="s">
        <v>1</v>
      </c>
      <c r="F539" s="186" t="s">
        <v>234</v>
      </c>
      <c r="H539" s="187">
        <v>0.202</v>
      </c>
      <c r="I539" s="188"/>
      <c r="L539" s="184"/>
      <c r="M539" s="189"/>
      <c r="N539" s="190"/>
      <c r="O539" s="190"/>
      <c r="P539" s="190"/>
      <c r="Q539" s="190"/>
      <c r="R539" s="190"/>
      <c r="S539" s="190"/>
      <c r="T539" s="191"/>
      <c r="AT539" s="185" t="s">
        <v>212</v>
      </c>
      <c r="AU539" s="185" t="s">
        <v>91</v>
      </c>
      <c r="AV539" s="15" t="s">
        <v>206</v>
      </c>
      <c r="AW539" s="15" t="s">
        <v>36</v>
      </c>
      <c r="AX539" s="15" t="s">
        <v>89</v>
      </c>
      <c r="AY539" s="185" t="s">
        <v>199</v>
      </c>
    </row>
    <row r="540" spans="2:63" s="12" customFormat="1" ht="22.9" customHeight="1">
      <c r="B540" s="136"/>
      <c r="D540" s="137" t="s">
        <v>80</v>
      </c>
      <c r="E540" s="147" t="s">
        <v>623</v>
      </c>
      <c r="F540" s="147" t="s">
        <v>624</v>
      </c>
      <c r="I540" s="139"/>
      <c r="J540" s="148">
        <f>BK540</f>
        <v>0</v>
      </c>
      <c r="L540" s="136"/>
      <c r="M540" s="141"/>
      <c r="N540" s="142"/>
      <c r="O540" s="142"/>
      <c r="P540" s="143">
        <f>SUM(P541:P544)</f>
        <v>0</v>
      </c>
      <c r="Q540" s="142"/>
      <c r="R540" s="143">
        <f>SUM(R541:R544)</f>
        <v>0</v>
      </c>
      <c r="S540" s="142"/>
      <c r="T540" s="144">
        <f>SUM(T541:T544)</f>
        <v>0</v>
      </c>
      <c r="AR540" s="137" t="s">
        <v>89</v>
      </c>
      <c r="AT540" s="145" t="s">
        <v>80</v>
      </c>
      <c r="AU540" s="145" t="s">
        <v>89</v>
      </c>
      <c r="AY540" s="137" t="s">
        <v>199</v>
      </c>
      <c r="BK540" s="146">
        <f>SUM(BK541:BK544)</f>
        <v>0</v>
      </c>
    </row>
    <row r="541" spans="1:65" s="2" customFormat="1" ht="14.45" customHeight="1">
      <c r="A541" s="33"/>
      <c r="B541" s="149"/>
      <c r="C541" s="150" t="s">
        <v>1029</v>
      </c>
      <c r="D541" s="150" t="s">
        <v>201</v>
      </c>
      <c r="E541" s="151" t="s">
        <v>626</v>
      </c>
      <c r="F541" s="152" t="s">
        <v>627</v>
      </c>
      <c r="G541" s="153" t="s">
        <v>275</v>
      </c>
      <c r="H541" s="154">
        <v>261.979</v>
      </c>
      <c r="I541" s="155"/>
      <c r="J541" s="156">
        <f>ROUND(I541*H541,2)</f>
        <v>0</v>
      </c>
      <c r="K541" s="152" t="s">
        <v>205</v>
      </c>
      <c r="L541" s="34"/>
      <c r="M541" s="157" t="s">
        <v>1</v>
      </c>
      <c r="N541" s="158" t="s">
        <v>46</v>
      </c>
      <c r="O541" s="59"/>
      <c r="P541" s="159">
        <f>O541*H541</f>
        <v>0</v>
      </c>
      <c r="Q541" s="159">
        <v>0</v>
      </c>
      <c r="R541" s="159">
        <f>Q541*H541</f>
        <v>0</v>
      </c>
      <c r="S541" s="159">
        <v>0</v>
      </c>
      <c r="T541" s="160">
        <f>S541*H541</f>
        <v>0</v>
      </c>
      <c r="U541" s="33"/>
      <c r="V541" s="33"/>
      <c r="W541" s="33"/>
      <c r="X541" s="33"/>
      <c r="Y541" s="33"/>
      <c r="Z541" s="33"/>
      <c r="AA541" s="33"/>
      <c r="AB541" s="33"/>
      <c r="AC541" s="33"/>
      <c r="AD541" s="33"/>
      <c r="AE541" s="33"/>
      <c r="AR541" s="161" t="s">
        <v>206</v>
      </c>
      <c r="AT541" s="161" t="s">
        <v>201</v>
      </c>
      <c r="AU541" s="161" t="s">
        <v>91</v>
      </c>
      <c r="AY541" s="18" t="s">
        <v>199</v>
      </c>
      <c r="BE541" s="162">
        <f>IF(N541="základní",J541,0)</f>
        <v>0</v>
      </c>
      <c r="BF541" s="162">
        <f>IF(N541="snížená",J541,0)</f>
        <v>0</v>
      </c>
      <c r="BG541" s="162">
        <f>IF(N541="zákl. přenesená",J541,0)</f>
        <v>0</v>
      </c>
      <c r="BH541" s="162">
        <f>IF(N541="sníž. přenesená",J541,0)</f>
        <v>0</v>
      </c>
      <c r="BI541" s="162">
        <f>IF(N541="nulová",J541,0)</f>
        <v>0</v>
      </c>
      <c r="BJ541" s="18" t="s">
        <v>89</v>
      </c>
      <c r="BK541" s="162">
        <f>ROUND(I541*H541,2)</f>
        <v>0</v>
      </c>
      <c r="BL541" s="18" t="s">
        <v>206</v>
      </c>
      <c r="BM541" s="161" t="s">
        <v>1556</v>
      </c>
    </row>
    <row r="542" spans="1:47" s="2" customFormat="1" ht="19.5">
      <c r="A542" s="33"/>
      <c r="B542" s="34"/>
      <c r="C542" s="33"/>
      <c r="D542" s="163" t="s">
        <v>208</v>
      </c>
      <c r="E542" s="33"/>
      <c r="F542" s="164" t="s">
        <v>629</v>
      </c>
      <c r="G542" s="33"/>
      <c r="H542" s="33"/>
      <c r="I542" s="165"/>
      <c r="J542" s="33"/>
      <c r="K542" s="33"/>
      <c r="L542" s="34"/>
      <c r="M542" s="166"/>
      <c r="N542" s="167"/>
      <c r="O542" s="59"/>
      <c r="P542" s="59"/>
      <c r="Q542" s="59"/>
      <c r="R542" s="59"/>
      <c r="S542" s="59"/>
      <c r="T542" s="60"/>
      <c r="U542" s="33"/>
      <c r="V542" s="33"/>
      <c r="W542" s="33"/>
      <c r="X542" s="33"/>
      <c r="Y542" s="33"/>
      <c r="Z542" s="33"/>
      <c r="AA542" s="33"/>
      <c r="AB542" s="33"/>
      <c r="AC542" s="33"/>
      <c r="AD542" s="33"/>
      <c r="AE542" s="33"/>
      <c r="AT542" s="18" t="s">
        <v>208</v>
      </c>
      <c r="AU542" s="18" t="s">
        <v>91</v>
      </c>
    </row>
    <row r="543" spans="1:65" s="2" customFormat="1" ht="24.2" customHeight="1">
      <c r="A543" s="33"/>
      <c r="B543" s="149"/>
      <c r="C543" s="150" t="s">
        <v>1036</v>
      </c>
      <c r="D543" s="150" t="s">
        <v>201</v>
      </c>
      <c r="E543" s="151" t="s">
        <v>631</v>
      </c>
      <c r="F543" s="152" t="s">
        <v>632</v>
      </c>
      <c r="G543" s="153" t="s">
        <v>275</v>
      </c>
      <c r="H543" s="154">
        <v>261.979</v>
      </c>
      <c r="I543" s="155"/>
      <c r="J543" s="156">
        <f>ROUND(I543*H543,2)</f>
        <v>0</v>
      </c>
      <c r="K543" s="152" t="s">
        <v>205</v>
      </c>
      <c r="L543" s="34"/>
      <c r="M543" s="157" t="s">
        <v>1</v>
      </c>
      <c r="N543" s="158" t="s">
        <v>46</v>
      </c>
      <c r="O543" s="59"/>
      <c r="P543" s="159">
        <f>O543*H543</f>
        <v>0</v>
      </c>
      <c r="Q543" s="159">
        <v>0</v>
      </c>
      <c r="R543" s="159">
        <f>Q543*H543</f>
        <v>0</v>
      </c>
      <c r="S543" s="159">
        <v>0</v>
      </c>
      <c r="T543" s="160">
        <f>S543*H543</f>
        <v>0</v>
      </c>
      <c r="U543" s="33"/>
      <c r="V543" s="33"/>
      <c r="W543" s="33"/>
      <c r="X543" s="33"/>
      <c r="Y543" s="33"/>
      <c r="Z543" s="33"/>
      <c r="AA543" s="33"/>
      <c r="AB543" s="33"/>
      <c r="AC543" s="33"/>
      <c r="AD543" s="33"/>
      <c r="AE543" s="33"/>
      <c r="AR543" s="161" t="s">
        <v>206</v>
      </c>
      <c r="AT543" s="161" t="s">
        <v>201</v>
      </c>
      <c r="AU543" s="161" t="s">
        <v>91</v>
      </c>
      <c r="AY543" s="18" t="s">
        <v>199</v>
      </c>
      <c r="BE543" s="162">
        <f>IF(N543="základní",J543,0)</f>
        <v>0</v>
      </c>
      <c r="BF543" s="162">
        <f>IF(N543="snížená",J543,0)</f>
        <v>0</v>
      </c>
      <c r="BG543" s="162">
        <f>IF(N543="zákl. přenesená",J543,0)</f>
        <v>0</v>
      </c>
      <c r="BH543" s="162">
        <f>IF(N543="sníž. přenesená",J543,0)</f>
        <v>0</v>
      </c>
      <c r="BI543" s="162">
        <f>IF(N543="nulová",J543,0)</f>
        <v>0</v>
      </c>
      <c r="BJ543" s="18" t="s">
        <v>89</v>
      </c>
      <c r="BK543" s="162">
        <f>ROUND(I543*H543,2)</f>
        <v>0</v>
      </c>
      <c r="BL543" s="18" t="s">
        <v>206</v>
      </c>
      <c r="BM543" s="161" t="s">
        <v>1557</v>
      </c>
    </row>
    <row r="544" spans="1:47" s="2" customFormat="1" ht="29.25">
      <c r="A544" s="33"/>
      <c r="B544" s="34"/>
      <c r="C544" s="33"/>
      <c r="D544" s="163" t="s">
        <v>208</v>
      </c>
      <c r="E544" s="33"/>
      <c r="F544" s="164" t="s">
        <v>634</v>
      </c>
      <c r="G544" s="33"/>
      <c r="H544" s="33"/>
      <c r="I544" s="165"/>
      <c r="J544" s="33"/>
      <c r="K544" s="33"/>
      <c r="L544" s="34"/>
      <c r="M544" s="166"/>
      <c r="N544" s="167"/>
      <c r="O544" s="59"/>
      <c r="P544" s="59"/>
      <c r="Q544" s="59"/>
      <c r="R544" s="59"/>
      <c r="S544" s="59"/>
      <c r="T544" s="60"/>
      <c r="U544" s="33"/>
      <c r="V544" s="33"/>
      <c r="W544" s="33"/>
      <c r="X544" s="33"/>
      <c r="Y544" s="33"/>
      <c r="Z544" s="33"/>
      <c r="AA544" s="33"/>
      <c r="AB544" s="33"/>
      <c r="AC544" s="33"/>
      <c r="AD544" s="33"/>
      <c r="AE544" s="33"/>
      <c r="AT544" s="18" t="s">
        <v>208</v>
      </c>
      <c r="AU544" s="18" t="s">
        <v>91</v>
      </c>
    </row>
    <row r="545" spans="2:63" s="12" customFormat="1" ht="25.9" customHeight="1">
      <c r="B545" s="136"/>
      <c r="D545" s="137" t="s">
        <v>80</v>
      </c>
      <c r="E545" s="138" t="s">
        <v>635</v>
      </c>
      <c r="F545" s="138" t="s">
        <v>636</v>
      </c>
      <c r="I545" s="139"/>
      <c r="J545" s="140">
        <f>BK545</f>
        <v>0</v>
      </c>
      <c r="L545" s="136"/>
      <c r="M545" s="141"/>
      <c r="N545" s="142"/>
      <c r="O545" s="142"/>
      <c r="P545" s="143">
        <f>P546+P568</f>
        <v>0</v>
      </c>
      <c r="Q545" s="142"/>
      <c r="R545" s="143">
        <f>R546+R568</f>
        <v>0.17384</v>
      </c>
      <c r="S545" s="142"/>
      <c r="T545" s="144">
        <f>T546+T568</f>
        <v>0</v>
      </c>
      <c r="AR545" s="137" t="s">
        <v>91</v>
      </c>
      <c r="AT545" s="145" t="s">
        <v>80</v>
      </c>
      <c r="AU545" s="145" t="s">
        <v>81</v>
      </c>
      <c r="AY545" s="137" t="s">
        <v>199</v>
      </c>
      <c r="BK545" s="146">
        <f>BK546+BK568</f>
        <v>0</v>
      </c>
    </row>
    <row r="546" spans="2:63" s="12" customFormat="1" ht="22.9" customHeight="1">
      <c r="B546" s="136"/>
      <c r="D546" s="137" t="s">
        <v>80</v>
      </c>
      <c r="E546" s="147" t="s">
        <v>637</v>
      </c>
      <c r="F546" s="147" t="s">
        <v>638</v>
      </c>
      <c r="I546" s="139"/>
      <c r="J546" s="148">
        <f>BK546</f>
        <v>0</v>
      </c>
      <c r="L546" s="136"/>
      <c r="M546" s="141"/>
      <c r="N546" s="142"/>
      <c r="O546" s="142"/>
      <c r="P546" s="143">
        <f>SUM(P547:P567)</f>
        <v>0</v>
      </c>
      <c r="Q546" s="142"/>
      <c r="R546" s="143">
        <f>SUM(R547:R567)</f>
        <v>0.161</v>
      </c>
      <c r="S546" s="142"/>
      <c r="T546" s="144">
        <f>SUM(T547:T567)</f>
        <v>0</v>
      </c>
      <c r="AR546" s="137" t="s">
        <v>91</v>
      </c>
      <c r="AT546" s="145" t="s">
        <v>80</v>
      </c>
      <c r="AU546" s="145" t="s">
        <v>89</v>
      </c>
      <c r="AY546" s="137" t="s">
        <v>199</v>
      </c>
      <c r="BK546" s="146">
        <f>SUM(BK547:BK567)</f>
        <v>0</v>
      </c>
    </row>
    <row r="547" spans="1:65" s="2" customFormat="1" ht="24.2" customHeight="1">
      <c r="A547" s="33"/>
      <c r="B547" s="149"/>
      <c r="C547" s="150" t="s">
        <v>1041</v>
      </c>
      <c r="D547" s="150" t="s">
        <v>201</v>
      </c>
      <c r="E547" s="151" t="s">
        <v>640</v>
      </c>
      <c r="F547" s="152" t="s">
        <v>641</v>
      </c>
      <c r="G547" s="153" t="s">
        <v>204</v>
      </c>
      <c r="H547" s="154">
        <v>460.8</v>
      </c>
      <c r="I547" s="155"/>
      <c r="J547" s="156">
        <f>ROUND(I547*H547,2)</f>
        <v>0</v>
      </c>
      <c r="K547" s="152" t="s">
        <v>205</v>
      </c>
      <c r="L547" s="34"/>
      <c r="M547" s="157" t="s">
        <v>1</v>
      </c>
      <c r="N547" s="158" t="s">
        <v>46</v>
      </c>
      <c r="O547" s="59"/>
      <c r="P547" s="159">
        <f>O547*H547</f>
        <v>0</v>
      </c>
      <c r="Q547" s="159">
        <v>0</v>
      </c>
      <c r="R547" s="159">
        <f>Q547*H547</f>
        <v>0</v>
      </c>
      <c r="S547" s="159">
        <v>0</v>
      </c>
      <c r="T547" s="160">
        <f>S547*H547</f>
        <v>0</v>
      </c>
      <c r="U547" s="33"/>
      <c r="V547" s="33"/>
      <c r="W547" s="33"/>
      <c r="X547" s="33"/>
      <c r="Y547" s="33"/>
      <c r="Z547" s="33"/>
      <c r="AA547" s="33"/>
      <c r="AB547" s="33"/>
      <c r="AC547" s="33"/>
      <c r="AD547" s="33"/>
      <c r="AE547" s="33"/>
      <c r="AR547" s="161" t="s">
        <v>318</v>
      </c>
      <c r="AT547" s="161" t="s">
        <v>201</v>
      </c>
      <c r="AU547" s="161" t="s">
        <v>91</v>
      </c>
      <c r="AY547" s="18" t="s">
        <v>199</v>
      </c>
      <c r="BE547" s="162">
        <f>IF(N547="základní",J547,0)</f>
        <v>0</v>
      </c>
      <c r="BF547" s="162">
        <f>IF(N547="snížená",J547,0)</f>
        <v>0</v>
      </c>
      <c r="BG547" s="162">
        <f>IF(N547="zákl. přenesená",J547,0)</f>
        <v>0</v>
      </c>
      <c r="BH547" s="162">
        <f>IF(N547="sníž. přenesená",J547,0)</f>
        <v>0</v>
      </c>
      <c r="BI547" s="162">
        <f>IF(N547="nulová",J547,0)</f>
        <v>0</v>
      </c>
      <c r="BJ547" s="18" t="s">
        <v>89</v>
      </c>
      <c r="BK547" s="162">
        <f>ROUND(I547*H547,2)</f>
        <v>0</v>
      </c>
      <c r="BL547" s="18" t="s">
        <v>318</v>
      </c>
      <c r="BM547" s="161" t="s">
        <v>1558</v>
      </c>
    </row>
    <row r="548" spans="1:47" s="2" customFormat="1" ht="19.5">
      <c r="A548" s="33"/>
      <c r="B548" s="34"/>
      <c r="C548" s="33"/>
      <c r="D548" s="163" t="s">
        <v>208</v>
      </c>
      <c r="E548" s="33"/>
      <c r="F548" s="164" t="s">
        <v>643</v>
      </c>
      <c r="G548" s="33"/>
      <c r="H548" s="33"/>
      <c r="I548" s="165"/>
      <c r="J548" s="33"/>
      <c r="K548" s="33"/>
      <c r="L548" s="34"/>
      <c r="M548" s="166"/>
      <c r="N548" s="167"/>
      <c r="O548" s="59"/>
      <c r="P548" s="59"/>
      <c r="Q548" s="59"/>
      <c r="R548" s="59"/>
      <c r="S548" s="59"/>
      <c r="T548" s="60"/>
      <c r="U548" s="33"/>
      <c r="V548" s="33"/>
      <c r="W548" s="33"/>
      <c r="X548" s="33"/>
      <c r="Y548" s="33"/>
      <c r="Z548" s="33"/>
      <c r="AA548" s="33"/>
      <c r="AB548" s="33"/>
      <c r="AC548" s="33"/>
      <c r="AD548" s="33"/>
      <c r="AE548" s="33"/>
      <c r="AT548" s="18" t="s">
        <v>208</v>
      </c>
      <c r="AU548" s="18" t="s">
        <v>91</v>
      </c>
    </row>
    <row r="549" spans="1:47" s="2" customFormat="1" ht="29.25">
      <c r="A549" s="33"/>
      <c r="B549" s="34"/>
      <c r="C549" s="33"/>
      <c r="D549" s="163" t="s">
        <v>210</v>
      </c>
      <c r="E549" s="33"/>
      <c r="F549" s="168" t="s">
        <v>644</v>
      </c>
      <c r="G549" s="33"/>
      <c r="H549" s="33"/>
      <c r="I549" s="165"/>
      <c r="J549" s="33"/>
      <c r="K549" s="33"/>
      <c r="L549" s="34"/>
      <c r="M549" s="166"/>
      <c r="N549" s="167"/>
      <c r="O549" s="59"/>
      <c r="P549" s="59"/>
      <c r="Q549" s="59"/>
      <c r="R549" s="59"/>
      <c r="S549" s="59"/>
      <c r="T549" s="60"/>
      <c r="U549" s="33"/>
      <c r="V549" s="33"/>
      <c r="W549" s="33"/>
      <c r="X549" s="33"/>
      <c r="Y549" s="33"/>
      <c r="Z549" s="33"/>
      <c r="AA549" s="33"/>
      <c r="AB549" s="33"/>
      <c r="AC549" s="33"/>
      <c r="AD549" s="33"/>
      <c r="AE549" s="33"/>
      <c r="AT549" s="18" t="s">
        <v>210</v>
      </c>
      <c r="AU549" s="18" t="s">
        <v>91</v>
      </c>
    </row>
    <row r="550" spans="2:51" s="14" customFormat="1" ht="11.25">
      <c r="B550" s="177"/>
      <c r="D550" s="163" t="s">
        <v>212</v>
      </c>
      <c r="E550" s="178" t="s">
        <v>1</v>
      </c>
      <c r="F550" s="179" t="s">
        <v>900</v>
      </c>
      <c r="H550" s="178" t="s">
        <v>1</v>
      </c>
      <c r="I550" s="180"/>
      <c r="L550" s="177"/>
      <c r="M550" s="181"/>
      <c r="N550" s="182"/>
      <c r="O550" s="182"/>
      <c r="P550" s="182"/>
      <c r="Q550" s="182"/>
      <c r="R550" s="182"/>
      <c r="S550" s="182"/>
      <c r="T550" s="183"/>
      <c r="AT550" s="178" t="s">
        <v>212</v>
      </c>
      <c r="AU550" s="178" t="s">
        <v>91</v>
      </c>
      <c r="AV550" s="14" t="s">
        <v>89</v>
      </c>
      <c r="AW550" s="14" t="s">
        <v>36</v>
      </c>
      <c r="AX550" s="14" t="s">
        <v>81</v>
      </c>
      <c r="AY550" s="178" t="s">
        <v>199</v>
      </c>
    </row>
    <row r="551" spans="2:51" s="14" customFormat="1" ht="11.25">
      <c r="B551" s="177"/>
      <c r="D551" s="163" t="s">
        <v>212</v>
      </c>
      <c r="E551" s="178" t="s">
        <v>1</v>
      </c>
      <c r="F551" s="179" t="s">
        <v>1070</v>
      </c>
      <c r="H551" s="178" t="s">
        <v>1</v>
      </c>
      <c r="I551" s="180"/>
      <c r="L551" s="177"/>
      <c r="M551" s="181"/>
      <c r="N551" s="182"/>
      <c r="O551" s="182"/>
      <c r="P551" s="182"/>
      <c r="Q551" s="182"/>
      <c r="R551" s="182"/>
      <c r="S551" s="182"/>
      <c r="T551" s="183"/>
      <c r="AT551" s="178" t="s">
        <v>212</v>
      </c>
      <c r="AU551" s="178" t="s">
        <v>91</v>
      </c>
      <c r="AV551" s="14" t="s">
        <v>89</v>
      </c>
      <c r="AW551" s="14" t="s">
        <v>36</v>
      </c>
      <c r="AX551" s="14" t="s">
        <v>81</v>
      </c>
      <c r="AY551" s="178" t="s">
        <v>199</v>
      </c>
    </row>
    <row r="552" spans="2:51" s="13" customFormat="1" ht="11.25">
      <c r="B552" s="169"/>
      <c r="D552" s="163" t="s">
        <v>212</v>
      </c>
      <c r="E552" s="170" t="s">
        <v>1</v>
      </c>
      <c r="F552" s="171" t="s">
        <v>1559</v>
      </c>
      <c r="H552" s="172">
        <v>45.6</v>
      </c>
      <c r="I552" s="173"/>
      <c r="L552" s="169"/>
      <c r="M552" s="174"/>
      <c r="N552" s="175"/>
      <c r="O552" s="175"/>
      <c r="P552" s="175"/>
      <c r="Q552" s="175"/>
      <c r="R552" s="175"/>
      <c r="S552" s="175"/>
      <c r="T552" s="176"/>
      <c r="AT552" s="170" t="s">
        <v>212</v>
      </c>
      <c r="AU552" s="170" t="s">
        <v>91</v>
      </c>
      <c r="AV552" s="13" t="s">
        <v>91</v>
      </c>
      <c r="AW552" s="13" t="s">
        <v>36</v>
      </c>
      <c r="AX552" s="13" t="s">
        <v>81</v>
      </c>
      <c r="AY552" s="170" t="s">
        <v>199</v>
      </c>
    </row>
    <row r="553" spans="2:51" s="13" customFormat="1" ht="11.25">
      <c r="B553" s="169"/>
      <c r="D553" s="163" t="s">
        <v>212</v>
      </c>
      <c r="E553" s="170" t="s">
        <v>1</v>
      </c>
      <c r="F553" s="171" t="s">
        <v>1560</v>
      </c>
      <c r="H553" s="172">
        <v>55.4</v>
      </c>
      <c r="I553" s="173"/>
      <c r="L553" s="169"/>
      <c r="M553" s="174"/>
      <c r="N553" s="175"/>
      <c r="O553" s="175"/>
      <c r="P553" s="175"/>
      <c r="Q553" s="175"/>
      <c r="R553" s="175"/>
      <c r="S553" s="175"/>
      <c r="T553" s="176"/>
      <c r="AT553" s="170" t="s">
        <v>212</v>
      </c>
      <c r="AU553" s="170" t="s">
        <v>91</v>
      </c>
      <c r="AV553" s="13" t="s">
        <v>91</v>
      </c>
      <c r="AW553" s="13" t="s">
        <v>36</v>
      </c>
      <c r="AX553" s="13" t="s">
        <v>81</v>
      </c>
      <c r="AY553" s="170" t="s">
        <v>199</v>
      </c>
    </row>
    <row r="554" spans="2:51" s="13" customFormat="1" ht="11.25">
      <c r="B554" s="169"/>
      <c r="D554" s="163" t="s">
        <v>212</v>
      </c>
      <c r="E554" s="170" t="s">
        <v>1</v>
      </c>
      <c r="F554" s="171" t="s">
        <v>1561</v>
      </c>
      <c r="H554" s="172">
        <v>68</v>
      </c>
      <c r="I554" s="173"/>
      <c r="L554" s="169"/>
      <c r="M554" s="174"/>
      <c r="N554" s="175"/>
      <c r="O554" s="175"/>
      <c r="P554" s="175"/>
      <c r="Q554" s="175"/>
      <c r="R554" s="175"/>
      <c r="S554" s="175"/>
      <c r="T554" s="176"/>
      <c r="AT554" s="170" t="s">
        <v>212</v>
      </c>
      <c r="AU554" s="170" t="s">
        <v>91</v>
      </c>
      <c r="AV554" s="13" t="s">
        <v>91</v>
      </c>
      <c r="AW554" s="13" t="s">
        <v>36</v>
      </c>
      <c r="AX554" s="13" t="s">
        <v>81</v>
      </c>
      <c r="AY554" s="170" t="s">
        <v>199</v>
      </c>
    </row>
    <row r="555" spans="2:51" s="13" customFormat="1" ht="11.25">
      <c r="B555" s="169"/>
      <c r="D555" s="163" t="s">
        <v>212</v>
      </c>
      <c r="E555" s="170" t="s">
        <v>1</v>
      </c>
      <c r="F555" s="171" t="s">
        <v>1562</v>
      </c>
      <c r="H555" s="172">
        <v>60.2</v>
      </c>
      <c r="I555" s="173"/>
      <c r="L555" s="169"/>
      <c r="M555" s="174"/>
      <c r="N555" s="175"/>
      <c r="O555" s="175"/>
      <c r="P555" s="175"/>
      <c r="Q555" s="175"/>
      <c r="R555" s="175"/>
      <c r="S555" s="175"/>
      <c r="T555" s="176"/>
      <c r="AT555" s="170" t="s">
        <v>212</v>
      </c>
      <c r="AU555" s="170" t="s">
        <v>91</v>
      </c>
      <c r="AV555" s="13" t="s">
        <v>91</v>
      </c>
      <c r="AW555" s="13" t="s">
        <v>36</v>
      </c>
      <c r="AX555" s="13" t="s">
        <v>81</v>
      </c>
      <c r="AY555" s="170" t="s">
        <v>199</v>
      </c>
    </row>
    <row r="556" spans="2:51" s="13" customFormat="1" ht="11.25">
      <c r="B556" s="169"/>
      <c r="D556" s="163" t="s">
        <v>212</v>
      </c>
      <c r="E556" s="170" t="s">
        <v>1</v>
      </c>
      <c r="F556" s="171" t="s">
        <v>1563</v>
      </c>
      <c r="H556" s="172">
        <v>59.6</v>
      </c>
      <c r="I556" s="173"/>
      <c r="L556" s="169"/>
      <c r="M556" s="174"/>
      <c r="N556" s="175"/>
      <c r="O556" s="175"/>
      <c r="P556" s="175"/>
      <c r="Q556" s="175"/>
      <c r="R556" s="175"/>
      <c r="S556" s="175"/>
      <c r="T556" s="176"/>
      <c r="AT556" s="170" t="s">
        <v>212</v>
      </c>
      <c r="AU556" s="170" t="s">
        <v>91</v>
      </c>
      <c r="AV556" s="13" t="s">
        <v>91</v>
      </c>
      <c r="AW556" s="13" t="s">
        <v>36</v>
      </c>
      <c r="AX556" s="13" t="s">
        <v>81</v>
      </c>
      <c r="AY556" s="170" t="s">
        <v>199</v>
      </c>
    </row>
    <row r="557" spans="2:51" s="13" customFormat="1" ht="11.25">
      <c r="B557" s="169"/>
      <c r="D557" s="163" t="s">
        <v>212</v>
      </c>
      <c r="E557" s="170" t="s">
        <v>1</v>
      </c>
      <c r="F557" s="171" t="s">
        <v>1564</v>
      </c>
      <c r="H557" s="172">
        <v>59.4</v>
      </c>
      <c r="I557" s="173"/>
      <c r="L557" s="169"/>
      <c r="M557" s="174"/>
      <c r="N557" s="175"/>
      <c r="O557" s="175"/>
      <c r="P557" s="175"/>
      <c r="Q557" s="175"/>
      <c r="R557" s="175"/>
      <c r="S557" s="175"/>
      <c r="T557" s="176"/>
      <c r="AT557" s="170" t="s">
        <v>212</v>
      </c>
      <c r="AU557" s="170" t="s">
        <v>91</v>
      </c>
      <c r="AV557" s="13" t="s">
        <v>91</v>
      </c>
      <c r="AW557" s="13" t="s">
        <v>36</v>
      </c>
      <c r="AX557" s="13" t="s">
        <v>81</v>
      </c>
      <c r="AY557" s="170" t="s">
        <v>199</v>
      </c>
    </row>
    <row r="558" spans="2:51" s="13" customFormat="1" ht="11.25">
      <c r="B558" s="169"/>
      <c r="D558" s="163" t="s">
        <v>212</v>
      </c>
      <c r="E558" s="170" t="s">
        <v>1</v>
      </c>
      <c r="F558" s="171" t="s">
        <v>1565</v>
      </c>
      <c r="H558" s="172">
        <v>57</v>
      </c>
      <c r="I558" s="173"/>
      <c r="L558" s="169"/>
      <c r="M558" s="174"/>
      <c r="N558" s="175"/>
      <c r="O558" s="175"/>
      <c r="P558" s="175"/>
      <c r="Q558" s="175"/>
      <c r="R558" s="175"/>
      <c r="S558" s="175"/>
      <c r="T558" s="176"/>
      <c r="AT558" s="170" t="s">
        <v>212</v>
      </c>
      <c r="AU558" s="170" t="s">
        <v>91</v>
      </c>
      <c r="AV558" s="13" t="s">
        <v>91</v>
      </c>
      <c r="AW558" s="13" t="s">
        <v>36</v>
      </c>
      <c r="AX558" s="13" t="s">
        <v>81</v>
      </c>
      <c r="AY558" s="170" t="s">
        <v>199</v>
      </c>
    </row>
    <row r="559" spans="2:51" s="13" customFormat="1" ht="11.25">
      <c r="B559" s="169"/>
      <c r="D559" s="163" t="s">
        <v>212</v>
      </c>
      <c r="E559" s="170" t="s">
        <v>1</v>
      </c>
      <c r="F559" s="171" t="s">
        <v>1566</v>
      </c>
      <c r="H559" s="172">
        <v>55.6</v>
      </c>
      <c r="I559" s="173"/>
      <c r="L559" s="169"/>
      <c r="M559" s="174"/>
      <c r="N559" s="175"/>
      <c r="O559" s="175"/>
      <c r="P559" s="175"/>
      <c r="Q559" s="175"/>
      <c r="R559" s="175"/>
      <c r="S559" s="175"/>
      <c r="T559" s="176"/>
      <c r="AT559" s="170" t="s">
        <v>212</v>
      </c>
      <c r="AU559" s="170" t="s">
        <v>91</v>
      </c>
      <c r="AV559" s="13" t="s">
        <v>91</v>
      </c>
      <c r="AW559" s="13" t="s">
        <v>36</v>
      </c>
      <c r="AX559" s="13" t="s">
        <v>81</v>
      </c>
      <c r="AY559" s="170" t="s">
        <v>199</v>
      </c>
    </row>
    <row r="560" spans="2:51" s="15" customFormat="1" ht="11.25">
      <c r="B560" s="184"/>
      <c r="D560" s="163" t="s">
        <v>212</v>
      </c>
      <c r="E560" s="185" t="s">
        <v>1</v>
      </c>
      <c r="F560" s="186" t="s">
        <v>234</v>
      </c>
      <c r="H560" s="187">
        <v>460.8</v>
      </c>
      <c r="I560" s="188"/>
      <c r="L560" s="184"/>
      <c r="M560" s="189"/>
      <c r="N560" s="190"/>
      <c r="O560" s="190"/>
      <c r="P560" s="190"/>
      <c r="Q560" s="190"/>
      <c r="R560" s="190"/>
      <c r="S560" s="190"/>
      <c r="T560" s="191"/>
      <c r="AT560" s="185" t="s">
        <v>212</v>
      </c>
      <c r="AU560" s="185" t="s">
        <v>91</v>
      </c>
      <c r="AV560" s="15" t="s">
        <v>206</v>
      </c>
      <c r="AW560" s="15" t="s">
        <v>36</v>
      </c>
      <c r="AX560" s="15" t="s">
        <v>89</v>
      </c>
      <c r="AY560" s="185" t="s">
        <v>199</v>
      </c>
    </row>
    <row r="561" spans="1:65" s="2" customFormat="1" ht="14.45" customHeight="1">
      <c r="A561" s="33"/>
      <c r="B561" s="149"/>
      <c r="C561" s="192" t="s">
        <v>1046</v>
      </c>
      <c r="D561" s="192" t="s">
        <v>272</v>
      </c>
      <c r="E561" s="193" t="s">
        <v>649</v>
      </c>
      <c r="F561" s="194" t="s">
        <v>650</v>
      </c>
      <c r="G561" s="195" t="s">
        <v>275</v>
      </c>
      <c r="H561" s="196">
        <v>0.161</v>
      </c>
      <c r="I561" s="197"/>
      <c r="J561" s="198">
        <f>ROUND(I561*H561,2)</f>
        <v>0</v>
      </c>
      <c r="K561" s="194" t="s">
        <v>205</v>
      </c>
      <c r="L561" s="199"/>
      <c r="M561" s="200" t="s">
        <v>1</v>
      </c>
      <c r="N561" s="201" t="s">
        <v>46</v>
      </c>
      <c r="O561" s="59"/>
      <c r="P561" s="159">
        <f>O561*H561</f>
        <v>0</v>
      </c>
      <c r="Q561" s="159">
        <v>1</v>
      </c>
      <c r="R561" s="159">
        <f>Q561*H561</f>
        <v>0.161</v>
      </c>
      <c r="S561" s="159">
        <v>0</v>
      </c>
      <c r="T561" s="160">
        <f>S561*H561</f>
        <v>0</v>
      </c>
      <c r="U561" s="33"/>
      <c r="V561" s="33"/>
      <c r="W561" s="33"/>
      <c r="X561" s="33"/>
      <c r="Y561" s="33"/>
      <c r="Z561" s="33"/>
      <c r="AA561" s="33"/>
      <c r="AB561" s="33"/>
      <c r="AC561" s="33"/>
      <c r="AD561" s="33"/>
      <c r="AE561" s="33"/>
      <c r="AR561" s="161" t="s">
        <v>431</v>
      </c>
      <c r="AT561" s="161" t="s">
        <v>272</v>
      </c>
      <c r="AU561" s="161" t="s">
        <v>91</v>
      </c>
      <c r="AY561" s="18" t="s">
        <v>199</v>
      </c>
      <c r="BE561" s="162">
        <f>IF(N561="základní",J561,0)</f>
        <v>0</v>
      </c>
      <c r="BF561" s="162">
        <f>IF(N561="snížená",J561,0)</f>
        <v>0</v>
      </c>
      <c r="BG561" s="162">
        <f>IF(N561="zákl. přenesená",J561,0)</f>
        <v>0</v>
      </c>
      <c r="BH561" s="162">
        <f>IF(N561="sníž. přenesená",J561,0)</f>
        <v>0</v>
      </c>
      <c r="BI561" s="162">
        <f>IF(N561="nulová",J561,0)</f>
        <v>0</v>
      </c>
      <c r="BJ561" s="18" t="s">
        <v>89</v>
      </c>
      <c r="BK561" s="162">
        <f>ROUND(I561*H561,2)</f>
        <v>0</v>
      </c>
      <c r="BL561" s="18" t="s">
        <v>318</v>
      </c>
      <c r="BM561" s="161" t="s">
        <v>1567</v>
      </c>
    </row>
    <row r="562" spans="1:47" s="2" customFormat="1" ht="11.25">
      <c r="A562" s="33"/>
      <c r="B562" s="34"/>
      <c r="C562" s="33"/>
      <c r="D562" s="163" t="s">
        <v>208</v>
      </c>
      <c r="E562" s="33"/>
      <c r="F562" s="164" t="s">
        <v>652</v>
      </c>
      <c r="G562" s="33"/>
      <c r="H562" s="33"/>
      <c r="I562" s="165"/>
      <c r="J562" s="33"/>
      <c r="K562" s="33"/>
      <c r="L562" s="34"/>
      <c r="M562" s="166"/>
      <c r="N562" s="167"/>
      <c r="O562" s="59"/>
      <c r="P562" s="59"/>
      <c r="Q562" s="59"/>
      <c r="R562" s="59"/>
      <c r="S562" s="59"/>
      <c r="T562" s="60"/>
      <c r="U562" s="33"/>
      <c r="V562" s="33"/>
      <c r="W562" s="33"/>
      <c r="X562" s="33"/>
      <c r="Y562" s="33"/>
      <c r="Z562" s="33"/>
      <c r="AA562" s="33"/>
      <c r="AB562" s="33"/>
      <c r="AC562" s="33"/>
      <c r="AD562" s="33"/>
      <c r="AE562" s="33"/>
      <c r="AT562" s="18" t="s">
        <v>208</v>
      </c>
      <c r="AU562" s="18" t="s">
        <v>91</v>
      </c>
    </row>
    <row r="563" spans="1:47" s="2" customFormat="1" ht="19.5">
      <c r="A563" s="33"/>
      <c r="B563" s="34"/>
      <c r="C563" s="33"/>
      <c r="D563" s="163" t="s">
        <v>248</v>
      </c>
      <c r="E563" s="33"/>
      <c r="F563" s="168" t="s">
        <v>653</v>
      </c>
      <c r="G563" s="33"/>
      <c r="H563" s="33"/>
      <c r="I563" s="165"/>
      <c r="J563" s="33"/>
      <c r="K563" s="33"/>
      <c r="L563" s="34"/>
      <c r="M563" s="166"/>
      <c r="N563" s="167"/>
      <c r="O563" s="59"/>
      <c r="P563" s="59"/>
      <c r="Q563" s="59"/>
      <c r="R563" s="59"/>
      <c r="S563" s="59"/>
      <c r="T563" s="60"/>
      <c r="U563" s="33"/>
      <c r="V563" s="33"/>
      <c r="W563" s="33"/>
      <c r="X563" s="33"/>
      <c r="Y563" s="33"/>
      <c r="Z563" s="33"/>
      <c r="AA563" s="33"/>
      <c r="AB563" s="33"/>
      <c r="AC563" s="33"/>
      <c r="AD563" s="33"/>
      <c r="AE563" s="33"/>
      <c r="AT563" s="18" t="s">
        <v>248</v>
      </c>
      <c r="AU563" s="18" t="s">
        <v>91</v>
      </c>
    </row>
    <row r="564" spans="2:51" s="13" customFormat="1" ht="11.25">
      <c r="B564" s="169"/>
      <c r="D564" s="163" t="s">
        <v>212</v>
      </c>
      <c r="F564" s="171" t="s">
        <v>1568</v>
      </c>
      <c r="H564" s="172">
        <v>0.161</v>
      </c>
      <c r="I564" s="173"/>
      <c r="L564" s="169"/>
      <c r="M564" s="174"/>
      <c r="N564" s="175"/>
      <c r="O564" s="175"/>
      <c r="P564" s="175"/>
      <c r="Q564" s="175"/>
      <c r="R564" s="175"/>
      <c r="S564" s="175"/>
      <c r="T564" s="176"/>
      <c r="AT564" s="170" t="s">
        <v>212</v>
      </c>
      <c r="AU564" s="170" t="s">
        <v>91</v>
      </c>
      <c r="AV564" s="13" t="s">
        <v>91</v>
      </c>
      <c r="AW564" s="13" t="s">
        <v>3</v>
      </c>
      <c r="AX564" s="13" t="s">
        <v>89</v>
      </c>
      <c r="AY564" s="170" t="s">
        <v>199</v>
      </c>
    </row>
    <row r="565" spans="1:65" s="2" customFormat="1" ht="24.2" customHeight="1">
      <c r="A565" s="33"/>
      <c r="B565" s="149"/>
      <c r="C565" s="150" t="s">
        <v>1052</v>
      </c>
      <c r="D565" s="150" t="s">
        <v>201</v>
      </c>
      <c r="E565" s="151" t="s">
        <v>661</v>
      </c>
      <c r="F565" s="152" t="s">
        <v>662</v>
      </c>
      <c r="G565" s="153" t="s">
        <v>275</v>
      </c>
      <c r="H565" s="154">
        <v>0.161</v>
      </c>
      <c r="I565" s="155"/>
      <c r="J565" s="156">
        <f>ROUND(I565*H565,2)</f>
        <v>0</v>
      </c>
      <c r="K565" s="152" t="s">
        <v>205</v>
      </c>
      <c r="L565" s="34"/>
      <c r="M565" s="157" t="s">
        <v>1</v>
      </c>
      <c r="N565" s="158" t="s">
        <v>46</v>
      </c>
      <c r="O565" s="59"/>
      <c r="P565" s="159">
        <f>O565*H565</f>
        <v>0</v>
      </c>
      <c r="Q565" s="159">
        <v>0</v>
      </c>
      <c r="R565" s="159">
        <f>Q565*H565</f>
        <v>0</v>
      </c>
      <c r="S565" s="159">
        <v>0</v>
      </c>
      <c r="T565" s="160">
        <f>S565*H565</f>
        <v>0</v>
      </c>
      <c r="U565" s="33"/>
      <c r="V565" s="33"/>
      <c r="W565" s="33"/>
      <c r="X565" s="33"/>
      <c r="Y565" s="33"/>
      <c r="Z565" s="33"/>
      <c r="AA565" s="33"/>
      <c r="AB565" s="33"/>
      <c r="AC565" s="33"/>
      <c r="AD565" s="33"/>
      <c r="AE565" s="33"/>
      <c r="AR565" s="161" t="s">
        <v>318</v>
      </c>
      <c r="AT565" s="161" t="s">
        <v>201</v>
      </c>
      <c r="AU565" s="161" t="s">
        <v>91</v>
      </c>
      <c r="AY565" s="18" t="s">
        <v>199</v>
      </c>
      <c r="BE565" s="162">
        <f>IF(N565="základní",J565,0)</f>
        <v>0</v>
      </c>
      <c r="BF565" s="162">
        <f>IF(N565="snížená",J565,0)</f>
        <v>0</v>
      </c>
      <c r="BG565" s="162">
        <f>IF(N565="zákl. přenesená",J565,0)</f>
        <v>0</v>
      </c>
      <c r="BH565" s="162">
        <f>IF(N565="sníž. přenesená",J565,0)</f>
        <v>0</v>
      </c>
      <c r="BI565" s="162">
        <f>IF(N565="nulová",J565,0)</f>
        <v>0</v>
      </c>
      <c r="BJ565" s="18" t="s">
        <v>89</v>
      </c>
      <c r="BK565" s="162">
        <f>ROUND(I565*H565,2)</f>
        <v>0</v>
      </c>
      <c r="BL565" s="18" t="s">
        <v>318</v>
      </c>
      <c r="BM565" s="161" t="s">
        <v>1569</v>
      </c>
    </row>
    <row r="566" spans="1:47" s="2" customFormat="1" ht="29.25">
      <c r="A566" s="33"/>
      <c r="B566" s="34"/>
      <c r="C566" s="33"/>
      <c r="D566" s="163" t="s">
        <v>208</v>
      </c>
      <c r="E566" s="33"/>
      <c r="F566" s="164" t="s">
        <v>664</v>
      </c>
      <c r="G566" s="33"/>
      <c r="H566" s="33"/>
      <c r="I566" s="165"/>
      <c r="J566" s="33"/>
      <c r="K566" s="33"/>
      <c r="L566" s="34"/>
      <c r="M566" s="166"/>
      <c r="N566" s="167"/>
      <c r="O566" s="59"/>
      <c r="P566" s="59"/>
      <c r="Q566" s="59"/>
      <c r="R566" s="59"/>
      <c r="S566" s="59"/>
      <c r="T566" s="60"/>
      <c r="U566" s="33"/>
      <c r="V566" s="33"/>
      <c r="W566" s="33"/>
      <c r="X566" s="33"/>
      <c r="Y566" s="33"/>
      <c r="Z566" s="33"/>
      <c r="AA566" s="33"/>
      <c r="AB566" s="33"/>
      <c r="AC566" s="33"/>
      <c r="AD566" s="33"/>
      <c r="AE566" s="33"/>
      <c r="AT566" s="18" t="s">
        <v>208</v>
      </c>
      <c r="AU566" s="18" t="s">
        <v>91</v>
      </c>
    </row>
    <row r="567" spans="1:47" s="2" customFormat="1" ht="107.25">
      <c r="A567" s="33"/>
      <c r="B567" s="34"/>
      <c r="C567" s="33"/>
      <c r="D567" s="163" t="s">
        <v>210</v>
      </c>
      <c r="E567" s="33"/>
      <c r="F567" s="168" t="s">
        <v>665</v>
      </c>
      <c r="G567" s="33"/>
      <c r="H567" s="33"/>
      <c r="I567" s="165"/>
      <c r="J567" s="33"/>
      <c r="K567" s="33"/>
      <c r="L567" s="34"/>
      <c r="M567" s="166"/>
      <c r="N567" s="167"/>
      <c r="O567" s="59"/>
      <c r="P567" s="59"/>
      <c r="Q567" s="59"/>
      <c r="R567" s="59"/>
      <c r="S567" s="59"/>
      <c r="T567" s="60"/>
      <c r="U567" s="33"/>
      <c r="V567" s="33"/>
      <c r="W567" s="33"/>
      <c r="X567" s="33"/>
      <c r="Y567" s="33"/>
      <c r="Z567" s="33"/>
      <c r="AA567" s="33"/>
      <c r="AB567" s="33"/>
      <c r="AC567" s="33"/>
      <c r="AD567" s="33"/>
      <c r="AE567" s="33"/>
      <c r="AT567" s="18" t="s">
        <v>210</v>
      </c>
      <c r="AU567" s="18" t="s">
        <v>91</v>
      </c>
    </row>
    <row r="568" spans="2:63" s="12" customFormat="1" ht="22.9" customHeight="1">
      <c r="B568" s="136"/>
      <c r="D568" s="137" t="s">
        <v>80</v>
      </c>
      <c r="E568" s="147" t="s">
        <v>1080</v>
      </c>
      <c r="F568" s="147" t="s">
        <v>1081</v>
      </c>
      <c r="I568" s="139"/>
      <c r="J568" s="148">
        <f>BK568</f>
        <v>0</v>
      </c>
      <c r="L568" s="136"/>
      <c r="M568" s="141"/>
      <c r="N568" s="142"/>
      <c r="O568" s="142"/>
      <c r="P568" s="143">
        <f>SUM(P569:P577)</f>
        <v>0</v>
      </c>
      <c r="Q568" s="142"/>
      <c r="R568" s="143">
        <f>SUM(R569:R577)</f>
        <v>0.01284</v>
      </c>
      <c r="S568" s="142"/>
      <c r="T568" s="144">
        <f>SUM(T569:T577)</f>
        <v>0</v>
      </c>
      <c r="AR568" s="137" t="s">
        <v>91</v>
      </c>
      <c r="AT568" s="145" t="s">
        <v>80</v>
      </c>
      <c r="AU568" s="145" t="s">
        <v>89</v>
      </c>
      <c r="AY568" s="137" t="s">
        <v>199</v>
      </c>
      <c r="BK568" s="146">
        <f>SUM(BK569:BK577)</f>
        <v>0</v>
      </c>
    </row>
    <row r="569" spans="1:65" s="2" customFormat="1" ht="14.45" customHeight="1">
      <c r="A569" s="33"/>
      <c r="B569" s="149"/>
      <c r="C569" s="150" t="s">
        <v>1056</v>
      </c>
      <c r="D569" s="150" t="s">
        <v>201</v>
      </c>
      <c r="E569" s="151" t="s">
        <v>1570</v>
      </c>
      <c r="F569" s="152" t="s">
        <v>1571</v>
      </c>
      <c r="G569" s="153" t="s">
        <v>400</v>
      </c>
      <c r="H569" s="154">
        <v>6</v>
      </c>
      <c r="I569" s="155"/>
      <c r="J569" s="156">
        <f>ROUND(I569*H569,2)</f>
        <v>0</v>
      </c>
      <c r="K569" s="152" t="s">
        <v>246</v>
      </c>
      <c r="L569" s="34"/>
      <c r="M569" s="157" t="s">
        <v>1</v>
      </c>
      <c r="N569" s="158" t="s">
        <v>46</v>
      </c>
      <c r="O569" s="59"/>
      <c r="P569" s="159">
        <f>O569*H569</f>
        <v>0</v>
      </c>
      <c r="Q569" s="159">
        <v>0</v>
      </c>
      <c r="R569" s="159">
        <f>Q569*H569</f>
        <v>0</v>
      </c>
      <c r="S569" s="159">
        <v>0</v>
      </c>
      <c r="T569" s="160">
        <f>S569*H569</f>
        <v>0</v>
      </c>
      <c r="U569" s="33"/>
      <c r="V569" s="33"/>
      <c r="W569" s="33"/>
      <c r="X569" s="33"/>
      <c r="Y569" s="33"/>
      <c r="Z569" s="33"/>
      <c r="AA569" s="33"/>
      <c r="AB569" s="33"/>
      <c r="AC569" s="33"/>
      <c r="AD569" s="33"/>
      <c r="AE569" s="33"/>
      <c r="AR569" s="161" t="s">
        <v>318</v>
      </c>
      <c r="AT569" s="161" t="s">
        <v>201</v>
      </c>
      <c r="AU569" s="161" t="s">
        <v>91</v>
      </c>
      <c r="AY569" s="18" t="s">
        <v>199</v>
      </c>
      <c r="BE569" s="162">
        <f>IF(N569="základní",J569,0)</f>
        <v>0</v>
      </c>
      <c r="BF569" s="162">
        <f>IF(N569="snížená",J569,0)</f>
        <v>0</v>
      </c>
      <c r="BG569" s="162">
        <f>IF(N569="zákl. přenesená",J569,0)</f>
        <v>0</v>
      </c>
      <c r="BH569" s="162">
        <f>IF(N569="sníž. přenesená",J569,0)</f>
        <v>0</v>
      </c>
      <c r="BI569" s="162">
        <f>IF(N569="nulová",J569,0)</f>
        <v>0</v>
      </c>
      <c r="BJ569" s="18" t="s">
        <v>89</v>
      </c>
      <c r="BK569" s="162">
        <f>ROUND(I569*H569,2)</f>
        <v>0</v>
      </c>
      <c r="BL569" s="18" t="s">
        <v>318</v>
      </c>
      <c r="BM569" s="161" t="s">
        <v>1572</v>
      </c>
    </row>
    <row r="570" spans="1:47" s="2" customFormat="1" ht="29.25">
      <c r="A570" s="33"/>
      <c r="B570" s="34"/>
      <c r="C570" s="33"/>
      <c r="D570" s="163" t="s">
        <v>248</v>
      </c>
      <c r="E570" s="33"/>
      <c r="F570" s="168" t="s">
        <v>1573</v>
      </c>
      <c r="G570" s="33"/>
      <c r="H570" s="33"/>
      <c r="I570" s="165"/>
      <c r="J570" s="33"/>
      <c r="K570" s="33"/>
      <c r="L570" s="34"/>
      <c r="M570" s="166"/>
      <c r="N570" s="167"/>
      <c r="O570" s="59"/>
      <c r="P570" s="59"/>
      <c r="Q570" s="59"/>
      <c r="R570" s="59"/>
      <c r="S570" s="59"/>
      <c r="T570" s="60"/>
      <c r="U570" s="33"/>
      <c r="V570" s="33"/>
      <c r="W570" s="33"/>
      <c r="X570" s="33"/>
      <c r="Y570" s="33"/>
      <c r="Z570" s="33"/>
      <c r="AA570" s="33"/>
      <c r="AB570" s="33"/>
      <c r="AC570" s="33"/>
      <c r="AD570" s="33"/>
      <c r="AE570" s="33"/>
      <c r="AT570" s="18" t="s">
        <v>248</v>
      </c>
      <c r="AU570" s="18" t="s">
        <v>91</v>
      </c>
    </row>
    <row r="571" spans="2:51" s="14" customFormat="1" ht="11.25">
      <c r="B571" s="177"/>
      <c r="D571" s="163" t="s">
        <v>212</v>
      </c>
      <c r="E571" s="178" t="s">
        <v>1</v>
      </c>
      <c r="F571" s="179" t="s">
        <v>1574</v>
      </c>
      <c r="H571" s="178" t="s">
        <v>1</v>
      </c>
      <c r="I571" s="180"/>
      <c r="L571" s="177"/>
      <c r="M571" s="181"/>
      <c r="N571" s="182"/>
      <c r="O571" s="182"/>
      <c r="P571" s="182"/>
      <c r="Q571" s="182"/>
      <c r="R571" s="182"/>
      <c r="S571" s="182"/>
      <c r="T571" s="183"/>
      <c r="AT571" s="178" t="s">
        <v>212</v>
      </c>
      <c r="AU571" s="178" t="s">
        <v>91</v>
      </c>
      <c r="AV571" s="14" t="s">
        <v>89</v>
      </c>
      <c r="AW571" s="14" t="s">
        <v>36</v>
      </c>
      <c r="AX571" s="14" t="s">
        <v>81</v>
      </c>
      <c r="AY571" s="178" t="s">
        <v>199</v>
      </c>
    </row>
    <row r="572" spans="2:51" s="13" customFormat="1" ht="11.25">
      <c r="B572" s="169"/>
      <c r="D572" s="163" t="s">
        <v>212</v>
      </c>
      <c r="E572" s="170" t="s">
        <v>1</v>
      </c>
      <c r="F572" s="171" t="s">
        <v>1575</v>
      </c>
      <c r="H572" s="172">
        <v>6</v>
      </c>
      <c r="I572" s="173"/>
      <c r="L572" s="169"/>
      <c r="M572" s="174"/>
      <c r="N572" s="175"/>
      <c r="O572" s="175"/>
      <c r="P572" s="175"/>
      <c r="Q572" s="175"/>
      <c r="R572" s="175"/>
      <c r="S572" s="175"/>
      <c r="T572" s="176"/>
      <c r="AT572" s="170" t="s">
        <v>212</v>
      </c>
      <c r="AU572" s="170" t="s">
        <v>91</v>
      </c>
      <c r="AV572" s="13" t="s">
        <v>91</v>
      </c>
      <c r="AW572" s="13" t="s">
        <v>36</v>
      </c>
      <c r="AX572" s="13" t="s">
        <v>81</v>
      </c>
      <c r="AY572" s="170" t="s">
        <v>199</v>
      </c>
    </row>
    <row r="573" spans="2:51" s="15" customFormat="1" ht="11.25">
      <c r="B573" s="184"/>
      <c r="D573" s="163" t="s">
        <v>212</v>
      </c>
      <c r="E573" s="185" t="s">
        <v>1</v>
      </c>
      <c r="F573" s="186" t="s">
        <v>234</v>
      </c>
      <c r="H573" s="187">
        <v>6</v>
      </c>
      <c r="I573" s="188"/>
      <c r="L573" s="184"/>
      <c r="M573" s="189"/>
      <c r="N573" s="190"/>
      <c r="O573" s="190"/>
      <c r="P573" s="190"/>
      <c r="Q573" s="190"/>
      <c r="R573" s="190"/>
      <c r="S573" s="190"/>
      <c r="T573" s="191"/>
      <c r="AT573" s="185" t="s">
        <v>212</v>
      </c>
      <c r="AU573" s="185" t="s">
        <v>91</v>
      </c>
      <c r="AV573" s="15" t="s">
        <v>206</v>
      </c>
      <c r="AW573" s="15" t="s">
        <v>36</v>
      </c>
      <c r="AX573" s="15" t="s">
        <v>89</v>
      </c>
      <c r="AY573" s="185" t="s">
        <v>199</v>
      </c>
    </row>
    <row r="574" spans="1:65" s="2" customFormat="1" ht="24.2" customHeight="1">
      <c r="A574" s="33"/>
      <c r="B574" s="149"/>
      <c r="C574" s="192" t="s">
        <v>1059</v>
      </c>
      <c r="D574" s="192" t="s">
        <v>272</v>
      </c>
      <c r="E574" s="193" t="s">
        <v>1576</v>
      </c>
      <c r="F574" s="194" t="s">
        <v>1577</v>
      </c>
      <c r="G574" s="195" t="s">
        <v>400</v>
      </c>
      <c r="H574" s="196">
        <v>6</v>
      </c>
      <c r="I574" s="197"/>
      <c r="J574" s="198">
        <f>ROUND(I574*H574,2)</f>
        <v>0</v>
      </c>
      <c r="K574" s="194" t="s">
        <v>246</v>
      </c>
      <c r="L574" s="199"/>
      <c r="M574" s="200" t="s">
        <v>1</v>
      </c>
      <c r="N574" s="201" t="s">
        <v>46</v>
      </c>
      <c r="O574" s="59"/>
      <c r="P574" s="159">
        <f>O574*H574</f>
        <v>0</v>
      </c>
      <c r="Q574" s="159">
        <v>0.00214</v>
      </c>
      <c r="R574" s="159">
        <f>Q574*H574</f>
        <v>0.01284</v>
      </c>
      <c r="S574" s="159">
        <v>0</v>
      </c>
      <c r="T574" s="160">
        <f>S574*H574</f>
        <v>0</v>
      </c>
      <c r="U574" s="33"/>
      <c r="V574" s="33"/>
      <c r="W574" s="33"/>
      <c r="X574" s="33"/>
      <c r="Y574" s="33"/>
      <c r="Z574" s="33"/>
      <c r="AA574" s="33"/>
      <c r="AB574" s="33"/>
      <c r="AC574" s="33"/>
      <c r="AD574" s="33"/>
      <c r="AE574" s="33"/>
      <c r="AR574" s="161" t="s">
        <v>431</v>
      </c>
      <c r="AT574" s="161" t="s">
        <v>272</v>
      </c>
      <c r="AU574" s="161" t="s">
        <v>91</v>
      </c>
      <c r="AY574" s="18" t="s">
        <v>199</v>
      </c>
      <c r="BE574" s="162">
        <f>IF(N574="základní",J574,0)</f>
        <v>0</v>
      </c>
      <c r="BF574" s="162">
        <f>IF(N574="snížená",J574,0)</f>
        <v>0</v>
      </c>
      <c r="BG574" s="162">
        <f>IF(N574="zákl. přenesená",J574,0)</f>
        <v>0</v>
      </c>
      <c r="BH574" s="162">
        <f>IF(N574="sníž. přenesená",J574,0)</f>
        <v>0</v>
      </c>
      <c r="BI574" s="162">
        <f>IF(N574="nulová",J574,0)</f>
        <v>0</v>
      </c>
      <c r="BJ574" s="18" t="s">
        <v>89</v>
      </c>
      <c r="BK574" s="162">
        <f>ROUND(I574*H574,2)</f>
        <v>0</v>
      </c>
      <c r="BL574" s="18" t="s">
        <v>318</v>
      </c>
      <c r="BM574" s="161" t="s">
        <v>1578</v>
      </c>
    </row>
    <row r="575" spans="1:65" s="2" customFormat="1" ht="24.2" customHeight="1">
      <c r="A575" s="33"/>
      <c r="B575" s="149"/>
      <c r="C575" s="150" t="s">
        <v>1064</v>
      </c>
      <c r="D575" s="150" t="s">
        <v>201</v>
      </c>
      <c r="E575" s="151" t="s">
        <v>1096</v>
      </c>
      <c r="F575" s="152" t="s">
        <v>1097</v>
      </c>
      <c r="G575" s="153" t="s">
        <v>275</v>
      </c>
      <c r="H575" s="154">
        <v>0.013</v>
      </c>
      <c r="I575" s="155"/>
      <c r="J575" s="156">
        <f>ROUND(I575*H575,2)</f>
        <v>0</v>
      </c>
      <c r="K575" s="152" t="s">
        <v>205</v>
      </c>
      <c r="L575" s="34"/>
      <c r="M575" s="157" t="s">
        <v>1</v>
      </c>
      <c r="N575" s="158" t="s">
        <v>46</v>
      </c>
      <c r="O575" s="59"/>
      <c r="P575" s="159">
        <f>O575*H575</f>
        <v>0</v>
      </c>
      <c r="Q575" s="159">
        <v>0</v>
      </c>
      <c r="R575" s="159">
        <f>Q575*H575</f>
        <v>0</v>
      </c>
      <c r="S575" s="159">
        <v>0</v>
      </c>
      <c r="T575" s="160">
        <f>S575*H575</f>
        <v>0</v>
      </c>
      <c r="U575" s="33"/>
      <c r="V575" s="33"/>
      <c r="W575" s="33"/>
      <c r="X575" s="33"/>
      <c r="Y575" s="33"/>
      <c r="Z575" s="33"/>
      <c r="AA575" s="33"/>
      <c r="AB575" s="33"/>
      <c r="AC575" s="33"/>
      <c r="AD575" s="33"/>
      <c r="AE575" s="33"/>
      <c r="AR575" s="161" t="s">
        <v>318</v>
      </c>
      <c r="AT575" s="161" t="s">
        <v>201</v>
      </c>
      <c r="AU575" s="161" t="s">
        <v>91</v>
      </c>
      <c r="AY575" s="18" t="s">
        <v>199</v>
      </c>
      <c r="BE575" s="162">
        <f>IF(N575="základní",J575,0)</f>
        <v>0</v>
      </c>
      <c r="BF575" s="162">
        <f>IF(N575="snížená",J575,0)</f>
        <v>0</v>
      </c>
      <c r="BG575" s="162">
        <f>IF(N575="zákl. přenesená",J575,0)</f>
        <v>0</v>
      </c>
      <c r="BH575" s="162">
        <f>IF(N575="sníž. přenesená",J575,0)</f>
        <v>0</v>
      </c>
      <c r="BI575" s="162">
        <f>IF(N575="nulová",J575,0)</f>
        <v>0</v>
      </c>
      <c r="BJ575" s="18" t="s">
        <v>89</v>
      </c>
      <c r="BK575" s="162">
        <f>ROUND(I575*H575,2)</f>
        <v>0</v>
      </c>
      <c r="BL575" s="18" t="s">
        <v>318</v>
      </c>
      <c r="BM575" s="161" t="s">
        <v>1579</v>
      </c>
    </row>
    <row r="576" spans="1:47" s="2" customFormat="1" ht="29.25">
      <c r="A576" s="33"/>
      <c r="B576" s="34"/>
      <c r="C576" s="33"/>
      <c r="D576" s="163" t="s">
        <v>208</v>
      </c>
      <c r="E576" s="33"/>
      <c r="F576" s="164" t="s">
        <v>1099</v>
      </c>
      <c r="G576" s="33"/>
      <c r="H576" s="33"/>
      <c r="I576" s="165"/>
      <c r="J576" s="33"/>
      <c r="K576" s="33"/>
      <c r="L576" s="34"/>
      <c r="M576" s="166"/>
      <c r="N576" s="167"/>
      <c r="O576" s="59"/>
      <c r="P576" s="59"/>
      <c r="Q576" s="59"/>
      <c r="R576" s="59"/>
      <c r="S576" s="59"/>
      <c r="T576" s="60"/>
      <c r="U576" s="33"/>
      <c r="V576" s="33"/>
      <c r="W576" s="33"/>
      <c r="X576" s="33"/>
      <c r="Y576" s="33"/>
      <c r="Z576" s="33"/>
      <c r="AA576" s="33"/>
      <c r="AB576" s="33"/>
      <c r="AC576" s="33"/>
      <c r="AD576" s="33"/>
      <c r="AE576" s="33"/>
      <c r="AT576" s="18" t="s">
        <v>208</v>
      </c>
      <c r="AU576" s="18" t="s">
        <v>91</v>
      </c>
    </row>
    <row r="577" spans="1:47" s="2" customFormat="1" ht="107.25">
      <c r="A577" s="33"/>
      <c r="B577" s="34"/>
      <c r="C577" s="33"/>
      <c r="D577" s="163" t="s">
        <v>210</v>
      </c>
      <c r="E577" s="33"/>
      <c r="F577" s="168" t="s">
        <v>1100</v>
      </c>
      <c r="G577" s="33"/>
      <c r="H577" s="33"/>
      <c r="I577" s="165"/>
      <c r="J577" s="33"/>
      <c r="K577" s="33"/>
      <c r="L577" s="34"/>
      <c r="M577" s="202"/>
      <c r="N577" s="203"/>
      <c r="O577" s="204"/>
      <c r="P577" s="204"/>
      <c r="Q577" s="204"/>
      <c r="R577" s="204"/>
      <c r="S577" s="204"/>
      <c r="T577" s="205"/>
      <c r="U577" s="33"/>
      <c r="V577" s="33"/>
      <c r="W577" s="33"/>
      <c r="X577" s="33"/>
      <c r="Y577" s="33"/>
      <c r="Z577" s="33"/>
      <c r="AA577" s="33"/>
      <c r="AB577" s="33"/>
      <c r="AC577" s="33"/>
      <c r="AD577" s="33"/>
      <c r="AE577" s="33"/>
      <c r="AT577" s="18" t="s">
        <v>210</v>
      </c>
      <c r="AU577" s="18" t="s">
        <v>91</v>
      </c>
    </row>
    <row r="578" spans="1:31" s="2" customFormat="1" ht="6.95" customHeight="1">
      <c r="A578" s="33"/>
      <c r="B578" s="48"/>
      <c r="C578" s="49"/>
      <c r="D578" s="49"/>
      <c r="E578" s="49"/>
      <c r="F578" s="49"/>
      <c r="G578" s="49"/>
      <c r="H578" s="49"/>
      <c r="I578" s="49"/>
      <c r="J578" s="49"/>
      <c r="K578" s="49"/>
      <c r="L578" s="34"/>
      <c r="M578" s="33"/>
      <c r="O578" s="33"/>
      <c r="P578" s="33"/>
      <c r="Q578" s="33"/>
      <c r="R578" s="33"/>
      <c r="S578" s="33"/>
      <c r="T578" s="33"/>
      <c r="U578" s="33"/>
      <c r="V578" s="33"/>
      <c r="W578" s="33"/>
      <c r="X578" s="33"/>
      <c r="Y578" s="33"/>
      <c r="Z578" s="33"/>
      <c r="AA578" s="33"/>
      <c r="AB578" s="33"/>
      <c r="AC578" s="33"/>
      <c r="AD578" s="33"/>
      <c r="AE578" s="33"/>
    </row>
  </sheetData>
  <autoFilter ref="C139:K577"/>
  <mergeCells count="12">
    <mergeCell ref="E132:H132"/>
    <mergeCell ref="L2:V2"/>
    <mergeCell ref="E85:H85"/>
    <mergeCell ref="E87:H87"/>
    <mergeCell ref="E89:H89"/>
    <mergeCell ref="E128:H128"/>
    <mergeCell ref="E130:H13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109</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1580</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14. 1. 2021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100"/>
      <c r="B27" s="101"/>
      <c r="C27" s="100"/>
      <c r="D27" s="100"/>
      <c r="E27" s="255" t="s">
        <v>1</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ROUND(J133,2)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ROUND((SUM(BE133:BE415)),2)</f>
        <v>0</v>
      </c>
      <c r="G33" s="33"/>
      <c r="H33" s="33"/>
      <c r="I33" s="106">
        <v>0.21</v>
      </c>
      <c r="J33" s="105">
        <f>ROUND(((SUM(BE133:BE415))*I33),2)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ROUND((SUM(BF133:BF415)),2)</f>
        <v>0</v>
      </c>
      <c r="G34" s="33"/>
      <c r="H34" s="33"/>
      <c r="I34" s="106">
        <v>0.15</v>
      </c>
      <c r="J34" s="105">
        <f>ROUND(((SUM(BF133:BF415))*I34),2)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ROUND((SUM(BG133:BG415)),2)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ROUND((SUM(BH133:BH415)),2)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ROUND((SUM(BI133:BI415)),2)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05 - Přemostění skluzu</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14. 1. 2021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J133</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J134</f>
        <v>0</v>
      </c>
      <c r="L97" s="118"/>
    </row>
    <row r="98" spans="2:12" s="10" customFormat="1" ht="19.9" customHeight="1">
      <c r="B98" s="122"/>
      <c r="D98" s="123" t="s">
        <v>168</v>
      </c>
      <c r="E98" s="124"/>
      <c r="F98" s="124"/>
      <c r="G98" s="124"/>
      <c r="H98" s="124"/>
      <c r="I98" s="124"/>
      <c r="J98" s="125">
        <f>J135</f>
        <v>0</v>
      </c>
      <c r="L98" s="122"/>
    </row>
    <row r="99" spans="2:12" s="10" customFormat="1" ht="19.9" customHeight="1">
      <c r="B99" s="122"/>
      <c r="D99" s="123" t="s">
        <v>170</v>
      </c>
      <c r="E99" s="124"/>
      <c r="F99" s="124"/>
      <c r="G99" s="124"/>
      <c r="H99" s="124"/>
      <c r="I99" s="124"/>
      <c r="J99" s="125">
        <f>J150</f>
        <v>0</v>
      </c>
      <c r="L99" s="122"/>
    </row>
    <row r="100" spans="2:12" s="10" customFormat="1" ht="19.9" customHeight="1">
      <c r="B100" s="122"/>
      <c r="D100" s="123" t="s">
        <v>171</v>
      </c>
      <c r="E100" s="124"/>
      <c r="F100" s="124"/>
      <c r="G100" s="124"/>
      <c r="H100" s="124"/>
      <c r="I100" s="124"/>
      <c r="J100" s="125">
        <f>J205</f>
        <v>0</v>
      </c>
      <c r="L100" s="122"/>
    </row>
    <row r="101" spans="2:12" s="10" customFormat="1" ht="19.9" customHeight="1">
      <c r="B101" s="122"/>
      <c r="D101" s="123" t="s">
        <v>172</v>
      </c>
      <c r="E101" s="124"/>
      <c r="F101" s="124"/>
      <c r="G101" s="124"/>
      <c r="H101" s="124"/>
      <c r="I101" s="124"/>
      <c r="J101" s="125">
        <f>J235</f>
        <v>0</v>
      </c>
      <c r="L101" s="122"/>
    </row>
    <row r="102" spans="2:12" s="10" customFormat="1" ht="19.9" customHeight="1">
      <c r="B102" s="122"/>
      <c r="D102" s="123" t="s">
        <v>1581</v>
      </c>
      <c r="E102" s="124"/>
      <c r="F102" s="124"/>
      <c r="G102" s="124"/>
      <c r="H102" s="124"/>
      <c r="I102" s="124"/>
      <c r="J102" s="125">
        <f>J287</f>
        <v>0</v>
      </c>
      <c r="L102" s="122"/>
    </row>
    <row r="103" spans="2:12" s="10" customFormat="1" ht="14.85" customHeight="1">
      <c r="B103" s="122"/>
      <c r="D103" s="123" t="s">
        <v>176</v>
      </c>
      <c r="E103" s="124"/>
      <c r="F103" s="124"/>
      <c r="G103" s="124"/>
      <c r="H103" s="124"/>
      <c r="I103" s="124"/>
      <c r="J103" s="125">
        <f>J288</f>
        <v>0</v>
      </c>
      <c r="L103" s="122"/>
    </row>
    <row r="104" spans="2:12" s="10" customFormat="1" ht="14.85" customHeight="1">
      <c r="B104" s="122"/>
      <c r="D104" s="123" t="s">
        <v>177</v>
      </c>
      <c r="E104" s="124"/>
      <c r="F104" s="124"/>
      <c r="G104" s="124"/>
      <c r="H104" s="124"/>
      <c r="I104" s="124"/>
      <c r="J104" s="125">
        <f>J318</f>
        <v>0</v>
      </c>
      <c r="L104" s="122"/>
    </row>
    <row r="105" spans="2:12" s="10" customFormat="1" ht="14.85" customHeight="1">
      <c r="B105" s="122"/>
      <c r="D105" s="123" t="s">
        <v>696</v>
      </c>
      <c r="E105" s="124"/>
      <c r="F105" s="124"/>
      <c r="G105" s="124"/>
      <c r="H105" s="124"/>
      <c r="I105" s="124"/>
      <c r="J105" s="125">
        <f>J326</f>
        <v>0</v>
      </c>
      <c r="L105" s="122"/>
    </row>
    <row r="106" spans="2:12" s="10" customFormat="1" ht="14.85" customHeight="1">
      <c r="B106" s="122"/>
      <c r="D106" s="123" t="s">
        <v>179</v>
      </c>
      <c r="E106" s="124"/>
      <c r="F106" s="124"/>
      <c r="G106" s="124"/>
      <c r="H106" s="124"/>
      <c r="I106" s="124"/>
      <c r="J106" s="125">
        <f>J346</f>
        <v>0</v>
      </c>
      <c r="L106" s="122"/>
    </row>
    <row r="107" spans="2:12" s="10" customFormat="1" ht="14.85" customHeight="1">
      <c r="B107" s="122"/>
      <c r="D107" s="123" t="s">
        <v>697</v>
      </c>
      <c r="E107" s="124"/>
      <c r="F107" s="124"/>
      <c r="G107" s="124"/>
      <c r="H107" s="124"/>
      <c r="I107" s="124"/>
      <c r="J107" s="125">
        <f>J356</f>
        <v>0</v>
      </c>
      <c r="L107" s="122"/>
    </row>
    <row r="108" spans="2:12" s="10" customFormat="1" ht="19.9" customHeight="1">
      <c r="B108" s="122"/>
      <c r="D108" s="123" t="s">
        <v>180</v>
      </c>
      <c r="E108" s="124"/>
      <c r="F108" s="124"/>
      <c r="G108" s="124"/>
      <c r="H108" s="124"/>
      <c r="I108" s="124"/>
      <c r="J108" s="125">
        <f>J363</f>
        <v>0</v>
      </c>
      <c r="L108" s="122"/>
    </row>
    <row r="109" spans="2:12" s="10" customFormat="1" ht="19.9" customHeight="1">
      <c r="B109" s="122"/>
      <c r="D109" s="123" t="s">
        <v>181</v>
      </c>
      <c r="E109" s="124"/>
      <c r="F109" s="124"/>
      <c r="G109" s="124"/>
      <c r="H109" s="124"/>
      <c r="I109" s="124"/>
      <c r="J109" s="125">
        <f>J371</f>
        <v>0</v>
      </c>
      <c r="L109" s="122"/>
    </row>
    <row r="110" spans="2:12" s="9" customFormat="1" ht="24.95" customHeight="1">
      <c r="B110" s="118"/>
      <c r="D110" s="119" t="s">
        <v>182</v>
      </c>
      <c r="E110" s="120"/>
      <c r="F110" s="120"/>
      <c r="G110" s="120"/>
      <c r="H110" s="120"/>
      <c r="I110" s="120"/>
      <c r="J110" s="121">
        <f>J375</f>
        <v>0</v>
      </c>
      <c r="L110" s="118"/>
    </row>
    <row r="111" spans="2:12" s="10" customFormat="1" ht="19.9" customHeight="1">
      <c r="B111" s="122"/>
      <c r="D111" s="123" t="s">
        <v>183</v>
      </c>
      <c r="E111" s="124"/>
      <c r="F111" s="124"/>
      <c r="G111" s="124"/>
      <c r="H111" s="124"/>
      <c r="I111" s="124"/>
      <c r="J111" s="125">
        <f>J376</f>
        <v>0</v>
      </c>
      <c r="L111" s="122"/>
    </row>
    <row r="112" spans="2:12" s="9" customFormat="1" ht="24.95" customHeight="1">
      <c r="B112" s="118"/>
      <c r="D112" s="119" t="s">
        <v>1582</v>
      </c>
      <c r="E112" s="120"/>
      <c r="F112" s="120"/>
      <c r="G112" s="120"/>
      <c r="H112" s="120"/>
      <c r="I112" s="120"/>
      <c r="J112" s="121">
        <f>J410</f>
        <v>0</v>
      </c>
      <c r="L112" s="118"/>
    </row>
    <row r="113" spans="2:12" s="10" customFormat="1" ht="19.9" customHeight="1">
      <c r="B113" s="122"/>
      <c r="D113" s="123" t="s">
        <v>1583</v>
      </c>
      <c r="E113" s="124"/>
      <c r="F113" s="124"/>
      <c r="G113" s="124"/>
      <c r="H113" s="124"/>
      <c r="I113" s="124"/>
      <c r="J113" s="125">
        <f>J411</f>
        <v>0</v>
      </c>
      <c r="L113" s="122"/>
    </row>
    <row r="114" spans="1:31" s="2" customFormat="1" ht="21.75" customHeight="1">
      <c r="A114" s="33"/>
      <c r="B114" s="34"/>
      <c r="C114" s="33"/>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6.95" customHeight="1">
      <c r="A115" s="33"/>
      <c r="B115" s="48"/>
      <c r="C115" s="49"/>
      <c r="D115" s="49"/>
      <c r="E115" s="49"/>
      <c r="F115" s="49"/>
      <c r="G115" s="49"/>
      <c r="H115" s="49"/>
      <c r="I115" s="49"/>
      <c r="J115" s="49"/>
      <c r="K115" s="49"/>
      <c r="L115" s="43"/>
      <c r="S115" s="33"/>
      <c r="T115" s="33"/>
      <c r="U115" s="33"/>
      <c r="V115" s="33"/>
      <c r="W115" s="33"/>
      <c r="X115" s="33"/>
      <c r="Y115" s="33"/>
      <c r="Z115" s="33"/>
      <c r="AA115" s="33"/>
      <c r="AB115" s="33"/>
      <c r="AC115" s="33"/>
      <c r="AD115" s="33"/>
      <c r="AE115" s="33"/>
    </row>
    <row r="119" spans="1:31" s="2" customFormat="1" ht="6.95" customHeight="1">
      <c r="A119" s="33"/>
      <c r="B119" s="50"/>
      <c r="C119" s="51"/>
      <c r="D119" s="51"/>
      <c r="E119" s="51"/>
      <c r="F119" s="51"/>
      <c r="G119" s="51"/>
      <c r="H119" s="51"/>
      <c r="I119" s="51"/>
      <c r="J119" s="51"/>
      <c r="K119" s="51"/>
      <c r="L119" s="43"/>
      <c r="S119" s="33"/>
      <c r="T119" s="33"/>
      <c r="U119" s="33"/>
      <c r="V119" s="33"/>
      <c r="W119" s="33"/>
      <c r="X119" s="33"/>
      <c r="Y119" s="33"/>
      <c r="Z119" s="33"/>
      <c r="AA119" s="33"/>
      <c r="AB119" s="33"/>
      <c r="AC119" s="33"/>
      <c r="AD119" s="33"/>
      <c r="AE119" s="33"/>
    </row>
    <row r="120" spans="1:31" s="2" customFormat="1" ht="24.95" customHeight="1">
      <c r="A120" s="33"/>
      <c r="B120" s="34"/>
      <c r="C120" s="22" t="s">
        <v>184</v>
      </c>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16</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67" t="str">
        <f>E7</f>
        <v>VD Letovice, rekonstrukce VD</v>
      </c>
      <c r="F123" s="268"/>
      <c r="G123" s="268"/>
      <c r="H123" s="268"/>
      <c r="I123" s="3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159</v>
      </c>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6.5" customHeight="1">
      <c r="A125" s="33"/>
      <c r="B125" s="34"/>
      <c r="C125" s="33"/>
      <c r="D125" s="33"/>
      <c r="E125" s="224" t="str">
        <f>E9</f>
        <v>SO 05 - Přemostění skluzu</v>
      </c>
      <c r="F125" s="269"/>
      <c r="G125" s="269"/>
      <c r="H125" s="269"/>
      <c r="I125" s="33"/>
      <c r="J125" s="33"/>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F12</f>
        <v>VD Letovice</v>
      </c>
      <c r="G127" s="33"/>
      <c r="H127" s="33"/>
      <c r="I127" s="28" t="s">
        <v>22</v>
      </c>
      <c r="J127" s="56" t="str">
        <f>IF(J12="","",J12)</f>
        <v>14. 1. 2021</v>
      </c>
      <c r="K127" s="33"/>
      <c r="L127" s="43"/>
      <c r="S127" s="33"/>
      <c r="T127" s="33"/>
      <c r="U127" s="33"/>
      <c r="V127" s="33"/>
      <c r="W127" s="33"/>
      <c r="X127" s="33"/>
      <c r="Y127" s="33"/>
      <c r="Z127" s="33"/>
      <c r="AA127" s="33"/>
      <c r="AB127" s="33"/>
      <c r="AC127" s="33"/>
      <c r="AD127" s="33"/>
      <c r="AE127" s="33"/>
    </row>
    <row r="128" spans="1:31" s="2" customFormat="1" ht="6.95"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2" customFormat="1" ht="25.7" customHeight="1">
      <c r="A129" s="33"/>
      <c r="B129" s="34"/>
      <c r="C129" s="28" t="s">
        <v>24</v>
      </c>
      <c r="D129" s="33"/>
      <c r="E129" s="33"/>
      <c r="F129" s="26" t="str">
        <f>E15</f>
        <v>Povodí Moravy, s.p., Dřevařská 11, 60175 Brno</v>
      </c>
      <c r="G129" s="33"/>
      <c r="H129" s="33"/>
      <c r="I129" s="28" t="s">
        <v>32</v>
      </c>
      <c r="J129" s="31" t="str">
        <f>E21</f>
        <v>Sweco Hydroprojekt a.s.</v>
      </c>
      <c r="K129" s="33"/>
      <c r="L129" s="43"/>
      <c r="S129" s="33"/>
      <c r="T129" s="33"/>
      <c r="U129" s="33"/>
      <c r="V129" s="33"/>
      <c r="W129" s="33"/>
      <c r="X129" s="33"/>
      <c r="Y129" s="33"/>
      <c r="Z129" s="33"/>
      <c r="AA129" s="33"/>
      <c r="AB129" s="33"/>
      <c r="AC129" s="33"/>
      <c r="AD129" s="33"/>
      <c r="AE129" s="33"/>
    </row>
    <row r="130" spans="1:31" s="2" customFormat="1" ht="15.2" customHeight="1">
      <c r="A130" s="33"/>
      <c r="B130" s="34"/>
      <c r="C130" s="28" t="s">
        <v>30</v>
      </c>
      <c r="D130" s="33"/>
      <c r="E130" s="33"/>
      <c r="F130" s="26" t="str">
        <f>IF(E18="","",E18)</f>
        <v>Vyplň údaj</v>
      </c>
      <c r="G130" s="33"/>
      <c r="H130" s="33"/>
      <c r="I130" s="28" t="s">
        <v>37</v>
      </c>
      <c r="J130" s="31" t="str">
        <f>E24</f>
        <v xml:space="preserve"> </v>
      </c>
      <c r="K130" s="33"/>
      <c r="L130" s="43"/>
      <c r="S130" s="33"/>
      <c r="T130" s="33"/>
      <c r="U130" s="33"/>
      <c r="V130" s="33"/>
      <c r="W130" s="33"/>
      <c r="X130" s="33"/>
      <c r="Y130" s="33"/>
      <c r="Z130" s="33"/>
      <c r="AA130" s="33"/>
      <c r="AB130" s="33"/>
      <c r="AC130" s="33"/>
      <c r="AD130" s="33"/>
      <c r="AE130" s="33"/>
    </row>
    <row r="131" spans="1:31" s="2" customFormat="1" ht="10.35" customHeight="1">
      <c r="A131" s="33"/>
      <c r="B131" s="34"/>
      <c r="C131" s="33"/>
      <c r="D131" s="33"/>
      <c r="E131" s="33"/>
      <c r="F131" s="33"/>
      <c r="G131" s="33"/>
      <c r="H131" s="33"/>
      <c r="I131" s="33"/>
      <c r="J131" s="33"/>
      <c r="K131" s="33"/>
      <c r="L131" s="43"/>
      <c r="S131" s="33"/>
      <c r="T131" s="33"/>
      <c r="U131" s="33"/>
      <c r="V131" s="33"/>
      <c r="W131" s="33"/>
      <c r="X131" s="33"/>
      <c r="Y131" s="33"/>
      <c r="Z131" s="33"/>
      <c r="AA131" s="33"/>
      <c r="AB131" s="33"/>
      <c r="AC131" s="33"/>
      <c r="AD131" s="33"/>
      <c r="AE131" s="33"/>
    </row>
    <row r="132" spans="1:31" s="11" customFormat="1" ht="29.25" customHeight="1">
      <c r="A132" s="126"/>
      <c r="B132" s="127"/>
      <c r="C132" s="128" t="s">
        <v>185</v>
      </c>
      <c r="D132" s="129" t="s">
        <v>66</v>
      </c>
      <c r="E132" s="129" t="s">
        <v>62</v>
      </c>
      <c r="F132" s="129" t="s">
        <v>63</v>
      </c>
      <c r="G132" s="129" t="s">
        <v>186</v>
      </c>
      <c r="H132" s="129" t="s">
        <v>187</v>
      </c>
      <c r="I132" s="129" t="s">
        <v>188</v>
      </c>
      <c r="J132" s="129" t="s">
        <v>164</v>
      </c>
      <c r="K132" s="130" t="s">
        <v>189</v>
      </c>
      <c r="L132" s="131"/>
      <c r="M132" s="63" t="s">
        <v>1</v>
      </c>
      <c r="N132" s="64" t="s">
        <v>45</v>
      </c>
      <c r="O132" s="64" t="s">
        <v>190</v>
      </c>
      <c r="P132" s="64" t="s">
        <v>191</v>
      </c>
      <c r="Q132" s="64" t="s">
        <v>192</v>
      </c>
      <c r="R132" s="64" t="s">
        <v>193</v>
      </c>
      <c r="S132" s="64" t="s">
        <v>194</v>
      </c>
      <c r="T132" s="65" t="s">
        <v>195</v>
      </c>
      <c r="U132" s="126"/>
      <c r="V132" s="126"/>
      <c r="W132" s="126"/>
      <c r="X132" s="126"/>
      <c r="Y132" s="126"/>
      <c r="Z132" s="126"/>
      <c r="AA132" s="126"/>
      <c r="AB132" s="126"/>
      <c r="AC132" s="126"/>
      <c r="AD132" s="126"/>
      <c r="AE132" s="126"/>
    </row>
    <row r="133" spans="1:63" s="2" customFormat="1" ht="22.9" customHeight="1">
      <c r="A133" s="33"/>
      <c r="B133" s="34"/>
      <c r="C133" s="70" t="s">
        <v>196</v>
      </c>
      <c r="D133" s="33"/>
      <c r="E133" s="33"/>
      <c r="F133" s="33"/>
      <c r="G133" s="33"/>
      <c r="H133" s="33"/>
      <c r="I133" s="33"/>
      <c r="J133" s="132">
        <f>BK133</f>
        <v>0</v>
      </c>
      <c r="K133" s="33"/>
      <c r="L133" s="34"/>
      <c r="M133" s="66"/>
      <c r="N133" s="57"/>
      <c r="O133" s="67"/>
      <c r="P133" s="133">
        <f>P134+P375+P410</f>
        <v>0</v>
      </c>
      <c r="Q133" s="67"/>
      <c r="R133" s="133">
        <f>R134+R375+R410</f>
        <v>43.10870869</v>
      </c>
      <c r="S133" s="67"/>
      <c r="T133" s="134">
        <f>T134+T375+T410</f>
        <v>90.99000000000001</v>
      </c>
      <c r="U133" s="33"/>
      <c r="V133" s="33"/>
      <c r="W133" s="33"/>
      <c r="X133" s="33"/>
      <c r="Y133" s="33"/>
      <c r="Z133" s="33"/>
      <c r="AA133" s="33"/>
      <c r="AB133" s="33"/>
      <c r="AC133" s="33"/>
      <c r="AD133" s="33"/>
      <c r="AE133" s="33"/>
      <c r="AT133" s="18" t="s">
        <v>80</v>
      </c>
      <c r="AU133" s="18" t="s">
        <v>166</v>
      </c>
      <c r="BK133" s="135">
        <f>BK134+BK375+BK410</f>
        <v>0</v>
      </c>
    </row>
    <row r="134" spans="2:63" s="12" customFormat="1" ht="25.9" customHeight="1">
      <c r="B134" s="136"/>
      <c r="D134" s="137" t="s">
        <v>80</v>
      </c>
      <c r="E134" s="138" t="s">
        <v>197</v>
      </c>
      <c r="F134" s="138" t="s">
        <v>198</v>
      </c>
      <c r="I134" s="139"/>
      <c r="J134" s="140">
        <f>BK134</f>
        <v>0</v>
      </c>
      <c r="L134" s="136"/>
      <c r="M134" s="141"/>
      <c r="N134" s="142"/>
      <c r="O134" s="142"/>
      <c r="P134" s="143">
        <f>P135+P150+P205+P235+P287+P363+P371</f>
        <v>0</v>
      </c>
      <c r="Q134" s="142"/>
      <c r="R134" s="143">
        <f>R135+R150+R205+R235+R287+R363+R371</f>
        <v>41.90424869</v>
      </c>
      <c r="S134" s="142"/>
      <c r="T134" s="144">
        <f>T135+T150+T205+T235+T287+T363+T371</f>
        <v>90.99000000000001</v>
      </c>
      <c r="AR134" s="137" t="s">
        <v>89</v>
      </c>
      <c r="AT134" s="145" t="s">
        <v>80</v>
      </c>
      <c r="AU134" s="145" t="s">
        <v>81</v>
      </c>
      <c r="AY134" s="137" t="s">
        <v>199</v>
      </c>
      <c r="BK134" s="146">
        <f>BK135+BK150+BK205+BK235+BK287+BK363+BK371</f>
        <v>0</v>
      </c>
    </row>
    <row r="135" spans="2:63" s="12" customFormat="1" ht="22.9" customHeight="1">
      <c r="B135" s="136"/>
      <c r="D135" s="137" t="s">
        <v>80</v>
      </c>
      <c r="E135" s="147" t="s">
        <v>89</v>
      </c>
      <c r="F135" s="147" t="s">
        <v>200</v>
      </c>
      <c r="I135" s="139"/>
      <c r="J135" s="148">
        <f>BK135</f>
        <v>0</v>
      </c>
      <c r="L135" s="136"/>
      <c r="M135" s="141"/>
      <c r="N135" s="142"/>
      <c r="O135" s="142"/>
      <c r="P135" s="143">
        <f>SUM(P136:P149)</f>
        <v>0</v>
      </c>
      <c r="Q135" s="142"/>
      <c r="R135" s="143">
        <f>SUM(R136:R149)</f>
        <v>0</v>
      </c>
      <c r="S135" s="142"/>
      <c r="T135" s="144">
        <f>SUM(T136:T149)</f>
        <v>29.97</v>
      </c>
      <c r="AR135" s="137" t="s">
        <v>89</v>
      </c>
      <c r="AT135" s="145" t="s">
        <v>80</v>
      </c>
      <c r="AU135" s="145" t="s">
        <v>89</v>
      </c>
      <c r="AY135" s="137" t="s">
        <v>199</v>
      </c>
      <c r="BK135" s="146">
        <f>SUM(BK136:BK149)</f>
        <v>0</v>
      </c>
    </row>
    <row r="136" spans="1:65" s="2" customFormat="1" ht="24.2" customHeight="1">
      <c r="A136" s="33"/>
      <c r="B136" s="149"/>
      <c r="C136" s="150" t="s">
        <v>89</v>
      </c>
      <c r="D136" s="150" t="s">
        <v>201</v>
      </c>
      <c r="E136" s="151" t="s">
        <v>1584</v>
      </c>
      <c r="F136" s="152" t="s">
        <v>1585</v>
      </c>
      <c r="G136" s="153" t="s">
        <v>204</v>
      </c>
      <c r="H136" s="154">
        <v>66.6</v>
      </c>
      <c r="I136" s="155"/>
      <c r="J136" s="156">
        <f>ROUND(I136*H136,2)</f>
        <v>0</v>
      </c>
      <c r="K136" s="152" t="s">
        <v>205</v>
      </c>
      <c r="L136" s="34"/>
      <c r="M136" s="157" t="s">
        <v>1</v>
      </c>
      <c r="N136" s="158" t="s">
        <v>46</v>
      </c>
      <c r="O136" s="59"/>
      <c r="P136" s="159">
        <f>O136*H136</f>
        <v>0</v>
      </c>
      <c r="Q136" s="159">
        <v>0</v>
      </c>
      <c r="R136" s="159">
        <f>Q136*H136</f>
        <v>0</v>
      </c>
      <c r="S136" s="159">
        <v>0.45</v>
      </c>
      <c r="T136" s="160">
        <f>S136*H136</f>
        <v>29.97</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1586</v>
      </c>
    </row>
    <row r="137" spans="1:47" s="2" customFormat="1" ht="39">
      <c r="A137" s="33"/>
      <c r="B137" s="34"/>
      <c r="C137" s="33"/>
      <c r="D137" s="163" t="s">
        <v>208</v>
      </c>
      <c r="E137" s="33"/>
      <c r="F137" s="164" t="s">
        <v>1587</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208</v>
      </c>
      <c r="AU137" s="18" t="s">
        <v>91</v>
      </c>
    </row>
    <row r="138" spans="1:47" s="2" customFormat="1" ht="253.5">
      <c r="A138" s="33"/>
      <c r="B138" s="34"/>
      <c r="C138" s="33"/>
      <c r="D138" s="163" t="s">
        <v>210</v>
      </c>
      <c r="E138" s="33"/>
      <c r="F138" s="168" t="s">
        <v>218</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210</v>
      </c>
      <c r="AU138" s="18" t="s">
        <v>91</v>
      </c>
    </row>
    <row r="139" spans="2:51" s="14" customFormat="1" ht="11.25">
      <c r="B139" s="177"/>
      <c r="D139" s="163" t="s">
        <v>212</v>
      </c>
      <c r="E139" s="178" t="s">
        <v>1</v>
      </c>
      <c r="F139" s="179" t="s">
        <v>1588</v>
      </c>
      <c r="H139" s="178" t="s">
        <v>1</v>
      </c>
      <c r="I139" s="180"/>
      <c r="L139" s="177"/>
      <c r="M139" s="181"/>
      <c r="N139" s="182"/>
      <c r="O139" s="182"/>
      <c r="P139" s="182"/>
      <c r="Q139" s="182"/>
      <c r="R139" s="182"/>
      <c r="S139" s="182"/>
      <c r="T139" s="183"/>
      <c r="AT139" s="178" t="s">
        <v>212</v>
      </c>
      <c r="AU139" s="178" t="s">
        <v>91</v>
      </c>
      <c r="AV139" s="14" t="s">
        <v>89</v>
      </c>
      <c r="AW139" s="14" t="s">
        <v>36</v>
      </c>
      <c r="AX139" s="14" t="s">
        <v>81</v>
      </c>
      <c r="AY139" s="178" t="s">
        <v>199</v>
      </c>
    </row>
    <row r="140" spans="2:51" s="13" customFormat="1" ht="11.25">
      <c r="B140" s="169"/>
      <c r="D140" s="163" t="s">
        <v>212</v>
      </c>
      <c r="E140" s="170" t="s">
        <v>1</v>
      </c>
      <c r="F140" s="171" t="s">
        <v>1589</v>
      </c>
      <c r="H140" s="172">
        <v>66.6</v>
      </c>
      <c r="I140" s="173"/>
      <c r="L140" s="169"/>
      <c r="M140" s="174"/>
      <c r="N140" s="175"/>
      <c r="O140" s="175"/>
      <c r="P140" s="175"/>
      <c r="Q140" s="175"/>
      <c r="R140" s="175"/>
      <c r="S140" s="175"/>
      <c r="T140" s="176"/>
      <c r="AT140" s="170" t="s">
        <v>212</v>
      </c>
      <c r="AU140" s="170" t="s">
        <v>91</v>
      </c>
      <c r="AV140" s="13" t="s">
        <v>91</v>
      </c>
      <c r="AW140" s="13" t="s">
        <v>36</v>
      </c>
      <c r="AX140" s="13" t="s">
        <v>89</v>
      </c>
      <c r="AY140" s="170" t="s">
        <v>199</v>
      </c>
    </row>
    <row r="141" spans="1:65" s="2" customFormat="1" ht="24.2" customHeight="1">
      <c r="A141" s="33"/>
      <c r="B141" s="149"/>
      <c r="C141" s="150" t="s">
        <v>91</v>
      </c>
      <c r="D141" s="150" t="s">
        <v>201</v>
      </c>
      <c r="E141" s="151" t="s">
        <v>1590</v>
      </c>
      <c r="F141" s="152" t="s">
        <v>1591</v>
      </c>
      <c r="G141" s="153" t="s">
        <v>228</v>
      </c>
      <c r="H141" s="154">
        <v>50</v>
      </c>
      <c r="I141" s="155"/>
      <c r="J141" s="156">
        <f>ROUND(I141*H141,2)</f>
        <v>0</v>
      </c>
      <c r="K141" s="152" t="s">
        <v>205</v>
      </c>
      <c r="L141" s="34"/>
      <c r="M141" s="157" t="s">
        <v>1</v>
      </c>
      <c r="N141" s="158" t="s">
        <v>46</v>
      </c>
      <c r="O141" s="59"/>
      <c r="P141" s="159">
        <f>O141*H141</f>
        <v>0</v>
      </c>
      <c r="Q141" s="159">
        <v>0</v>
      </c>
      <c r="R141" s="159">
        <f>Q141*H141</f>
        <v>0</v>
      </c>
      <c r="S141" s="159">
        <v>0</v>
      </c>
      <c r="T141" s="160">
        <f>S141*H141</f>
        <v>0</v>
      </c>
      <c r="U141" s="33"/>
      <c r="V141" s="33"/>
      <c r="W141" s="33"/>
      <c r="X141" s="33"/>
      <c r="Y141" s="33"/>
      <c r="Z141" s="33"/>
      <c r="AA141" s="33"/>
      <c r="AB141" s="33"/>
      <c r="AC141" s="33"/>
      <c r="AD141" s="33"/>
      <c r="AE141" s="33"/>
      <c r="AR141" s="161" t="s">
        <v>206</v>
      </c>
      <c r="AT141" s="161" t="s">
        <v>201</v>
      </c>
      <c r="AU141" s="161" t="s">
        <v>91</v>
      </c>
      <c r="AY141" s="18" t="s">
        <v>199</v>
      </c>
      <c r="BE141" s="162">
        <f>IF(N141="základní",J141,0)</f>
        <v>0</v>
      </c>
      <c r="BF141" s="162">
        <f>IF(N141="snížená",J141,0)</f>
        <v>0</v>
      </c>
      <c r="BG141" s="162">
        <f>IF(N141="zákl. přenesená",J141,0)</f>
        <v>0</v>
      </c>
      <c r="BH141" s="162">
        <f>IF(N141="sníž. přenesená",J141,0)</f>
        <v>0</v>
      </c>
      <c r="BI141" s="162">
        <f>IF(N141="nulová",J141,0)</f>
        <v>0</v>
      </c>
      <c r="BJ141" s="18" t="s">
        <v>89</v>
      </c>
      <c r="BK141" s="162">
        <f>ROUND(I141*H141,2)</f>
        <v>0</v>
      </c>
      <c r="BL141" s="18" t="s">
        <v>206</v>
      </c>
      <c r="BM141" s="161" t="s">
        <v>1592</v>
      </c>
    </row>
    <row r="142" spans="1:47" s="2" customFormat="1" ht="29.25">
      <c r="A142" s="33"/>
      <c r="B142" s="34"/>
      <c r="C142" s="33"/>
      <c r="D142" s="163" t="s">
        <v>208</v>
      </c>
      <c r="E142" s="33"/>
      <c r="F142" s="164" t="s">
        <v>1593</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208</v>
      </c>
      <c r="AU142" s="18" t="s">
        <v>91</v>
      </c>
    </row>
    <row r="143" spans="1:47" s="2" customFormat="1" ht="58.5">
      <c r="A143" s="33"/>
      <c r="B143" s="34"/>
      <c r="C143" s="33"/>
      <c r="D143" s="163" t="s">
        <v>210</v>
      </c>
      <c r="E143" s="33"/>
      <c r="F143" s="168" t="s">
        <v>1594</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210</v>
      </c>
      <c r="AU143" s="18" t="s">
        <v>91</v>
      </c>
    </row>
    <row r="144" spans="2:51" s="14" customFormat="1" ht="11.25">
      <c r="B144" s="177"/>
      <c r="D144" s="163" t="s">
        <v>212</v>
      </c>
      <c r="E144" s="178" t="s">
        <v>1</v>
      </c>
      <c r="F144" s="179" t="s">
        <v>1595</v>
      </c>
      <c r="H144" s="178" t="s">
        <v>1</v>
      </c>
      <c r="I144" s="180"/>
      <c r="L144" s="177"/>
      <c r="M144" s="181"/>
      <c r="N144" s="182"/>
      <c r="O144" s="182"/>
      <c r="P144" s="182"/>
      <c r="Q144" s="182"/>
      <c r="R144" s="182"/>
      <c r="S144" s="182"/>
      <c r="T144" s="183"/>
      <c r="AT144" s="178" t="s">
        <v>212</v>
      </c>
      <c r="AU144" s="178" t="s">
        <v>91</v>
      </c>
      <c r="AV144" s="14" t="s">
        <v>89</v>
      </c>
      <c r="AW144" s="14" t="s">
        <v>36</v>
      </c>
      <c r="AX144" s="14" t="s">
        <v>81</v>
      </c>
      <c r="AY144" s="178" t="s">
        <v>199</v>
      </c>
    </row>
    <row r="145" spans="2:51" s="13" customFormat="1" ht="11.25">
      <c r="B145" s="169"/>
      <c r="D145" s="163" t="s">
        <v>212</v>
      </c>
      <c r="E145" s="170" t="s">
        <v>1</v>
      </c>
      <c r="F145" s="171" t="s">
        <v>1596</v>
      </c>
      <c r="H145" s="172">
        <v>50</v>
      </c>
      <c r="I145" s="173"/>
      <c r="L145" s="169"/>
      <c r="M145" s="174"/>
      <c r="N145" s="175"/>
      <c r="O145" s="175"/>
      <c r="P145" s="175"/>
      <c r="Q145" s="175"/>
      <c r="R145" s="175"/>
      <c r="S145" s="175"/>
      <c r="T145" s="176"/>
      <c r="AT145" s="170" t="s">
        <v>212</v>
      </c>
      <c r="AU145" s="170" t="s">
        <v>91</v>
      </c>
      <c r="AV145" s="13" t="s">
        <v>91</v>
      </c>
      <c r="AW145" s="13" t="s">
        <v>36</v>
      </c>
      <c r="AX145" s="13" t="s">
        <v>81</v>
      </c>
      <c r="AY145" s="170" t="s">
        <v>199</v>
      </c>
    </row>
    <row r="146" spans="2:51" s="15" customFormat="1" ht="11.25">
      <c r="B146" s="184"/>
      <c r="D146" s="163" t="s">
        <v>212</v>
      </c>
      <c r="E146" s="185" t="s">
        <v>1</v>
      </c>
      <c r="F146" s="186" t="s">
        <v>234</v>
      </c>
      <c r="H146" s="187">
        <v>50</v>
      </c>
      <c r="I146" s="188"/>
      <c r="L146" s="184"/>
      <c r="M146" s="189"/>
      <c r="N146" s="190"/>
      <c r="O146" s="190"/>
      <c r="P146" s="190"/>
      <c r="Q146" s="190"/>
      <c r="R146" s="190"/>
      <c r="S146" s="190"/>
      <c r="T146" s="191"/>
      <c r="AT146" s="185" t="s">
        <v>212</v>
      </c>
      <c r="AU146" s="185" t="s">
        <v>91</v>
      </c>
      <c r="AV146" s="15" t="s">
        <v>206</v>
      </c>
      <c r="AW146" s="15" t="s">
        <v>36</v>
      </c>
      <c r="AX146" s="15" t="s">
        <v>89</v>
      </c>
      <c r="AY146" s="185" t="s">
        <v>199</v>
      </c>
    </row>
    <row r="147" spans="1:65" s="2" customFormat="1" ht="14.45" customHeight="1">
      <c r="A147" s="33"/>
      <c r="B147" s="149"/>
      <c r="C147" s="150" t="s">
        <v>221</v>
      </c>
      <c r="D147" s="150" t="s">
        <v>201</v>
      </c>
      <c r="E147" s="151" t="s">
        <v>253</v>
      </c>
      <c r="F147" s="152" t="s">
        <v>254</v>
      </c>
      <c r="G147" s="153" t="s">
        <v>228</v>
      </c>
      <c r="H147" s="154">
        <v>50</v>
      </c>
      <c r="I147" s="155"/>
      <c r="J147" s="156">
        <f>ROUND(I147*H147,2)</f>
        <v>0</v>
      </c>
      <c r="K147" s="152" t="s">
        <v>246</v>
      </c>
      <c r="L147" s="34"/>
      <c r="M147" s="157" t="s">
        <v>1</v>
      </c>
      <c r="N147" s="158" t="s">
        <v>46</v>
      </c>
      <c r="O147" s="59"/>
      <c r="P147" s="159">
        <f>O147*H147</f>
        <v>0</v>
      </c>
      <c r="Q147" s="159">
        <v>0</v>
      </c>
      <c r="R147" s="159">
        <f>Q147*H147</f>
        <v>0</v>
      </c>
      <c r="S147" s="159">
        <v>0</v>
      </c>
      <c r="T147" s="160">
        <f>S147*H147</f>
        <v>0</v>
      </c>
      <c r="U147" s="33"/>
      <c r="V147" s="33"/>
      <c r="W147" s="33"/>
      <c r="X147" s="33"/>
      <c r="Y147" s="33"/>
      <c r="Z147" s="33"/>
      <c r="AA147" s="33"/>
      <c r="AB147" s="33"/>
      <c r="AC147" s="33"/>
      <c r="AD147" s="33"/>
      <c r="AE147" s="33"/>
      <c r="AR147" s="161" t="s">
        <v>206</v>
      </c>
      <c r="AT147" s="161" t="s">
        <v>201</v>
      </c>
      <c r="AU147" s="161" t="s">
        <v>91</v>
      </c>
      <c r="AY147" s="18" t="s">
        <v>199</v>
      </c>
      <c r="BE147" s="162">
        <f>IF(N147="základní",J147,0)</f>
        <v>0</v>
      </c>
      <c r="BF147" s="162">
        <f>IF(N147="snížená",J147,0)</f>
        <v>0</v>
      </c>
      <c r="BG147" s="162">
        <f>IF(N147="zákl. přenesená",J147,0)</f>
        <v>0</v>
      </c>
      <c r="BH147" s="162">
        <f>IF(N147="sníž. přenesená",J147,0)</f>
        <v>0</v>
      </c>
      <c r="BI147" s="162">
        <f>IF(N147="nulová",J147,0)</f>
        <v>0</v>
      </c>
      <c r="BJ147" s="18" t="s">
        <v>89</v>
      </c>
      <c r="BK147" s="162">
        <f>ROUND(I147*H147,2)</f>
        <v>0</v>
      </c>
      <c r="BL147" s="18" t="s">
        <v>206</v>
      </c>
      <c r="BM147" s="161" t="s">
        <v>1597</v>
      </c>
    </row>
    <row r="148" spans="2:51" s="13" customFormat="1" ht="11.25">
      <c r="B148" s="169"/>
      <c r="D148" s="163" t="s">
        <v>212</v>
      </c>
      <c r="E148" s="170" t="s">
        <v>1</v>
      </c>
      <c r="F148" s="171" t="s">
        <v>1598</v>
      </c>
      <c r="H148" s="172">
        <v>50</v>
      </c>
      <c r="I148" s="173"/>
      <c r="L148" s="169"/>
      <c r="M148" s="174"/>
      <c r="N148" s="175"/>
      <c r="O148" s="175"/>
      <c r="P148" s="175"/>
      <c r="Q148" s="175"/>
      <c r="R148" s="175"/>
      <c r="S148" s="175"/>
      <c r="T148" s="176"/>
      <c r="AT148" s="170" t="s">
        <v>212</v>
      </c>
      <c r="AU148" s="170" t="s">
        <v>91</v>
      </c>
      <c r="AV148" s="13" t="s">
        <v>91</v>
      </c>
      <c r="AW148" s="13" t="s">
        <v>36</v>
      </c>
      <c r="AX148" s="13" t="s">
        <v>81</v>
      </c>
      <c r="AY148" s="170" t="s">
        <v>199</v>
      </c>
    </row>
    <row r="149" spans="2:51" s="15" customFormat="1" ht="11.25">
      <c r="B149" s="184"/>
      <c r="D149" s="163" t="s">
        <v>212</v>
      </c>
      <c r="E149" s="185" t="s">
        <v>1</v>
      </c>
      <c r="F149" s="186" t="s">
        <v>234</v>
      </c>
      <c r="H149" s="187">
        <v>50</v>
      </c>
      <c r="I149" s="188"/>
      <c r="L149" s="184"/>
      <c r="M149" s="189"/>
      <c r="N149" s="190"/>
      <c r="O149" s="190"/>
      <c r="P149" s="190"/>
      <c r="Q149" s="190"/>
      <c r="R149" s="190"/>
      <c r="S149" s="190"/>
      <c r="T149" s="191"/>
      <c r="AT149" s="185" t="s">
        <v>212</v>
      </c>
      <c r="AU149" s="185" t="s">
        <v>91</v>
      </c>
      <c r="AV149" s="15" t="s">
        <v>206</v>
      </c>
      <c r="AW149" s="15" t="s">
        <v>36</v>
      </c>
      <c r="AX149" s="15" t="s">
        <v>89</v>
      </c>
      <c r="AY149" s="185" t="s">
        <v>199</v>
      </c>
    </row>
    <row r="150" spans="2:63" s="12" customFormat="1" ht="22.9" customHeight="1">
      <c r="B150" s="136"/>
      <c r="D150" s="137" t="s">
        <v>80</v>
      </c>
      <c r="E150" s="147" t="s">
        <v>221</v>
      </c>
      <c r="F150" s="147" t="s">
        <v>385</v>
      </c>
      <c r="I150" s="139"/>
      <c r="J150" s="148">
        <f>BK150</f>
        <v>0</v>
      </c>
      <c r="L150" s="136"/>
      <c r="M150" s="141"/>
      <c r="N150" s="142"/>
      <c r="O150" s="142"/>
      <c r="P150" s="143">
        <f>SUM(P151:P204)</f>
        <v>0</v>
      </c>
      <c r="Q150" s="142"/>
      <c r="R150" s="143">
        <f>SUM(R151:R204)</f>
        <v>4.294551299999999</v>
      </c>
      <c r="S150" s="142"/>
      <c r="T150" s="144">
        <f>SUM(T151:T204)</f>
        <v>0</v>
      </c>
      <c r="AR150" s="137" t="s">
        <v>89</v>
      </c>
      <c r="AT150" s="145" t="s">
        <v>80</v>
      </c>
      <c r="AU150" s="145" t="s">
        <v>89</v>
      </c>
      <c r="AY150" s="137" t="s">
        <v>199</v>
      </c>
      <c r="BK150" s="146">
        <f>SUM(BK151:BK204)</f>
        <v>0</v>
      </c>
    </row>
    <row r="151" spans="1:65" s="2" customFormat="1" ht="24.2" customHeight="1">
      <c r="A151" s="33"/>
      <c r="B151" s="149"/>
      <c r="C151" s="150" t="s">
        <v>206</v>
      </c>
      <c r="D151" s="150" t="s">
        <v>201</v>
      </c>
      <c r="E151" s="151" t="s">
        <v>1599</v>
      </c>
      <c r="F151" s="152" t="s">
        <v>1600</v>
      </c>
      <c r="G151" s="153" t="s">
        <v>400</v>
      </c>
      <c r="H151" s="154">
        <v>24</v>
      </c>
      <c r="I151" s="155"/>
      <c r="J151" s="156">
        <f>ROUND(I151*H151,2)</f>
        <v>0</v>
      </c>
      <c r="K151" s="152" t="s">
        <v>205</v>
      </c>
      <c r="L151" s="34"/>
      <c r="M151" s="157" t="s">
        <v>1</v>
      </c>
      <c r="N151" s="158" t="s">
        <v>46</v>
      </c>
      <c r="O151" s="59"/>
      <c r="P151" s="159">
        <f>O151*H151</f>
        <v>0</v>
      </c>
      <c r="Q151" s="159">
        <v>0.00119</v>
      </c>
      <c r="R151" s="159">
        <f>Q151*H151</f>
        <v>0.028560000000000002</v>
      </c>
      <c r="S151" s="159">
        <v>0</v>
      </c>
      <c r="T151" s="160">
        <f>S151*H151</f>
        <v>0</v>
      </c>
      <c r="U151" s="33"/>
      <c r="V151" s="33"/>
      <c r="W151" s="33"/>
      <c r="X151" s="33"/>
      <c r="Y151" s="33"/>
      <c r="Z151" s="33"/>
      <c r="AA151" s="33"/>
      <c r="AB151" s="33"/>
      <c r="AC151" s="33"/>
      <c r="AD151" s="33"/>
      <c r="AE151" s="33"/>
      <c r="AR151" s="161" t="s">
        <v>206</v>
      </c>
      <c r="AT151" s="161" t="s">
        <v>201</v>
      </c>
      <c r="AU151" s="161" t="s">
        <v>91</v>
      </c>
      <c r="AY151" s="18" t="s">
        <v>199</v>
      </c>
      <c r="BE151" s="162">
        <f>IF(N151="základní",J151,0)</f>
        <v>0</v>
      </c>
      <c r="BF151" s="162">
        <f>IF(N151="snížená",J151,0)</f>
        <v>0</v>
      </c>
      <c r="BG151" s="162">
        <f>IF(N151="zákl. přenesená",J151,0)</f>
        <v>0</v>
      </c>
      <c r="BH151" s="162">
        <f>IF(N151="sníž. přenesená",J151,0)</f>
        <v>0</v>
      </c>
      <c r="BI151" s="162">
        <f>IF(N151="nulová",J151,0)</f>
        <v>0</v>
      </c>
      <c r="BJ151" s="18" t="s">
        <v>89</v>
      </c>
      <c r="BK151" s="162">
        <f>ROUND(I151*H151,2)</f>
        <v>0</v>
      </c>
      <c r="BL151" s="18" t="s">
        <v>206</v>
      </c>
      <c r="BM151" s="161" t="s">
        <v>1601</v>
      </c>
    </row>
    <row r="152" spans="1:47" s="2" customFormat="1" ht="19.5">
      <c r="A152" s="33"/>
      <c r="B152" s="34"/>
      <c r="C152" s="33"/>
      <c r="D152" s="163" t="s">
        <v>208</v>
      </c>
      <c r="E152" s="33"/>
      <c r="F152" s="164" t="s">
        <v>1602</v>
      </c>
      <c r="G152" s="33"/>
      <c r="H152" s="33"/>
      <c r="I152" s="165"/>
      <c r="J152" s="33"/>
      <c r="K152" s="33"/>
      <c r="L152" s="34"/>
      <c r="M152" s="166"/>
      <c r="N152" s="167"/>
      <c r="O152" s="59"/>
      <c r="P152" s="59"/>
      <c r="Q152" s="59"/>
      <c r="R152" s="59"/>
      <c r="S152" s="59"/>
      <c r="T152" s="60"/>
      <c r="U152" s="33"/>
      <c r="V152" s="33"/>
      <c r="W152" s="33"/>
      <c r="X152" s="33"/>
      <c r="Y152" s="33"/>
      <c r="Z152" s="33"/>
      <c r="AA152" s="33"/>
      <c r="AB152" s="33"/>
      <c r="AC152" s="33"/>
      <c r="AD152" s="33"/>
      <c r="AE152" s="33"/>
      <c r="AT152" s="18" t="s">
        <v>208</v>
      </c>
      <c r="AU152" s="18" t="s">
        <v>91</v>
      </c>
    </row>
    <row r="153" spans="1:47" s="2" customFormat="1" ht="68.25">
      <c r="A153" s="33"/>
      <c r="B153" s="34"/>
      <c r="C153" s="33"/>
      <c r="D153" s="163" t="s">
        <v>210</v>
      </c>
      <c r="E153" s="33"/>
      <c r="F153" s="168" t="s">
        <v>1603</v>
      </c>
      <c r="G153" s="33"/>
      <c r="H153" s="33"/>
      <c r="I153" s="165"/>
      <c r="J153" s="33"/>
      <c r="K153" s="33"/>
      <c r="L153" s="34"/>
      <c r="M153" s="166"/>
      <c r="N153" s="167"/>
      <c r="O153" s="59"/>
      <c r="P153" s="59"/>
      <c r="Q153" s="59"/>
      <c r="R153" s="59"/>
      <c r="S153" s="59"/>
      <c r="T153" s="60"/>
      <c r="U153" s="33"/>
      <c r="V153" s="33"/>
      <c r="W153" s="33"/>
      <c r="X153" s="33"/>
      <c r="Y153" s="33"/>
      <c r="Z153" s="33"/>
      <c r="AA153" s="33"/>
      <c r="AB153" s="33"/>
      <c r="AC153" s="33"/>
      <c r="AD153" s="33"/>
      <c r="AE153" s="33"/>
      <c r="AT153" s="18" t="s">
        <v>210</v>
      </c>
      <c r="AU153" s="18" t="s">
        <v>91</v>
      </c>
    </row>
    <row r="154" spans="2:51" s="14" customFormat="1" ht="11.25">
      <c r="B154" s="177"/>
      <c r="D154" s="163" t="s">
        <v>212</v>
      </c>
      <c r="E154" s="178" t="s">
        <v>1</v>
      </c>
      <c r="F154" s="179" t="s">
        <v>1604</v>
      </c>
      <c r="H154" s="178" t="s">
        <v>1</v>
      </c>
      <c r="I154" s="180"/>
      <c r="L154" s="177"/>
      <c r="M154" s="181"/>
      <c r="N154" s="182"/>
      <c r="O154" s="182"/>
      <c r="P154" s="182"/>
      <c r="Q154" s="182"/>
      <c r="R154" s="182"/>
      <c r="S154" s="182"/>
      <c r="T154" s="183"/>
      <c r="AT154" s="178" t="s">
        <v>212</v>
      </c>
      <c r="AU154" s="178" t="s">
        <v>91</v>
      </c>
      <c r="AV154" s="14" t="s">
        <v>89</v>
      </c>
      <c r="AW154" s="14" t="s">
        <v>36</v>
      </c>
      <c r="AX154" s="14" t="s">
        <v>81</v>
      </c>
      <c r="AY154" s="178" t="s">
        <v>199</v>
      </c>
    </row>
    <row r="155" spans="2:51" s="13" customFormat="1" ht="11.25">
      <c r="B155" s="169"/>
      <c r="D155" s="163" t="s">
        <v>212</v>
      </c>
      <c r="E155" s="170" t="s">
        <v>1</v>
      </c>
      <c r="F155" s="171" t="s">
        <v>1605</v>
      </c>
      <c r="H155" s="172">
        <v>24</v>
      </c>
      <c r="I155" s="173"/>
      <c r="L155" s="169"/>
      <c r="M155" s="174"/>
      <c r="N155" s="175"/>
      <c r="O155" s="175"/>
      <c r="P155" s="175"/>
      <c r="Q155" s="175"/>
      <c r="R155" s="175"/>
      <c r="S155" s="175"/>
      <c r="T155" s="176"/>
      <c r="AT155" s="170" t="s">
        <v>212</v>
      </c>
      <c r="AU155" s="170" t="s">
        <v>91</v>
      </c>
      <c r="AV155" s="13" t="s">
        <v>91</v>
      </c>
      <c r="AW155" s="13" t="s">
        <v>36</v>
      </c>
      <c r="AX155" s="13" t="s">
        <v>89</v>
      </c>
      <c r="AY155" s="170" t="s">
        <v>199</v>
      </c>
    </row>
    <row r="156" spans="1:65" s="2" customFormat="1" ht="14.45" customHeight="1">
      <c r="A156" s="33"/>
      <c r="B156" s="149"/>
      <c r="C156" s="192" t="s">
        <v>235</v>
      </c>
      <c r="D156" s="192" t="s">
        <v>272</v>
      </c>
      <c r="E156" s="193" t="s">
        <v>1606</v>
      </c>
      <c r="F156" s="194" t="s">
        <v>1607</v>
      </c>
      <c r="G156" s="195" t="s">
        <v>400</v>
      </c>
      <c r="H156" s="196">
        <v>24</v>
      </c>
      <c r="I156" s="197"/>
      <c r="J156" s="198">
        <f>ROUND(I156*H156,2)</f>
        <v>0</v>
      </c>
      <c r="K156" s="194" t="s">
        <v>246</v>
      </c>
      <c r="L156" s="199"/>
      <c r="M156" s="200" t="s">
        <v>1</v>
      </c>
      <c r="N156" s="201" t="s">
        <v>46</v>
      </c>
      <c r="O156" s="59"/>
      <c r="P156" s="159">
        <f>O156*H156</f>
        <v>0</v>
      </c>
      <c r="Q156" s="159">
        <v>0.00487</v>
      </c>
      <c r="R156" s="159">
        <f>Q156*H156</f>
        <v>0.11688000000000001</v>
      </c>
      <c r="S156" s="159">
        <v>0</v>
      </c>
      <c r="T156" s="160">
        <f>S156*H156</f>
        <v>0</v>
      </c>
      <c r="U156" s="33"/>
      <c r="V156" s="33"/>
      <c r="W156" s="33"/>
      <c r="X156" s="33"/>
      <c r="Y156" s="33"/>
      <c r="Z156" s="33"/>
      <c r="AA156" s="33"/>
      <c r="AB156" s="33"/>
      <c r="AC156" s="33"/>
      <c r="AD156" s="33"/>
      <c r="AE156" s="33"/>
      <c r="AR156" s="161" t="s">
        <v>259</v>
      </c>
      <c r="AT156" s="161" t="s">
        <v>272</v>
      </c>
      <c r="AU156" s="161" t="s">
        <v>91</v>
      </c>
      <c r="AY156" s="18" t="s">
        <v>199</v>
      </c>
      <c r="BE156" s="162">
        <f>IF(N156="základní",J156,0)</f>
        <v>0</v>
      </c>
      <c r="BF156" s="162">
        <f>IF(N156="snížená",J156,0)</f>
        <v>0</v>
      </c>
      <c r="BG156" s="162">
        <f>IF(N156="zákl. přenesená",J156,0)</f>
        <v>0</v>
      </c>
      <c r="BH156" s="162">
        <f>IF(N156="sníž. přenesená",J156,0)</f>
        <v>0</v>
      </c>
      <c r="BI156" s="162">
        <f>IF(N156="nulová",J156,0)</f>
        <v>0</v>
      </c>
      <c r="BJ156" s="18" t="s">
        <v>89</v>
      </c>
      <c r="BK156" s="162">
        <f>ROUND(I156*H156,2)</f>
        <v>0</v>
      </c>
      <c r="BL156" s="18" t="s">
        <v>206</v>
      </c>
      <c r="BM156" s="161" t="s">
        <v>1608</v>
      </c>
    </row>
    <row r="157" spans="1:47" s="2" customFormat="1" ht="11.25">
      <c r="A157" s="33"/>
      <c r="B157" s="34"/>
      <c r="C157" s="33"/>
      <c r="D157" s="163" t="s">
        <v>208</v>
      </c>
      <c r="E157" s="33"/>
      <c r="F157" s="164" t="s">
        <v>1607</v>
      </c>
      <c r="G157" s="33"/>
      <c r="H157" s="33"/>
      <c r="I157" s="165"/>
      <c r="J157" s="33"/>
      <c r="K157" s="33"/>
      <c r="L157" s="34"/>
      <c r="M157" s="166"/>
      <c r="N157" s="167"/>
      <c r="O157" s="59"/>
      <c r="P157" s="59"/>
      <c r="Q157" s="59"/>
      <c r="R157" s="59"/>
      <c r="S157" s="59"/>
      <c r="T157" s="60"/>
      <c r="U157" s="33"/>
      <c r="V157" s="33"/>
      <c r="W157" s="33"/>
      <c r="X157" s="33"/>
      <c r="Y157" s="33"/>
      <c r="Z157" s="33"/>
      <c r="AA157" s="33"/>
      <c r="AB157" s="33"/>
      <c r="AC157" s="33"/>
      <c r="AD157" s="33"/>
      <c r="AE157" s="33"/>
      <c r="AT157" s="18" t="s">
        <v>208</v>
      </c>
      <c r="AU157" s="18" t="s">
        <v>91</v>
      </c>
    </row>
    <row r="158" spans="1:65" s="2" customFormat="1" ht="14.45" customHeight="1">
      <c r="A158" s="33"/>
      <c r="B158" s="149"/>
      <c r="C158" s="150" t="s">
        <v>243</v>
      </c>
      <c r="D158" s="150" t="s">
        <v>201</v>
      </c>
      <c r="E158" s="151" t="s">
        <v>1609</v>
      </c>
      <c r="F158" s="152" t="s">
        <v>1610</v>
      </c>
      <c r="G158" s="153" t="s">
        <v>228</v>
      </c>
      <c r="H158" s="154">
        <v>9.272</v>
      </c>
      <c r="I158" s="155"/>
      <c r="J158" s="156">
        <f>ROUND(I158*H158,2)</f>
        <v>0</v>
      </c>
      <c r="K158" s="152" t="s">
        <v>205</v>
      </c>
      <c r="L158" s="34"/>
      <c r="M158" s="157" t="s">
        <v>1</v>
      </c>
      <c r="N158" s="158" t="s">
        <v>46</v>
      </c>
      <c r="O158" s="59"/>
      <c r="P158" s="159">
        <f>O158*H158</f>
        <v>0</v>
      </c>
      <c r="Q158" s="159">
        <v>0</v>
      </c>
      <c r="R158" s="159">
        <f>Q158*H158</f>
        <v>0</v>
      </c>
      <c r="S158" s="159">
        <v>0</v>
      </c>
      <c r="T158" s="160">
        <f>S158*H158</f>
        <v>0</v>
      </c>
      <c r="U158" s="33"/>
      <c r="V158" s="33"/>
      <c r="W158" s="33"/>
      <c r="X158" s="33"/>
      <c r="Y158" s="33"/>
      <c r="Z158" s="33"/>
      <c r="AA158" s="33"/>
      <c r="AB158" s="33"/>
      <c r="AC158" s="33"/>
      <c r="AD158" s="33"/>
      <c r="AE158" s="33"/>
      <c r="AR158" s="161" t="s">
        <v>206</v>
      </c>
      <c r="AT158" s="161" t="s">
        <v>201</v>
      </c>
      <c r="AU158" s="161" t="s">
        <v>91</v>
      </c>
      <c r="AY158" s="18" t="s">
        <v>199</v>
      </c>
      <c r="BE158" s="162">
        <f>IF(N158="základní",J158,0)</f>
        <v>0</v>
      </c>
      <c r="BF158" s="162">
        <f>IF(N158="snížená",J158,0)</f>
        <v>0</v>
      </c>
      <c r="BG158" s="162">
        <f>IF(N158="zákl. přenesená",J158,0)</f>
        <v>0</v>
      </c>
      <c r="BH158" s="162">
        <f>IF(N158="sníž. přenesená",J158,0)</f>
        <v>0</v>
      </c>
      <c r="BI158" s="162">
        <f>IF(N158="nulová",J158,0)</f>
        <v>0</v>
      </c>
      <c r="BJ158" s="18" t="s">
        <v>89</v>
      </c>
      <c r="BK158" s="162">
        <f>ROUND(I158*H158,2)</f>
        <v>0</v>
      </c>
      <c r="BL158" s="18" t="s">
        <v>206</v>
      </c>
      <c r="BM158" s="161" t="s">
        <v>1611</v>
      </c>
    </row>
    <row r="159" spans="1:47" s="2" customFormat="1" ht="11.25">
      <c r="A159" s="33"/>
      <c r="B159" s="34"/>
      <c r="C159" s="33"/>
      <c r="D159" s="163" t="s">
        <v>208</v>
      </c>
      <c r="E159" s="33"/>
      <c r="F159" s="164" t="s">
        <v>1612</v>
      </c>
      <c r="G159" s="33"/>
      <c r="H159" s="33"/>
      <c r="I159" s="165"/>
      <c r="J159" s="33"/>
      <c r="K159" s="33"/>
      <c r="L159" s="34"/>
      <c r="M159" s="166"/>
      <c r="N159" s="167"/>
      <c r="O159" s="59"/>
      <c r="P159" s="59"/>
      <c r="Q159" s="59"/>
      <c r="R159" s="59"/>
      <c r="S159" s="59"/>
      <c r="T159" s="60"/>
      <c r="U159" s="33"/>
      <c r="V159" s="33"/>
      <c r="W159" s="33"/>
      <c r="X159" s="33"/>
      <c r="Y159" s="33"/>
      <c r="Z159" s="33"/>
      <c r="AA159" s="33"/>
      <c r="AB159" s="33"/>
      <c r="AC159" s="33"/>
      <c r="AD159" s="33"/>
      <c r="AE159" s="33"/>
      <c r="AT159" s="18" t="s">
        <v>208</v>
      </c>
      <c r="AU159" s="18" t="s">
        <v>91</v>
      </c>
    </row>
    <row r="160" spans="1:47" s="2" customFormat="1" ht="58.5">
      <c r="A160" s="33"/>
      <c r="B160" s="34"/>
      <c r="C160" s="33"/>
      <c r="D160" s="163" t="s">
        <v>210</v>
      </c>
      <c r="E160" s="33"/>
      <c r="F160" s="168" t="s">
        <v>1613</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210</v>
      </c>
      <c r="AU160" s="18" t="s">
        <v>91</v>
      </c>
    </row>
    <row r="161" spans="2:51" s="14" customFormat="1" ht="11.25">
      <c r="B161" s="177"/>
      <c r="D161" s="163" t="s">
        <v>212</v>
      </c>
      <c r="E161" s="178" t="s">
        <v>1</v>
      </c>
      <c r="F161" s="179" t="s">
        <v>1614</v>
      </c>
      <c r="H161" s="178" t="s">
        <v>1</v>
      </c>
      <c r="I161" s="180"/>
      <c r="L161" s="177"/>
      <c r="M161" s="181"/>
      <c r="N161" s="182"/>
      <c r="O161" s="182"/>
      <c r="P161" s="182"/>
      <c r="Q161" s="182"/>
      <c r="R161" s="182"/>
      <c r="S161" s="182"/>
      <c r="T161" s="183"/>
      <c r="AT161" s="178" t="s">
        <v>212</v>
      </c>
      <c r="AU161" s="178" t="s">
        <v>91</v>
      </c>
      <c r="AV161" s="14" t="s">
        <v>89</v>
      </c>
      <c r="AW161" s="14" t="s">
        <v>36</v>
      </c>
      <c r="AX161" s="14" t="s">
        <v>81</v>
      </c>
      <c r="AY161" s="178" t="s">
        <v>199</v>
      </c>
    </row>
    <row r="162" spans="2:51" s="14" customFormat="1" ht="11.25">
      <c r="B162" s="177"/>
      <c r="D162" s="163" t="s">
        <v>212</v>
      </c>
      <c r="E162" s="178" t="s">
        <v>1</v>
      </c>
      <c r="F162" s="179" t="s">
        <v>1615</v>
      </c>
      <c r="H162" s="178" t="s">
        <v>1</v>
      </c>
      <c r="I162" s="180"/>
      <c r="L162" s="177"/>
      <c r="M162" s="181"/>
      <c r="N162" s="182"/>
      <c r="O162" s="182"/>
      <c r="P162" s="182"/>
      <c r="Q162" s="182"/>
      <c r="R162" s="182"/>
      <c r="S162" s="182"/>
      <c r="T162" s="183"/>
      <c r="AT162" s="178" t="s">
        <v>212</v>
      </c>
      <c r="AU162" s="178" t="s">
        <v>91</v>
      </c>
      <c r="AV162" s="14" t="s">
        <v>89</v>
      </c>
      <c r="AW162" s="14" t="s">
        <v>36</v>
      </c>
      <c r="AX162" s="14" t="s">
        <v>81</v>
      </c>
      <c r="AY162" s="178" t="s">
        <v>199</v>
      </c>
    </row>
    <row r="163" spans="2:51" s="13" customFormat="1" ht="22.5">
      <c r="B163" s="169"/>
      <c r="D163" s="163" t="s">
        <v>212</v>
      </c>
      <c r="E163" s="170" t="s">
        <v>1</v>
      </c>
      <c r="F163" s="171" t="s">
        <v>1616</v>
      </c>
      <c r="H163" s="172">
        <v>9.272</v>
      </c>
      <c r="I163" s="173"/>
      <c r="L163" s="169"/>
      <c r="M163" s="174"/>
      <c r="N163" s="175"/>
      <c r="O163" s="175"/>
      <c r="P163" s="175"/>
      <c r="Q163" s="175"/>
      <c r="R163" s="175"/>
      <c r="S163" s="175"/>
      <c r="T163" s="176"/>
      <c r="AT163" s="170" t="s">
        <v>212</v>
      </c>
      <c r="AU163" s="170" t="s">
        <v>91</v>
      </c>
      <c r="AV163" s="13" t="s">
        <v>91</v>
      </c>
      <c r="AW163" s="13" t="s">
        <v>36</v>
      </c>
      <c r="AX163" s="13" t="s">
        <v>89</v>
      </c>
      <c r="AY163" s="170" t="s">
        <v>199</v>
      </c>
    </row>
    <row r="164" spans="1:65" s="2" customFormat="1" ht="14.45" customHeight="1">
      <c r="A164" s="33"/>
      <c r="B164" s="149"/>
      <c r="C164" s="150" t="s">
        <v>252</v>
      </c>
      <c r="D164" s="150" t="s">
        <v>201</v>
      </c>
      <c r="E164" s="151" t="s">
        <v>1617</v>
      </c>
      <c r="F164" s="152" t="s">
        <v>1618</v>
      </c>
      <c r="G164" s="153" t="s">
        <v>204</v>
      </c>
      <c r="H164" s="154">
        <v>68.32</v>
      </c>
      <c r="I164" s="155"/>
      <c r="J164" s="156">
        <f>ROUND(I164*H164,2)</f>
        <v>0</v>
      </c>
      <c r="K164" s="152" t="s">
        <v>205</v>
      </c>
      <c r="L164" s="34"/>
      <c r="M164" s="157" t="s">
        <v>1</v>
      </c>
      <c r="N164" s="158" t="s">
        <v>46</v>
      </c>
      <c r="O164" s="59"/>
      <c r="P164" s="159">
        <f>O164*H164</f>
        <v>0</v>
      </c>
      <c r="Q164" s="159">
        <v>0.04174</v>
      </c>
      <c r="R164" s="159">
        <f>Q164*H164</f>
        <v>2.8516767999999995</v>
      </c>
      <c r="S164" s="159">
        <v>0</v>
      </c>
      <c r="T164" s="160">
        <f>S164*H164</f>
        <v>0</v>
      </c>
      <c r="U164" s="33"/>
      <c r="V164" s="33"/>
      <c r="W164" s="33"/>
      <c r="X164" s="33"/>
      <c r="Y164" s="33"/>
      <c r="Z164" s="33"/>
      <c r="AA164" s="33"/>
      <c r="AB164" s="33"/>
      <c r="AC164" s="33"/>
      <c r="AD164" s="33"/>
      <c r="AE164" s="33"/>
      <c r="AR164" s="161" t="s">
        <v>206</v>
      </c>
      <c r="AT164" s="161" t="s">
        <v>201</v>
      </c>
      <c r="AU164" s="161" t="s">
        <v>91</v>
      </c>
      <c r="AY164" s="18" t="s">
        <v>199</v>
      </c>
      <c r="BE164" s="162">
        <f>IF(N164="základní",J164,0)</f>
        <v>0</v>
      </c>
      <c r="BF164" s="162">
        <f>IF(N164="snížená",J164,0)</f>
        <v>0</v>
      </c>
      <c r="BG164" s="162">
        <f>IF(N164="zákl. přenesená",J164,0)</f>
        <v>0</v>
      </c>
      <c r="BH164" s="162">
        <f>IF(N164="sníž. přenesená",J164,0)</f>
        <v>0</v>
      </c>
      <c r="BI164" s="162">
        <f>IF(N164="nulová",J164,0)</f>
        <v>0</v>
      </c>
      <c r="BJ164" s="18" t="s">
        <v>89</v>
      </c>
      <c r="BK164" s="162">
        <f>ROUND(I164*H164,2)</f>
        <v>0</v>
      </c>
      <c r="BL164" s="18" t="s">
        <v>206</v>
      </c>
      <c r="BM164" s="161" t="s">
        <v>1619</v>
      </c>
    </row>
    <row r="165" spans="1:47" s="2" customFormat="1" ht="11.25">
      <c r="A165" s="33"/>
      <c r="B165" s="34"/>
      <c r="C165" s="33"/>
      <c r="D165" s="163" t="s">
        <v>208</v>
      </c>
      <c r="E165" s="33"/>
      <c r="F165" s="164" t="s">
        <v>1620</v>
      </c>
      <c r="G165" s="33"/>
      <c r="H165" s="33"/>
      <c r="I165" s="165"/>
      <c r="J165" s="33"/>
      <c r="K165" s="33"/>
      <c r="L165" s="34"/>
      <c r="M165" s="166"/>
      <c r="N165" s="167"/>
      <c r="O165" s="59"/>
      <c r="P165" s="59"/>
      <c r="Q165" s="59"/>
      <c r="R165" s="59"/>
      <c r="S165" s="59"/>
      <c r="T165" s="60"/>
      <c r="U165" s="33"/>
      <c r="V165" s="33"/>
      <c r="W165" s="33"/>
      <c r="X165" s="33"/>
      <c r="Y165" s="33"/>
      <c r="Z165" s="33"/>
      <c r="AA165" s="33"/>
      <c r="AB165" s="33"/>
      <c r="AC165" s="33"/>
      <c r="AD165" s="33"/>
      <c r="AE165" s="33"/>
      <c r="AT165" s="18" t="s">
        <v>208</v>
      </c>
      <c r="AU165" s="18" t="s">
        <v>91</v>
      </c>
    </row>
    <row r="166" spans="1:47" s="2" customFormat="1" ht="282.75">
      <c r="A166" s="33"/>
      <c r="B166" s="34"/>
      <c r="C166" s="33"/>
      <c r="D166" s="163" t="s">
        <v>210</v>
      </c>
      <c r="E166" s="33"/>
      <c r="F166" s="168" t="s">
        <v>1621</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210</v>
      </c>
      <c r="AU166" s="18" t="s">
        <v>91</v>
      </c>
    </row>
    <row r="167" spans="2:51" s="14" customFormat="1" ht="11.25">
      <c r="B167" s="177"/>
      <c r="D167" s="163" t="s">
        <v>212</v>
      </c>
      <c r="E167" s="178" t="s">
        <v>1</v>
      </c>
      <c r="F167" s="179" t="s">
        <v>1614</v>
      </c>
      <c r="H167" s="178" t="s">
        <v>1</v>
      </c>
      <c r="I167" s="180"/>
      <c r="L167" s="177"/>
      <c r="M167" s="181"/>
      <c r="N167" s="182"/>
      <c r="O167" s="182"/>
      <c r="P167" s="182"/>
      <c r="Q167" s="182"/>
      <c r="R167" s="182"/>
      <c r="S167" s="182"/>
      <c r="T167" s="183"/>
      <c r="AT167" s="178" t="s">
        <v>212</v>
      </c>
      <c r="AU167" s="178" t="s">
        <v>91</v>
      </c>
      <c r="AV167" s="14" t="s">
        <v>89</v>
      </c>
      <c r="AW167" s="14" t="s">
        <v>36</v>
      </c>
      <c r="AX167" s="14" t="s">
        <v>81</v>
      </c>
      <c r="AY167" s="178" t="s">
        <v>199</v>
      </c>
    </row>
    <row r="168" spans="2:51" s="13" customFormat="1" ht="11.25">
      <c r="B168" s="169"/>
      <c r="D168" s="163" t="s">
        <v>212</v>
      </c>
      <c r="E168" s="170" t="s">
        <v>1</v>
      </c>
      <c r="F168" s="171" t="s">
        <v>1622</v>
      </c>
      <c r="H168" s="172">
        <v>68.32</v>
      </c>
      <c r="I168" s="173"/>
      <c r="L168" s="169"/>
      <c r="M168" s="174"/>
      <c r="N168" s="175"/>
      <c r="O168" s="175"/>
      <c r="P168" s="175"/>
      <c r="Q168" s="175"/>
      <c r="R168" s="175"/>
      <c r="S168" s="175"/>
      <c r="T168" s="176"/>
      <c r="AT168" s="170" t="s">
        <v>212</v>
      </c>
      <c r="AU168" s="170" t="s">
        <v>91</v>
      </c>
      <c r="AV168" s="13" t="s">
        <v>91</v>
      </c>
      <c r="AW168" s="13" t="s">
        <v>36</v>
      </c>
      <c r="AX168" s="13" t="s">
        <v>89</v>
      </c>
      <c r="AY168" s="170" t="s">
        <v>199</v>
      </c>
    </row>
    <row r="169" spans="1:65" s="2" customFormat="1" ht="14.45" customHeight="1">
      <c r="A169" s="33"/>
      <c r="B169" s="149"/>
      <c r="C169" s="150" t="s">
        <v>259</v>
      </c>
      <c r="D169" s="150" t="s">
        <v>201</v>
      </c>
      <c r="E169" s="151" t="s">
        <v>1623</v>
      </c>
      <c r="F169" s="152" t="s">
        <v>1624</v>
      </c>
      <c r="G169" s="153" t="s">
        <v>204</v>
      </c>
      <c r="H169" s="154">
        <v>68.32</v>
      </c>
      <c r="I169" s="155"/>
      <c r="J169" s="156">
        <f>ROUND(I169*H169,2)</f>
        <v>0</v>
      </c>
      <c r="K169" s="152" t="s">
        <v>205</v>
      </c>
      <c r="L169" s="34"/>
      <c r="M169" s="157" t="s">
        <v>1</v>
      </c>
      <c r="N169" s="158" t="s">
        <v>46</v>
      </c>
      <c r="O169" s="59"/>
      <c r="P169" s="159">
        <f>O169*H169</f>
        <v>0</v>
      </c>
      <c r="Q169" s="159">
        <v>2E-05</v>
      </c>
      <c r="R169" s="159">
        <f>Q169*H169</f>
        <v>0.0013664</v>
      </c>
      <c r="S169" s="159">
        <v>0</v>
      </c>
      <c r="T169" s="160">
        <f>S169*H169</f>
        <v>0</v>
      </c>
      <c r="U169" s="33"/>
      <c r="V169" s="33"/>
      <c r="W169" s="33"/>
      <c r="X169" s="33"/>
      <c r="Y169" s="33"/>
      <c r="Z169" s="33"/>
      <c r="AA169" s="33"/>
      <c r="AB169" s="33"/>
      <c r="AC169" s="33"/>
      <c r="AD169" s="33"/>
      <c r="AE169" s="33"/>
      <c r="AR169" s="161" t="s">
        <v>206</v>
      </c>
      <c r="AT169" s="161" t="s">
        <v>201</v>
      </c>
      <c r="AU169" s="161" t="s">
        <v>91</v>
      </c>
      <c r="AY169" s="18" t="s">
        <v>199</v>
      </c>
      <c r="BE169" s="162">
        <f>IF(N169="základní",J169,0)</f>
        <v>0</v>
      </c>
      <c r="BF169" s="162">
        <f>IF(N169="snížená",J169,0)</f>
        <v>0</v>
      </c>
      <c r="BG169" s="162">
        <f>IF(N169="zákl. přenesená",J169,0)</f>
        <v>0</v>
      </c>
      <c r="BH169" s="162">
        <f>IF(N169="sníž. přenesená",J169,0)</f>
        <v>0</v>
      </c>
      <c r="BI169" s="162">
        <f>IF(N169="nulová",J169,0)</f>
        <v>0</v>
      </c>
      <c r="BJ169" s="18" t="s">
        <v>89</v>
      </c>
      <c r="BK169" s="162">
        <f>ROUND(I169*H169,2)</f>
        <v>0</v>
      </c>
      <c r="BL169" s="18" t="s">
        <v>206</v>
      </c>
      <c r="BM169" s="161" t="s">
        <v>1625</v>
      </c>
    </row>
    <row r="170" spans="1:47" s="2" customFormat="1" ht="11.25">
      <c r="A170" s="33"/>
      <c r="B170" s="34"/>
      <c r="C170" s="33"/>
      <c r="D170" s="163" t="s">
        <v>208</v>
      </c>
      <c r="E170" s="33"/>
      <c r="F170" s="164" t="s">
        <v>1626</v>
      </c>
      <c r="G170" s="33"/>
      <c r="H170" s="33"/>
      <c r="I170" s="165"/>
      <c r="J170" s="33"/>
      <c r="K170" s="33"/>
      <c r="L170" s="34"/>
      <c r="M170" s="166"/>
      <c r="N170" s="167"/>
      <c r="O170" s="59"/>
      <c r="P170" s="59"/>
      <c r="Q170" s="59"/>
      <c r="R170" s="59"/>
      <c r="S170" s="59"/>
      <c r="T170" s="60"/>
      <c r="U170" s="33"/>
      <c r="V170" s="33"/>
      <c r="W170" s="33"/>
      <c r="X170" s="33"/>
      <c r="Y170" s="33"/>
      <c r="Z170" s="33"/>
      <c r="AA170" s="33"/>
      <c r="AB170" s="33"/>
      <c r="AC170" s="33"/>
      <c r="AD170" s="33"/>
      <c r="AE170" s="33"/>
      <c r="AT170" s="18" t="s">
        <v>208</v>
      </c>
      <c r="AU170" s="18" t="s">
        <v>91</v>
      </c>
    </row>
    <row r="171" spans="1:47" s="2" customFormat="1" ht="282.75">
      <c r="A171" s="33"/>
      <c r="B171" s="34"/>
      <c r="C171" s="33"/>
      <c r="D171" s="163" t="s">
        <v>210</v>
      </c>
      <c r="E171" s="33"/>
      <c r="F171" s="168" t="s">
        <v>1621</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210</v>
      </c>
      <c r="AU171" s="18" t="s">
        <v>91</v>
      </c>
    </row>
    <row r="172" spans="1:65" s="2" customFormat="1" ht="24.2" customHeight="1">
      <c r="A172" s="33"/>
      <c r="B172" s="149"/>
      <c r="C172" s="150" t="s">
        <v>271</v>
      </c>
      <c r="D172" s="150" t="s">
        <v>201</v>
      </c>
      <c r="E172" s="151" t="s">
        <v>1627</v>
      </c>
      <c r="F172" s="152" t="s">
        <v>1628</v>
      </c>
      <c r="G172" s="153" t="s">
        <v>400</v>
      </c>
      <c r="H172" s="154">
        <v>1</v>
      </c>
      <c r="I172" s="155"/>
      <c r="J172" s="156">
        <f>ROUND(I172*H172,2)</f>
        <v>0</v>
      </c>
      <c r="K172" s="152" t="s">
        <v>246</v>
      </c>
      <c r="L172" s="34"/>
      <c r="M172" s="157" t="s">
        <v>1</v>
      </c>
      <c r="N172" s="158" t="s">
        <v>46</v>
      </c>
      <c r="O172" s="59"/>
      <c r="P172" s="159">
        <f>O172*H172</f>
        <v>0</v>
      </c>
      <c r="Q172" s="159">
        <v>0.00184</v>
      </c>
      <c r="R172" s="159">
        <f>Q172*H172</f>
        <v>0.00184</v>
      </c>
      <c r="S172" s="159">
        <v>0</v>
      </c>
      <c r="T172" s="160">
        <f>S172*H172</f>
        <v>0</v>
      </c>
      <c r="U172" s="33"/>
      <c r="V172" s="33"/>
      <c r="W172" s="33"/>
      <c r="X172" s="33"/>
      <c r="Y172" s="33"/>
      <c r="Z172" s="33"/>
      <c r="AA172" s="33"/>
      <c r="AB172" s="33"/>
      <c r="AC172" s="33"/>
      <c r="AD172" s="33"/>
      <c r="AE172" s="33"/>
      <c r="AR172" s="161" t="s">
        <v>206</v>
      </c>
      <c r="AT172" s="161" t="s">
        <v>201</v>
      </c>
      <c r="AU172" s="161" t="s">
        <v>91</v>
      </c>
      <c r="AY172" s="18" t="s">
        <v>199</v>
      </c>
      <c r="BE172" s="162">
        <f>IF(N172="základní",J172,0)</f>
        <v>0</v>
      </c>
      <c r="BF172" s="162">
        <f>IF(N172="snížená",J172,0)</f>
        <v>0</v>
      </c>
      <c r="BG172" s="162">
        <f>IF(N172="zákl. přenesená",J172,0)</f>
        <v>0</v>
      </c>
      <c r="BH172" s="162">
        <f>IF(N172="sníž. přenesená",J172,0)</f>
        <v>0</v>
      </c>
      <c r="BI172" s="162">
        <f>IF(N172="nulová",J172,0)</f>
        <v>0</v>
      </c>
      <c r="BJ172" s="18" t="s">
        <v>89</v>
      </c>
      <c r="BK172" s="162">
        <f>ROUND(I172*H172,2)</f>
        <v>0</v>
      </c>
      <c r="BL172" s="18" t="s">
        <v>206</v>
      </c>
      <c r="BM172" s="161" t="s">
        <v>1629</v>
      </c>
    </row>
    <row r="173" spans="1:47" s="2" customFormat="1" ht="11.25">
      <c r="A173" s="33"/>
      <c r="B173" s="34"/>
      <c r="C173" s="33"/>
      <c r="D173" s="163" t="s">
        <v>208</v>
      </c>
      <c r="E173" s="33"/>
      <c r="F173" s="164" t="s">
        <v>1630</v>
      </c>
      <c r="G173" s="33"/>
      <c r="H173" s="33"/>
      <c r="I173" s="165"/>
      <c r="J173" s="33"/>
      <c r="K173" s="33"/>
      <c r="L173" s="34"/>
      <c r="M173" s="166"/>
      <c r="N173" s="167"/>
      <c r="O173" s="59"/>
      <c r="P173" s="59"/>
      <c r="Q173" s="59"/>
      <c r="R173" s="59"/>
      <c r="S173" s="59"/>
      <c r="T173" s="60"/>
      <c r="U173" s="33"/>
      <c r="V173" s="33"/>
      <c r="W173" s="33"/>
      <c r="X173" s="33"/>
      <c r="Y173" s="33"/>
      <c r="Z173" s="33"/>
      <c r="AA173" s="33"/>
      <c r="AB173" s="33"/>
      <c r="AC173" s="33"/>
      <c r="AD173" s="33"/>
      <c r="AE173" s="33"/>
      <c r="AT173" s="18" t="s">
        <v>208</v>
      </c>
      <c r="AU173" s="18" t="s">
        <v>91</v>
      </c>
    </row>
    <row r="174" spans="1:47" s="2" customFormat="1" ht="282.75">
      <c r="A174" s="33"/>
      <c r="B174" s="34"/>
      <c r="C174" s="33"/>
      <c r="D174" s="163" t="s">
        <v>210</v>
      </c>
      <c r="E174" s="33"/>
      <c r="F174" s="168" t="s">
        <v>1621</v>
      </c>
      <c r="G174" s="33"/>
      <c r="H174" s="33"/>
      <c r="I174" s="165"/>
      <c r="J174" s="33"/>
      <c r="K174" s="33"/>
      <c r="L174" s="34"/>
      <c r="M174" s="166"/>
      <c r="N174" s="167"/>
      <c r="O174" s="59"/>
      <c r="P174" s="59"/>
      <c r="Q174" s="59"/>
      <c r="R174" s="59"/>
      <c r="S174" s="59"/>
      <c r="T174" s="60"/>
      <c r="U174" s="33"/>
      <c r="V174" s="33"/>
      <c r="W174" s="33"/>
      <c r="X174" s="33"/>
      <c r="Y174" s="33"/>
      <c r="Z174" s="33"/>
      <c r="AA174" s="33"/>
      <c r="AB174" s="33"/>
      <c r="AC174" s="33"/>
      <c r="AD174" s="33"/>
      <c r="AE174" s="33"/>
      <c r="AT174" s="18" t="s">
        <v>210</v>
      </c>
      <c r="AU174" s="18" t="s">
        <v>91</v>
      </c>
    </row>
    <row r="175" spans="1:65" s="2" customFormat="1" ht="14.45" customHeight="1">
      <c r="A175" s="33"/>
      <c r="B175" s="149"/>
      <c r="C175" s="150" t="s">
        <v>279</v>
      </c>
      <c r="D175" s="150" t="s">
        <v>201</v>
      </c>
      <c r="E175" s="151" t="s">
        <v>1631</v>
      </c>
      <c r="F175" s="152" t="s">
        <v>1632</v>
      </c>
      <c r="G175" s="153" t="s">
        <v>275</v>
      </c>
      <c r="H175" s="154">
        <v>0.938</v>
      </c>
      <c r="I175" s="155"/>
      <c r="J175" s="156">
        <f>ROUND(I175*H175,2)</f>
        <v>0</v>
      </c>
      <c r="K175" s="152" t="s">
        <v>205</v>
      </c>
      <c r="L175" s="34"/>
      <c r="M175" s="157" t="s">
        <v>1</v>
      </c>
      <c r="N175" s="158" t="s">
        <v>46</v>
      </c>
      <c r="O175" s="59"/>
      <c r="P175" s="159">
        <f>O175*H175</f>
        <v>0</v>
      </c>
      <c r="Q175" s="159">
        <v>1.04877</v>
      </c>
      <c r="R175" s="159">
        <f>Q175*H175</f>
        <v>0.9837462599999999</v>
      </c>
      <c r="S175" s="159">
        <v>0</v>
      </c>
      <c r="T175" s="160">
        <f>S175*H175</f>
        <v>0</v>
      </c>
      <c r="U175" s="33"/>
      <c r="V175" s="33"/>
      <c r="W175" s="33"/>
      <c r="X175" s="33"/>
      <c r="Y175" s="33"/>
      <c r="Z175" s="33"/>
      <c r="AA175" s="33"/>
      <c r="AB175" s="33"/>
      <c r="AC175" s="33"/>
      <c r="AD175" s="33"/>
      <c r="AE175" s="33"/>
      <c r="AR175" s="161" t="s">
        <v>206</v>
      </c>
      <c r="AT175" s="161" t="s">
        <v>201</v>
      </c>
      <c r="AU175" s="161" t="s">
        <v>91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206</v>
      </c>
      <c r="BM175" s="161" t="s">
        <v>1633</v>
      </c>
    </row>
    <row r="176" spans="1:47" s="2" customFormat="1" ht="19.5">
      <c r="A176" s="33"/>
      <c r="B176" s="34"/>
      <c r="C176" s="33"/>
      <c r="D176" s="163" t="s">
        <v>208</v>
      </c>
      <c r="E176" s="33"/>
      <c r="F176" s="164" t="s">
        <v>1634</v>
      </c>
      <c r="G176" s="33"/>
      <c r="H176" s="33"/>
      <c r="I176" s="165"/>
      <c r="J176" s="33"/>
      <c r="K176" s="33"/>
      <c r="L176" s="34"/>
      <c r="M176" s="166"/>
      <c r="N176" s="167"/>
      <c r="O176" s="59"/>
      <c r="P176" s="59"/>
      <c r="Q176" s="59"/>
      <c r="R176" s="59"/>
      <c r="S176" s="59"/>
      <c r="T176" s="60"/>
      <c r="U176" s="33"/>
      <c r="V176" s="33"/>
      <c r="W176" s="33"/>
      <c r="X176" s="33"/>
      <c r="Y176" s="33"/>
      <c r="Z176" s="33"/>
      <c r="AA176" s="33"/>
      <c r="AB176" s="33"/>
      <c r="AC176" s="33"/>
      <c r="AD176" s="33"/>
      <c r="AE176" s="33"/>
      <c r="AT176" s="18" t="s">
        <v>208</v>
      </c>
      <c r="AU176" s="18" t="s">
        <v>91</v>
      </c>
    </row>
    <row r="177" spans="1:47" s="2" customFormat="1" ht="146.25">
      <c r="A177" s="33"/>
      <c r="B177" s="34"/>
      <c r="C177" s="33"/>
      <c r="D177" s="163" t="s">
        <v>210</v>
      </c>
      <c r="E177" s="33"/>
      <c r="F177" s="168" t="s">
        <v>1635</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210</v>
      </c>
      <c r="AU177" s="18" t="s">
        <v>91</v>
      </c>
    </row>
    <row r="178" spans="2:51" s="14" customFormat="1" ht="11.25">
      <c r="B178" s="177"/>
      <c r="D178" s="163" t="s">
        <v>212</v>
      </c>
      <c r="E178" s="178" t="s">
        <v>1</v>
      </c>
      <c r="F178" s="179" t="s">
        <v>1636</v>
      </c>
      <c r="H178" s="178" t="s">
        <v>1</v>
      </c>
      <c r="I178" s="180"/>
      <c r="L178" s="177"/>
      <c r="M178" s="181"/>
      <c r="N178" s="182"/>
      <c r="O178" s="182"/>
      <c r="P178" s="182"/>
      <c r="Q178" s="182"/>
      <c r="R178" s="182"/>
      <c r="S178" s="182"/>
      <c r="T178" s="183"/>
      <c r="AT178" s="178" t="s">
        <v>212</v>
      </c>
      <c r="AU178" s="178" t="s">
        <v>91</v>
      </c>
      <c r="AV178" s="14" t="s">
        <v>89</v>
      </c>
      <c r="AW178" s="14" t="s">
        <v>36</v>
      </c>
      <c r="AX178" s="14" t="s">
        <v>81</v>
      </c>
      <c r="AY178" s="178" t="s">
        <v>199</v>
      </c>
    </row>
    <row r="179" spans="2:51" s="13" customFormat="1" ht="11.25">
      <c r="B179" s="169"/>
      <c r="D179" s="163" t="s">
        <v>212</v>
      </c>
      <c r="E179" s="170" t="s">
        <v>1</v>
      </c>
      <c r="F179" s="171" t="s">
        <v>1637</v>
      </c>
      <c r="H179" s="172">
        <v>0.938</v>
      </c>
      <c r="I179" s="173"/>
      <c r="L179" s="169"/>
      <c r="M179" s="174"/>
      <c r="N179" s="175"/>
      <c r="O179" s="175"/>
      <c r="P179" s="175"/>
      <c r="Q179" s="175"/>
      <c r="R179" s="175"/>
      <c r="S179" s="175"/>
      <c r="T179" s="176"/>
      <c r="AT179" s="170" t="s">
        <v>212</v>
      </c>
      <c r="AU179" s="170" t="s">
        <v>91</v>
      </c>
      <c r="AV179" s="13" t="s">
        <v>91</v>
      </c>
      <c r="AW179" s="13" t="s">
        <v>36</v>
      </c>
      <c r="AX179" s="13" t="s">
        <v>89</v>
      </c>
      <c r="AY179" s="170" t="s">
        <v>199</v>
      </c>
    </row>
    <row r="180" spans="1:65" s="2" customFormat="1" ht="14.45" customHeight="1">
      <c r="A180" s="33"/>
      <c r="B180" s="149"/>
      <c r="C180" s="150" t="s">
        <v>284</v>
      </c>
      <c r="D180" s="150" t="s">
        <v>201</v>
      </c>
      <c r="E180" s="151" t="s">
        <v>1638</v>
      </c>
      <c r="F180" s="152" t="s">
        <v>1639</v>
      </c>
      <c r="G180" s="153" t="s">
        <v>228</v>
      </c>
      <c r="H180" s="154">
        <v>9.779</v>
      </c>
      <c r="I180" s="155"/>
      <c r="J180" s="156">
        <f>ROUND(I180*H180,2)</f>
        <v>0</v>
      </c>
      <c r="K180" s="152" t="s">
        <v>205</v>
      </c>
      <c r="L180" s="34"/>
      <c r="M180" s="157" t="s">
        <v>1</v>
      </c>
      <c r="N180" s="158" t="s">
        <v>46</v>
      </c>
      <c r="O180" s="59"/>
      <c r="P180" s="159">
        <f>O180*H180</f>
        <v>0</v>
      </c>
      <c r="Q180" s="159">
        <v>0</v>
      </c>
      <c r="R180" s="159">
        <f>Q180*H180</f>
        <v>0</v>
      </c>
      <c r="S180" s="159">
        <v>0</v>
      </c>
      <c r="T180" s="160">
        <f>S180*H180</f>
        <v>0</v>
      </c>
      <c r="U180" s="33"/>
      <c r="V180" s="33"/>
      <c r="W180" s="33"/>
      <c r="X180" s="33"/>
      <c r="Y180" s="33"/>
      <c r="Z180" s="33"/>
      <c r="AA180" s="33"/>
      <c r="AB180" s="33"/>
      <c r="AC180" s="33"/>
      <c r="AD180" s="33"/>
      <c r="AE180" s="33"/>
      <c r="AR180" s="161" t="s">
        <v>206</v>
      </c>
      <c r="AT180" s="161" t="s">
        <v>201</v>
      </c>
      <c r="AU180" s="161" t="s">
        <v>91</v>
      </c>
      <c r="AY180" s="18" t="s">
        <v>199</v>
      </c>
      <c r="BE180" s="162">
        <f>IF(N180="základní",J180,0)</f>
        <v>0</v>
      </c>
      <c r="BF180" s="162">
        <f>IF(N180="snížená",J180,0)</f>
        <v>0</v>
      </c>
      <c r="BG180" s="162">
        <f>IF(N180="zákl. přenesená",J180,0)</f>
        <v>0</v>
      </c>
      <c r="BH180" s="162">
        <f>IF(N180="sníž. přenesená",J180,0)</f>
        <v>0</v>
      </c>
      <c r="BI180" s="162">
        <f>IF(N180="nulová",J180,0)</f>
        <v>0</v>
      </c>
      <c r="BJ180" s="18" t="s">
        <v>89</v>
      </c>
      <c r="BK180" s="162">
        <f>ROUND(I180*H180,2)</f>
        <v>0</v>
      </c>
      <c r="BL180" s="18" t="s">
        <v>206</v>
      </c>
      <c r="BM180" s="161" t="s">
        <v>1640</v>
      </c>
    </row>
    <row r="181" spans="1:47" s="2" customFormat="1" ht="11.25">
      <c r="A181" s="33"/>
      <c r="B181" s="34"/>
      <c r="C181" s="33"/>
      <c r="D181" s="163" t="s">
        <v>208</v>
      </c>
      <c r="E181" s="33"/>
      <c r="F181" s="164" t="s">
        <v>1641</v>
      </c>
      <c r="G181" s="33"/>
      <c r="H181" s="33"/>
      <c r="I181" s="165"/>
      <c r="J181" s="33"/>
      <c r="K181" s="33"/>
      <c r="L181" s="34"/>
      <c r="M181" s="166"/>
      <c r="N181" s="167"/>
      <c r="O181" s="59"/>
      <c r="P181" s="59"/>
      <c r="Q181" s="59"/>
      <c r="R181" s="59"/>
      <c r="S181" s="59"/>
      <c r="T181" s="60"/>
      <c r="U181" s="33"/>
      <c r="V181" s="33"/>
      <c r="W181" s="33"/>
      <c r="X181" s="33"/>
      <c r="Y181" s="33"/>
      <c r="Z181" s="33"/>
      <c r="AA181" s="33"/>
      <c r="AB181" s="33"/>
      <c r="AC181" s="33"/>
      <c r="AD181" s="33"/>
      <c r="AE181" s="33"/>
      <c r="AT181" s="18" t="s">
        <v>208</v>
      </c>
      <c r="AU181" s="18" t="s">
        <v>91</v>
      </c>
    </row>
    <row r="182" spans="1:47" s="2" customFormat="1" ht="195">
      <c r="A182" s="33"/>
      <c r="B182" s="34"/>
      <c r="C182" s="33"/>
      <c r="D182" s="163" t="s">
        <v>210</v>
      </c>
      <c r="E182" s="33"/>
      <c r="F182" s="168" t="s">
        <v>1642</v>
      </c>
      <c r="G182" s="33"/>
      <c r="H182" s="33"/>
      <c r="I182" s="165"/>
      <c r="J182" s="33"/>
      <c r="K182" s="33"/>
      <c r="L182" s="34"/>
      <c r="M182" s="166"/>
      <c r="N182" s="167"/>
      <c r="O182" s="59"/>
      <c r="P182" s="59"/>
      <c r="Q182" s="59"/>
      <c r="R182" s="59"/>
      <c r="S182" s="59"/>
      <c r="T182" s="60"/>
      <c r="U182" s="33"/>
      <c r="V182" s="33"/>
      <c r="W182" s="33"/>
      <c r="X182" s="33"/>
      <c r="Y182" s="33"/>
      <c r="Z182" s="33"/>
      <c r="AA182" s="33"/>
      <c r="AB182" s="33"/>
      <c r="AC182" s="33"/>
      <c r="AD182" s="33"/>
      <c r="AE182" s="33"/>
      <c r="AT182" s="18" t="s">
        <v>210</v>
      </c>
      <c r="AU182" s="18" t="s">
        <v>91</v>
      </c>
    </row>
    <row r="183" spans="2:51" s="14" customFormat="1" ht="11.25">
      <c r="B183" s="177"/>
      <c r="D183" s="163" t="s">
        <v>212</v>
      </c>
      <c r="E183" s="178" t="s">
        <v>1</v>
      </c>
      <c r="F183" s="179" t="s">
        <v>1643</v>
      </c>
      <c r="H183" s="178" t="s">
        <v>1</v>
      </c>
      <c r="I183" s="180"/>
      <c r="L183" s="177"/>
      <c r="M183" s="181"/>
      <c r="N183" s="182"/>
      <c r="O183" s="182"/>
      <c r="P183" s="182"/>
      <c r="Q183" s="182"/>
      <c r="R183" s="182"/>
      <c r="S183" s="182"/>
      <c r="T183" s="183"/>
      <c r="AT183" s="178" t="s">
        <v>212</v>
      </c>
      <c r="AU183" s="178" t="s">
        <v>91</v>
      </c>
      <c r="AV183" s="14" t="s">
        <v>89</v>
      </c>
      <c r="AW183" s="14" t="s">
        <v>36</v>
      </c>
      <c r="AX183" s="14" t="s">
        <v>81</v>
      </c>
      <c r="AY183" s="178" t="s">
        <v>199</v>
      </c>
    </row>
    <row r="184" spans="2:51" s="13" customFormat="1" ht="11.25">
      <c r="B184" s="169"/>
      <c r="D184" s="163" t="s">
        <v>212</v>
      </c>
      <c r="E184" s="170" t="s">
        <v>1</v>
      </c>
      <c r="F184" s="171" t="s">
        <v>1644</v>
      </c>
      <c r="H184" s="172">
        <v>6.025</v>
      </c>
      <c r="I184" s="173"/>
      <c r="L184" s="169"/>
      <c r="M184" s="174"/>
      <c r="N184" s="175"/>
      <c r="O184" s="175"/>
      <c r="P184" s="175"/>
      <c r="Q184" s="175"/>
      <c r="R184" s="175"/>
      <c r="S184" s="175"/>
      <c r="T184" s="176"/>
      <c r="AT184" s="170" t="s">
        <v>212</v>
      </c>
      <c r="AU184" s="170" t="s">
        <v>91</v>
      </c>
      <c r="AV184" s="13" t="s">
        <v>91</v>
      </c>
      <c r="AW184" s="13" t="s">
        <v>36</v>
      </c>
      <c r="AX184" s="13" t="s">
        <v>81</v>
      </c>
      <c r="AY184" s="170" t="s">
        <v>199</v>
      </c>
    </row>
    <row r="185" spans="2:51" s="13" customFormat="1" ht="11.25">
      <c r="B185" s="169"/>
      <c r="D185" s="163" t="s">
        <v>212</v>
      </c>
      <c r="E185" s="170" t="s">
        <v>1</v>
      </c>
      <c r="F185" s="171" t="s">
        <v>1645</v>
      </c>
      <c r="H185" s="172">
        <v>3.754</v>
      </c>
      <c r="I185" s="173"/>
      <c r="L185" s="169"/>
      <c r="M185" s="174"/>
      <c r="N185" s="175"/>
      <c r="O185" s="175"/>
      <c r="P185" s="175"/>
      <c r="Q185" s="175"/>
      <c r="R185" s="175"/>
      <c r="S185" s="175"/>
      <c r="T185" s="176"/>
      <c r="AT185" s="170" t="s">
        <v>212</v>
      </c>
      <c r="AU185" s="170" t="s">
        <v>91</v>
      </c>
      <c r="AV185" s="13" t="s">
        <v>91</v>
      </c>
      <c r="AW185" s="13" t="s">
        <v>36</v>
      </c>
      <c r="AX185" s="13" t="s">
        <v>81</v>
      </c>
      <c r="AY185" s="170" t="s">
        <v>199</v>
      </c>
    </row>
    <row r="186" spans="2:51" s="15" customFormat="1" ht="11.25">
      <c r="B186" s="184"/>
      <c r="D186" s="163" t="s">
        <v>212</v>
      </c>
      <c r="E186" s="185" t="s">
        <v>1</v>
      </c>
      <c r="F186" s="186" t="s">
        <v>234</v>
      </c>
      <c r="H186" s="187">
        <v>9.779</v>
      </c>
      <c r="I186" s="188"/>
      <c r="L186" s="184"/>
      <c r="M186" s="189"/>
      <c r="N186" s="190"/>
      <c r="O186" s="190"/>
      <c r="P186" s="190"/>
      <c r="Q186" s="190"/>
      <c r="R186" s="190"/>
      <c r="S186" s="190"/>
      <c r="T186" s="191"/>
      <c r="AT186" s="185" t="s">
        <v>212</v>
      </c>
      <c r="AU186" s="185" t="s">
        <v>91</v>
      </c>
      <c r="AV186" s="15" t="s">
        <v>206</v>
      </c>
      <c r="AW186" s="15" t="s">
        <v>36</v>
      </c>
      <c r="AX186" s="15" t="s">
        <v>89</v>
      </c>
      <c r="AY186" s="185" t="s">
        <v>199</v>
      </c>
    </row>
    <row r="187" spans="1:65" s="2" customFormat="1" ht="14.45" customHeight="1">
      <c r="A187" s="33"/>
      <c r="B187" s="149"/>
      <c r="C187" s="150" t="s">
        <v>290</v>
      </c>
      <c r="D187" s="150" t="s">
        <v>201</v>
      </c>
      <c r="E187" s="151" t="s">
        <v>1646</v>
      </c>
      <c r="F187" s="152" t="s">
        <v>1647</v>
      </c>
      <c r="G187" s="153" t="s">
        <v>345</v>
      </c>
      <c r="H187" s="154">
        <v>97.6</v>
      </c>
      <c r="I187" s="155"/>
      <c r="J187" s="156">
        <f>ROUND(I187*H187,2)</f>
        <v>0</v>
      </c>
      <c r="K187" s="152" t="s">
        <v>246</v>
      </c>
      <c r="L187" s="34"/>
      <c r="M187" s="157" t="s">
        <v>1</v>
      </c>
      <c r="N187" s="158" t="s">
        <v>46</v>
      </c>
      <c r="O187" s="59"/>
      <c r="P187" s="159">
        <f>O187*H187</f>
        <v>0</v>
      </c>
      <c r="Q187" s="159">
        <v>0.00212</v>
      </c>
      <c r="R187" s="159">
        <f>Q187*H187</f>
        <v>0.20691199999999998</v>
      </c>
      <c r="S187" s="159">
        <v>0</v>
      </c>
      <c r="T187" s="160">
        <f>S187*H187</f>
        <v>0</v>
      </c>
      <c r="U187" s="33"/>
      <c r="V187" s="33"/>
      <c r="W187" s="33"/>
      <c r="X187" s="33"/>
      <c r="Y187" s="33"/>
      <c r="Z187" s="33"/>
      <c r="AA187" s="33"/>
      <c r="AB187" s="33"/>
      <c r="AC187" s="33"/>
      <c r="AD187" s="33"/>
      <c r="AE187" s="33"/>
      <c r="AR187" s="161" t="s">
        <v>206</v>
      </c>
      <c r="AT187" s="161" t="s">
        <v>201</v>
      </c>
      <c r="AU187" s="161" t="s">
        <v>91</v>
      </c>
      <c r="AY187" s="18" t="s">
        <v>199</v>
      </c>
      <c r="BE187" s="162">
        <f>IF(N187="základní",J187,0)</f>
        <v>0</v>
      </c>
      <c r="BF187" s="162">
        <f>IF(N187="snížená",J187,0)</f>
        <v>0</v>
      </c>
      <c r="BG187" s="162">
        <f>IF(N187="zákl. přenesená",J187,0)</f>
        <v>0</v>
      </c>
      <c r="BH187" s="162">
        <f>IF(N187="sníž. přenesená",J187,0)</f>
        <v>0</v>
      </c>
      <c r="BI187" s="162">
        <f>IF(N187="nulová",J187,0)</f>
        <v>0</v>
      </c>
      <c r="BJ187" s="18" t="s">
        <v>89</v>
      </c>
      <c r="BK187" s="162">
        <f>ROUND(I187*H187,2)</f>
        <v>0</v>
      </c>
      <c r="BL187" s="18" t="s">
        <v>206</v>
      </c>
      <c r="BM187" s="161" t="s">
        <v>1648</v>
      </c>
    </row>
    <row r="188" spans="2:51" s="14" customFormat="1" ht="11.25">
      <c r="B188" s="177"/>
      <c r="D188" s="163" t="s">
        <v>212</v>
      </c>
      <c r="E188" s="178" t="s">
        <v>1</v>
      </c>
      <c r="F188" s="179" t="s">
        <v>1604</v>
      </c>
      <c r="H188" s="178" t="s">
        <v>1</v>
      </c>
      <c r="I188" s="180"/>
      <c r="L188" s="177"/>
      <c r="M188" s="181"/>
      <c r="N188" s="182"/>
      <c r="O188" s="182"/>
      <c r="P188" s="182"/>
      <c r="Q188" s="182"/>
      <c r="R188" s="182"/>
      <c r="S188" s="182"/>
      <c r="T188" s="183"/>
      <c r="AT188" s="178" t="s">
        <v>212</v>
      </c>
      <c r="AU188" s="178" t="s">
        <v>91</v>
      </c>
      <c r="AV188" s="14" t="s">
        <v>89</v>
      </c>
      <c r="AW188" s="14" t="s">
        <v>36</v>
      </c>
      <c r="AX188" s="14" t="s">
        <v>81</v>
      </c>
      <c r="AY188" s="178" t="s">
        <v>199</v>
      </c>
    </row>
    <row r="189" spans="2:51" s="13" customFormat="1" ht="11.25">
      <c r="B189" s="169"/>
      <c r="D189" s="163" t="s">
        <v>212</v>
      </c>
      <c r="E189" s="170" t="s">
        <v>1</v>
      </c>
      <c r="F189" s="171" t="s">
        <v>1649</v>
      </c>
      <c r="H189" s="172">
        <v>97.6</v>
      </c>
      <c r="I189" s="173"/>
      <c r="L189" s="169"/>
      <c r="M189" s="174"/>
      <c r="N189" s="175"/>
      <c r="O189" s="175"/>
      <c r="P189" s="175"/>
      <c r="Q189" s="175"/>
      <c r="R189" s="175"/>
      <c r="S189" s="175"/>
      <c r="T189" s="176"/>
      <c r="AT189" s="170" t="s">
        <v>212</v>
      </c>
      <c r="AU189" s="170" t="s">
        <v>91</v>
      </c>
      <c r="AV189" s="13" t="s">
        <v>91</v>
      </c>
      <c r="AW189" s="13" t="s">
        <v>36</v>
      </c>
      <c r="AX189" s="13" t="s">
        <v>89</v>
      </c>
      <c r="AY189" s="170" t="s">
        <v>199</v>
      </c>
    </row>
    <row r="190" spans="1:65" s="2" customFormat="1" ht="24.2" customHeight="1">
      <c r="A190" s="33"/>
      <c r="B190" s="149"/>
      <c r="C190" s="150" t="s">
        <v>298</v>
      </c>
      <c r="D190" s="150" t="s">
        <v>201</v>
      </c>
      <c r="E190" s="151" t="s">
        <v>1650</v>
      </c>
      <c r="F190" s="152" t="s">
        <v>1651</v>
      </c>
      <c r="G190" s="153" t="s">
        <v>204</v>
      </c>
      <c r="H190" s="154">
        <v>23.544</v>
      </c>
      <c r="I190" s="155"/>
      <c r="J190" s="156">
        <f>ROUND(I190*H190,2)</f>
        <v>0</v>
      </c>
      <c r="K190" s="152" t="s">
        <v>205</v>
      </c>
      <c r="L190" s="34"/>
      <c r="M190" s="157" t="s">
        <v>1</v>
      </c>
      <c r="N190" s="158" t="s">
        <v>46</v>
      </c>
      <c r="O190" s="59"/>
      <c r="P190" s="159">
        <f>O190*H190</f>
        <v>0</v>
      </c>
      <c r="Q190" s="159">
        <v>0.00182</v>
      </c>
      <c r="R190" s="159">
        <f>Q190*H190</f>
        <v>0.04285008</v>
      </c>
      <c r="S190" s="159">
        <v>0</v>
      </c>
      <c r="T190" s="160">
        <f>S190*H190</f>
        <v>0</v>
      </c>
      <c r="U190" s="33"/>
      <c r="V190" s="33"/>
      <c r="W190" s="33"/>
      <c r="X190" s="33"/>
      <c r="Y190" s="33"/>
      <c r="Z190" s="33"/>
      <c r="AA190" s="33"/>
      <c r="AB190" s="33"/>
      <c r="AC190" s="33"/>
      <c r="AD190" s="33"/>
      <c r="AE190" s="33"/>
      <c r="AR190" s="161" t="s">
        <v>206</v>
      </c>
      <c r="AT190" s="161" t="s">
        <v>201</v>
      </c>
      <c r="AU190" s="161" t="s">
        <v>91</v>
      </c>
      <c r="AY190" s="18" t="s">
        <v>199</v>
      </c>
      <c r="BE190" s="162">
        <f>IF(N190="základní",J190,0)</f>
        <v>0</v>
      </c>
      <c r="BF190" s="162">
        <f>IF(N190="snížená",J190,0)</f>
        <v>0</v>
      </c>
      <c r="BG190" s="162">
        <f>IF(N190="zákl. přenesená",J190,0)</f>
        <v>0</v>
      </c>
      <c r="BH190" s="162">
        <f>IF(N190="sníž. přenesená",J190,0)</f>
        <v>0</v>
      </c>
      <c r="BI190" s="162">
        <f>IF(N190="nulová",J190,0)</f>
        <v>0</v>
      </c>
      <c r="BJ190" s="18" t="s">
        <v>89</v>
      </c>
      <c r="BK190" s="162">
        <f>ROUND(I190*H190,2)</f>
        <v>0</v>
      </c>
      <c r="BL190" s="18" t="s">
        <v>206</v>
      </c>
      <c r="BM190" s="161" t="s">
        <v>1652</v>
      </c>
    </row>
    <row r="191" spans="1:47" s="2" customFormat="1" ht="19.5">
      <c r="A191" s="33"/>
      <c r="B191" s="34"/>
      <c r="C191" s="33"/>
      <c r="D191" s="163" t="s">
        <v>208</v>
      </c>
      <c r="E191" s="33"/>
      <c r="F191" s="164" t="s">
        <v>1653</v>
      </c>
      <c r="G191" s="33"/>
      <c r="H191" s="33"/>
      <c r="I191" s="165"/>
      <c r="J191" s="33"/>
      <c r="K191" s="33"/>
      <c r="L191" s="34"/>
      <c r="M191" s="166"/>
      <c r="N191" s="167"/>
      <c r="O191" s="59"/>
      <c r="P191" s="59"/>
      <c r="Q191" s="59"/>
      <c r="R191" s="59"/>
      <c r="S191" s="59"/>
      <c r="T191" s="60"/>
      <c r="U191" s="33"/>
      <c r="V191" s="33"/>
      <c r="W191" s="33"/>
      <c r="X191" s="33"/>
      <c r="Y191" s="33"/>
      <c r="Z191" s="33"/>
      <c r="AA191" s="33"/>
      <c r="AB191" s="33"/>
      <c r="AC191" s="33"/>
      <c r="AD191" s="33"/>
      <c r="AE191" s="33"/>
      <c r="AT191" s="18" t="s">
        <v>208</v>
      </c>
      <c r="AU191" s="18" t="s">
        <v>91</v>
      </c>
    </row>
    <row r="192" spans="1:47" s="2" customFormat="1" ht="292.5">
      <c r="A192" s="33"/>
      <c r="B192" s="34"/>
      <c r="C192" s="33"/>
      <c r="D192" s="163" t="s">
        <v>210</v>
      </c>
      <c r="E192" s="33"/>
      <c r="F192" s="168" t="s">
        <v>1654</v>
      </c>
      <c r="G192" s="33"/>
      <c r="H192" s="33"/>
      <c r="I192" s="165"/>
      <c r="J192" s="33"/>
      <c r="K192" s="33"/>
      <c r="L192" s="34"/>
      <c r="M192" s="166"/>
      <c r="N192" s="167"/>
      <c r="O192" s="59"/>
      <c r="P192" s="59"/>
      <c r="Q192" s="59"/>
      <c r="R192" s="59"/>
      <c r="S192" s="59"/>
      <c r="T192" s="60"/>
      <c r="U192" s="33"/>
      <c r="V192" s="33"/>
      <c r="W192" s="33"/>
      <c r="X192" s="33"/>
      <c r="Y192" s="33"/>
      <c r="Z192" s="33"/>
      <c r="AA192" s="33"/>
      <c r="AB192" s="33"/>
      <c r="AC192" s="33"/>
      <c r="AD192" s="33"/>
      <c r="AE192" s="33"/>
      <c r="AT192" s="18" t="s">
        <v>210</v>
      </c>
      <c r="AU192" s="18" t="s">
        <v>91</v>
      </c>
    </row>
    <row r="193" spans="2:51" s="14" customFormat="1" ht="11.25">
      <c r="B193" s="177"/>
      <c r="D193" s="163" t="s">
        <v>212</v>
      </c>
      <c r="E193" s="178" t="s">
        <v>1</v>
      </c>
      <c r="F193" s="179" t="s">
        <v>1643</v>
      </c>
      <c r="H193" s="178" t="s">
        <v>1</v>
      </c>
      <c r="I193" s="180"/>
      <c r="L193" s="177"/>
      <c r="M193" s="181"/>
      <c r="N193" s="182"/>
      <c r="O193" s="182"/>
      <c r="P193" s="182"/>
      <c r="Q193" s="182"/>
      <c r="R193" s="182"/>
      <c r="S193" s="182"/>
      <c r="T193" s="183"/>
      <c r="AT193" s="178" t="s">
        <v>212</v>
      </c>
      <c r="AU193" s="178" t="s">
        <v>91</v>
      </c>
      <c r="AV193" s="14" t="s">
        <v>89</v>
      </c>
      <c r="AW193" s="14" t="s">
        <v>36</v>
      </c>
      <c r="AX193" s="14" t="s">
        <v>81</v>
      </c>
      <c r="AY193" s="178" t="s">
        <v>199</v>
      </c>
    </row>
    <row r="194" spans="2:51" s="13" customFormat="1" ht="11.25">
      <c r="B194" s="169"/>
      <c r="D194" s="163" t="s">
        <v>212</v>
      </c>
      <c r="E194" s="170" t="s">
        <v>1</v>
      </c>
      <c r="F194" s="171" t="s">
        <v>1655</v>
      </c>
      <c r="H194" s="172">
        <v>14.348</v>
      </c>
      <c r="I194" s="173"/>
      <c r="L194" s="169"/>
      <c r="M194" s="174"/>
      <c r="N194" s="175"/>
      <c r="O194" s="175"/>
      <c r="P194" s="175"/>
      <c r="Q194" s="175"/>
      <c r="R194" s="175"/>
      <c r="S194" s="175"/>
      <c r="T194" s="176"/>
      <c r="AT194" s="170" t="s">
        <v>212</v>
      </c>
      <c r="AU194" s="170" t="s">
        <v>91</v>
      </c>
      <c r="AV194" s="13" t="s">
        <v>91</v>
      </c>
      <c r="AW194" s="13" t="s">
        <v>36</v>
      </c>
      <c r="AX194" s="13" t="s">
        <v>81</v>
      </c>
      <c r="AY194" s="170" t="s">
        <v>199</v>
      </c>
    </row>
    <row r="195" spans="2:51" s="13" customFormat="1" ht="11.25">
      <c r="B195" s="169"/>
      <c r="D195" s="163" t="s">
        <v>212</v>
      </c>
      <c r="E195" s="170" t="s">
        <v>1</v>
      </c>
      <c r="F195" s="171" t="s">
        <v>1656</v>
      </c>
      <c r="H195" s="172">
        <v>9.196</v>
      </c>
      <c r="I195" s="173"/>
      <c r="L195" s="169"/>
      <c r="M195" s="174"/>
      <c r="N195" s="175"/>
      <c r="O195" s="175"/>
      <c r="P195" s="175"/>
      <c r="Q195" s="175"/>
      <c r="R195" s="175"/>
      <c r="S195" s="175"/>
      <c r="T195" s="176"/>
      <c r="AT195" s="170" t="s">
        <v>212</v>
      </c>
      <c r="AU195" s="170" t="s">
        <v>91</v>
      </c>
      <c r="AV195" s="13" t="s">
        <v>91</v>
      </c>
      <c r="AW195" s="13" t="s">
        <v>36</v>
      </c>
      <c r="AX195" s="13" t="s">
        <v>81</v>
      </c>
      <c r="AY195" s="170" t="s">
        <v>199</v>
      </c>
    </row>
    <row r="196" spans="2:51" s="15" customFormat="1" ht="11.25">
      <c r="B196" s="184"/>
      <c r="D196" s="163" t="s">
        <v>212</v>
      </c>
      <c r="E196" s="185" t="s">
        <v>1</v>
      </c>
      <c r="F196" s="186" t="s">
        <v>234</v>
      </c>
      <c r="H196" s="187">
        <v>23.544</v>
      </c>
      <c r="I196" s="188"/>
      <c r="L196" s="184"/>
      <c r="M196" s="189"/>
      <c r="N196" s="190"/>
      <c r="O196" s="190"/>
      <c r="P196" s="190"/>
      <c r="Q196" s="190"/>
      <c r="R196" s="190"/>
      <c r="S196" s="190"/>
      <c r="T196" s="191"/>
      <c r="AT196" s="185" t="s">
        <v>212</v>
      </c>
      <c r="AU196" s="185" t="s">
        <v>91</v>
      </c>
      <c r="AV196" s="15" t="s">
        <v>206</v>
      </c>
      <c r="AW196" s="15" t="s">
        <v>36</v>
      </c>
      <c r="AX196" s="15" t="s">
        <v>89</v>
      </c>
      <c r="AY196" s="185" t="s">
        <v>199</v>
      </c>
    </row>
    <row r="197" spans="1:65" s="2" customFormat="1" ht="24.2" customHeight="1">
      <c r="A197" s="33"/>
      <c r="B197" s="149"/>
      <c r="C197" s="150" t="s">
        <v>306</v>
      </c>
      <c r="D197" s="150" t="s">
        <v>201</v>
      </c>
      <c r="E197" s="151" t="s">
        <v>1657</v>
      </c>
      <c r="F197" s="152" t="s">
        <v>1658</v>
      </c>
      <c r="G197" s="153" t="s">
        <v>204</v>
      </c>
      <c r="H197" s="154">
        <v>23.544</v>
      </c>
      <c r="I197" s="155"/>
      <c r="J197" s="156">
        <f>ROUND(I197*H197,2)</f>
        <v>0</v>
      </c>
      <c r="K197" s="152" t="s">
        <v>205</v>
      </c>
      <c r="L197" s="34"/>
      <c r="M197" s="157" t="s">
        <v>1</v>
      </c>
      <c r="N197" s="158" t="s">
        <v>46</v>
      </c>
      <c r="O197" s="59"/>
      <c r="P197" s="159">
        <f>O197*H197</f>
        <v>0</v>
      </c>
      <c r="Q197" s="159">
        <v>4E-05</v>
      </c>
      <c r="R197" s="159">
        <f>Q197*H197</f>
        <v>0.0009417600000000001</v>
      </c>
      <c r="S197" s="159">
        <v>0</v>
      </c>
      <c r="T197" s="160">
        <f>S197*H197</f>
        <v>0</v>
      </c>
      <c r="U197" s="33"/>
      <c r="V197" s="33"/>
      <c r="W197" s="33"/>
      <c r="X197" s="33"/>
      <c r="Y197" s="33"/>
      <c r="Z197" s="33"/>
      <c r="AA197" s="33"/>
      <c r="AB197" s="33"/>
      <c r="AC197" s="33"/>
      <c r="AD197" s="33"/>
      <c r="AE197" s="33"/>
      <c r="AR197" s="161" t="s">
        <v>206</v>
      </c>
      <c r="AT197" s="161" t="s">
        <v>201</v>
      </c>
      <c r="AU197" s="161" t="s">
        <v>91</v>
      </c>
      <c r="AY197" s="18" t="s">
        <v>199</v>
      </c>
      <c r="BE197" s="162">
        <f>IF(N197="základní",J197,0)</f>
        <v>0</v>
      </c>
      <c r="BF197" s="162">
        <f>IF(N197="snížená",J197,0)</f>
        <v>0</v>
      </c>
      <c r="BG197" s="162">
        <f>IF(N197="zákl. přenesená",J197,0)</f>
        <v>0</v>
      </c>
      <c r="BH197" s="162">
        <f>IF(N197="sníž. přenesená",J197,0)</f>
        <v>0</v>
      </c>
      <c r="BI197" s="162">
        <f>IF(N197="nulová",J197,0)</f>
        <v>0</v>
      </c>
      <c r="BJ197" s="18" t="s">
        <v>89</v>
      </c>
      <c r="BK197" s="162">
        <f>ROUND(I197*H197,2)</f>
        <v>0</v>
      </c>
      <c r="BL197" s="18" t="s">
        <v>206</v>
      </c>
      <c r="BM197" s="161" t="s">
        <v>1659</v>
      </c>
    </row>
    <row r="198" spans="1:47" s="2" customFormat="1" ht="19.5">
      <c r="A198" s="33"/>
      <c r="B198" s="34"/>
      <c r="C198" s="33"/>
      <c r="D198" s="163" t="s">
        <v>208</v>
      </c>
      <c r="E198" s="33"/>
      <c r="F198" s="164" t="s">
        <v>1660</v>
      </c>
      <c r="G198" s="33"/>
      <c r="H198" s="33"/>
      <c r="I198" s="165"/>
      <c r="J198" s="33"/>
      <c r="K198" s="33"/>
      <c r="L198" s="34"/>
      <c r="M198" s="166"/>
      <c r="N198" s="167"/>
      <c r="O198" s="59"/>
      <c r="P198" s="59"/>
      <c r="Q198" s="59"/>
      <c r="R198" s="59"/>
      <c r="S198" s="59"/>
      <c r="T198" s="60"/>
      <c r="U198" s="33"/>
      <c r="V198" s="33"/>
      <c r="W198" s="33"/>
      <c r="X198" s="33"/>
      <c r="Y198" s="33"/>
      <c r="Z198" s="33"/>
      <c r="AA198" s="33"/>
      <c r="AB198" s="33"/>
      <c r="AC198" s="33"/>
      <c r="AD198" s="33"/>
      <c r="AE198" s="33"/>
      <c r="AT198" s="18" t="s">
        <v>208</v>
      </c>
      <c r="AU198" s="18" t="s">
        <v>91</v>
      </c>
    </row>
    <row r="199" spans="1:47" s="2" customFormat="1" ht="292.5">
      <c r="A199" s="33"/>
      <c r="B199" s="34"/>
      <c r="C199" s="33"/>
      <c r="D199" s="163" t="s">
        <v>210</v>
      </c>
      <c r="E199" s="33"/>
      <c r="F199" s="168" t="s">
        <v>1654</v>
      </c>
      <c r="G199" s="33"/>
      <c r="H199" s="33"/>
      <c r="I199" s="165"/>
      <c r="J199" s="33"/>
      <c r="K199" s="33"/>
      <c r="L199" s="34"/>
      <c r="M199" s="166"/>
      <c r="N199" s="167"/>
      <c r="O199" s="59"/>
      <c r="P199" s="59"/>
      <c r="Q199" s="59"/>
      <c r="R199" s="59"/>
      <c r="S199" s="59"/>
      <c r="T199" s="60"/>
      <c r="U199" s="33"/>
      <c r="V199" s="33"/>
      <c r="W199" s="33"/>
      <c r="X199" s="33"/>
      <c r="Y199" s="33"/>
      <c r="Z199" s="33"/>
      <c r="AA199" s="33"/>
      <c r="AB199" s="33"/>
      <c r="AC199" s="33"/>
      <c r="AD199" s="33"/>
      <c r="AE199" s="33"/>
      <c r="AT199" s="18" t="s">
        <v>210</v>
      </c>
      <c r="AU199" s="18" t="s">
        <v>91</v>
      </c>
    </row>
    <row r="200" spans="1:65" s="2" customFormat="1" ht="14.45" customHeight="1">
      <c r="A200" s="33"/>
      <c r="B200" s="149"/>
      <c r="C200" s="150" t="s">
        <v>8</v>
      </c>
      <c r="D200" s="150" t="s">
        <v>201</v>
      </c>
      <c r="E200" s="151" t="s">
        <v>1661</v>
      </c>
      <c r="F200" s="152" t="s">
        <v>1662</v>
      </c>
      <c r="G200" s="153" t="s">
        <v>345</v>
      </c>
      <c r="H200" s="154">
        <v>73.8</v>
      </c>
      <c r="I200" s="155"/>
      <c r="J200" s="156">
        <f>ROUND(I200*H200,2)</f>
        <v>0</v>
      </c>
      <c r="K200" s="152" t="s">
        <v>205</v>
      </c>
      <c r="L200" s="34"/>
      <c r="M200" s="157" t="s">
        <v>1</v>
      </c>
      <c r="N200" s="158" t="s">
        <v>46</v>
      </c>
      <c r="O200" s="59"/>
      <c r="P200" s="159">
        <f>O200*H200</f>
        <v>0</v>
      </c>
      <c r="Q200" s="159">
        <v>0.00081</v>
      </c>
      <c r="R200" s="159">
        <f>Q200*H200</f>
        <v>0.059778</v>
      </c>
      <c r="S200" s="159">
        <v>0</v>
      </c>
      <c r="T200" s="160">
        <f>S200*H200</f>
        <v>0</v>
      </c>
      <c r="U200" s="33"/>
      <c r="V200" s="33"/>
      <c r="W200" s="33"/>
      <c r="X200" s="33"/>
      <c r="Y200" s="33"/>
      <c r="Z200" s="33"/>
      <c r="AA200" s="33"/>
      <c r="AB200" s="33"/>
      <c r="AC200" s="33"/>
      <c r="AD200" s="33"/>
      <c r="AE200" s="33"/>
      <c r="AR200" s="161" t="s">
        <v>206</v>
      </c>
      <c r="AT200" s="161" t="s">
        <v>201</v>
      </c>
      <c r="AU200" s="161" t="s">
        <v>91</v>
      </c>
      <c r="AY200" s="18" t="s">
        <v>199</v>
      </c>
      <c r="BE200" s="162">
        <f>IF(N200="základní",J200,0)</f>
        <v>0</v>
      </c>
      <c r="BF200" s="162">
        <f>IF(N200="snížená",J200,0)</f>
        <v>0</v>
      </c>
      <c r="BG200" s="162">
        <f>IF(N200="zákl. přenesená",J200,0)</f>
        <v>0</v>
      </c>
      <c r="BH200" s="162">
        <f>IF(N200="sníž. přenesená",J200,0)</f>
        <v>0</v>
      </c>
      <c r="BI200" s="162">
        <f>IF(N200="nulová",J200,0)</f>
        <v>0</v>
      </c>
      <c r="BJ200" s="18" t="s">
        <v>89</v>
      </c>
      <c r="BK200" s="162">
        <f>ROUND(I200*H200,2)</f>
        <v>0</v>
      </c>
      <c r="BL200" s="18" t="s">
        <v>206</v>
      </c>
      <c r="BM200" s="161" t="s">
        <v>1663</v>
      </c>
    </row>
    <row r="201" spans="1:47" s="2" customFormat="1" ht="11.25">
      <c r="A201" s="33"/>
      <c r="B201" s="34"/>
      <c r="C201" s="33"/>
      <c r="D201" s="163" t="s">
        <v>208</v>
      </c>
      <c r="E201" s="33"/>
      <c r="F201" s="164" t="s">
        <v>1664</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208</v>
      </c>
      <c r="AU201" s="18" t="s">
        <v>91</v>
      </c>
    </row>
    <row r="202" spans="1:47" s="2" customFormat="1" ht="156">
      <c r="A202" s="33"/>
      <c r="B202" s="34"/>
      <c r="C202" s="33"/>
      <c r="D202" s="163" t="s">
        <v>210</v>
      </c>
      <c r="E202" s="33"/>
      <c r="F202" s="168" t="s">
        <v>1665</v>
      </c>
      <c r="G202" s="33"/>
      <c r="H202" s="33"/>
      <c r="I202" s="165"/>
      <c r="J202" s="33"/>
      <c r="K202" s="33"/>
      <c r="L202" s="34"/>
      <c r="M202" s="166"/>
      <c r="N202" s="167"/>
      <c r="O202" s="59"/>
      <c r="P202" s="59"/>
      <c r="Q202" s="59"/>
      <c r="R202" s="59"/>
      <c r="S202" s="59"/>
      <c r="T202" s="60"/>
      <c r="U202" s="33"/>
      <c r="V202" s="33"/>
      <c r="W202" s="33"/>
      <c r="X202" s="33"/>
      <c r="Y202" s="33"/>
      <c r="Z202" s="33"/>
      <c r="AA202" s="33"/>
      <c r="AB202" s="33"/>
      <c r="AC202" s="33"/>
      <c r="AD202" s="33"/>
      <c r="AE202" s="33"/>
      <c r="AT202" s="18" t="s">
        <v>210</v>
      </c>
      <c r="AU202" s="18" t="s">
        <v>91</v>
      </c>
    </row>
    <row r="203" spans="2:51" s="14" customFormat="1" ht="11.25">
      <c r="B203" s="177"/>
      <c r="D203" s="163" t="s">
        <v>212</v>
      </c>
      <c r="E203" s="178" t="s">
        <v>1</v>
      </c>
      <c r="F203" s="179" t="s">
        <v>1666</v>
      </c>
      <c r="H203" s="178" t="s">
        <v>1</v>
      </c>
      <c r="I203" s="180"/>
      <c r="L203" s="177"/>
      <c r="M203" s="181"/>
      <c r="N203" s="182"/>
      <c r="O203" s="182"/>
      <c r="P203" s="182"/>
      <c r="Q203" s="182"/>
      <c r="R203" s="182"/>
      <c r="S203" s="182"/>
      <c r="T203" s="183"/>
      <c r="AT203" s="178" t="s">
        <v>212</v>
      </c>
      <c r="AU203" s="178" t="s">
        <v>91</v>
      </c>
      <c r="AV203" s="14" t="s">
        <v>89</v>
      </c>
      <c r="AW203" s="14" t="s">
        <v>36</v>
      </c>
      <c r="AX203" s="14" t="s">
        <v>81</v>
      </c>
      <c r="AY203" s="178" t="s">
        <v>199</v>
      </c>
    </row>
    <row r="204" spans="2:51" s="13" customFormat="1" ht="11.25">
      <c r="B204" s="169"/>
      <c r="D204" s="163" t="s">
        <v>212</v>
      </c>
      <c r="E204" s="170" t="s">
        <v>1</v>
      </c>
      <c r="F204" s="171" t="s">
        <v>1667</v>
      </c>
      <c r="H204" s="172">
        <v>73.8</v>
      </c>
      <c r="I204" s="173"/>
      <c r="L204" s="169"/>
      <c r="M204" s="174"/>
      <c r="N204" s="175"/>
      <c r="O204" s="175"/>
      <c r="P204" s="175"/>
      <c r="Q204" s="175"/>
      <c r="R204" s="175"/>
      <c r="S204" s="175"/>
      <c r="T204" s="176"/>
      <c r="AT204" s="170" t="s">
        <v>212</v>
      </c>
      <c r="AU204" s="170" t="s">
        <v>91</v>
      </c>
      <c r="AV204" s="13" t="s">
        <v>91</v>
      </c>
      <c r="AW204" s="13" t="s">
        <v>36</v>
      </c>
      <c r="AX204" s="13" t="s">
        <v>89</v>
      </c>
      <c r="AY204" s="170" t="s">
        <v>199</v>
      </c>
    </row>
    <row r="205" spans="2:63" s="12" customFormat="1" ht="22.9" customHeight="1">
      <c r="B205" s="136"/>
      <c r="D205" s="137" t="s">
        <v>80</v>
      </c>
      <c r="E205" s="147" t="s">
        <v>206</v>
      </c>
      <c r="F205" s="147" t="s">
        <v>455</v>
      </c>
      <c r="I205" s="139"/>
      <c r="J205" s="148">
        <f>BK205</f>
        <v>0</v>
      </c>
      <c r="L205" s="136"/>
      <c r="M205" s="141"/>
      <c r="N205" s="142"/>
      <c r="O205" s="142"/>
      <c r="P205" s="143">
        <f>SUM(P206:P234)</f>
        <v>0</v>
      </c>
      <c r="Q205" s="142"/>
      <c r="R205" s="143">
        <f>SUM(R206:R234)</f>
        <v>4.5713351399999995</v>
      </c>
      <c r="S205" s="142"/>
      <c r="T205" s="144">
        <f>SUM(T206:T234)</f>
        <v>0</v>
      </c>
      <c r="AR205" s="137" t="s">
        <v>89</v>
      </c>
      <c r="AT205" s="145" t="s">
        <v>80</v>
      </c>
      <c r="AU205" s="145" t="s">
        <v>89</v>
      </c>
      <c r="AY205" s="137" t="s">
        <v>199</v>
      </c>
      <c r="BK205" s="146">
        <f>SUM(BK206:BK234)</f>
        <v>0</v>
      </c>
    </row>
    <row r="206" spans="1:65" s="2" customFormat="1" ht="24.2" customHeight="1">
      <c r="A206" s="33"/>
      <c r="B206" s="149"/>
      <c r="C206" s="150" t="s">
        <v>318</v>
      </c>
      <c r="D206" s="150" t="s">
        <v>201</v>
      </c>
      <c r="E206" s="151" t="s">
        <v>1668</v>
      </c>
      <c r="F206" s="152" t="s">
        <v>1669</v>
      </c>
      <c r="G206" s="153" t="s">
        <v>228</v>
      </c>
      <c r="H206" s="154">
        <v>31.894</v>
      </c>
      <c r="I206" s="155"/>
      <c r="J206" s="156">
        <f>ROUND(I206*H206,2)</f>
        <v>0</v>
      </c>
      <c r="K206" s="152" t="s">
        <v>205</v>
      </c>
      <c r="L206" s="34"/>
      <c r="M206" s="157" t="s">
        <v>1</v>
      </c>
      <c r="N206" s="158" t="s">
        <v>46</v>
      </c>
      <c r="O206" s="59"/>
      <c r="P206" s="159">
        <f>O206*H206</f>
        <v>0</v>
      </c>
      <c r="Q206" s="159">
        <v>0</v>
      </c>
      <c r="R206" s="159">
        <f>Q206*H206</f>
        <v>0</v>
      </c>
      <c r="S206" s="159">
        <v>0</v>
      </c>
      <c r="T206" s="160">
        <f>S206*H206</f>
        <v>0</v>
      </c>
      <c r="U206" s="33"/>
      <c r="V206" s="33"/>
      <c r="W206" s="33"/>
      <c r="X206" s="33"/>
      <c r="Y206" s="33"/>
      <c r="Z206" s="33"/>
      <c r="AA206" s="33"/>
      <c r="AB206" s="33"/>
      <c r="AC206" s="33"/>
      <c r="AD206" s="33"/>
      <c r="AE206" s="33"/>
      <c r="AR206" s="161" t="s">
        <v>206</v>
      </c>
      <c r="AT206" s="161" t="s">
        <v>201</v>
      </c>
      <c r="AU206" s="161" t="s">
        <v>91</v>
      </c>
      <c r="AY206" s="18" t="s">
        <v>199</v>
      </c>
      <c r="BE206" s="162">
        <f>IF(N206="základní",J206,0)</f>
        <v>0</v>
      </c>
      <c r="BF206" s="162">
        <f>IF(N206="snížená",J206,0)</f>
        <v>0</v>
      </c>
      <c r="BG206" s="162">
        <f>IF(N206="zákl. přenesená",J206,0)</f>
        <v>0</v>
      </c>
      <c r="BH206" s="162">
        <f>IF(N206="sníž. přenesená",J206,0)</f>
        <v>0</v>
      </c>
      <c r="BI206" s="162">
        <f>IF(N206="nulová",J206,0)</f>
        <v>0</v>
      </c>
      <c r="BJ206" s="18" t="s">
        <v>89</v>
      </c>
      <c r="BK206" s="162">
        <f>ROUND(I206*H206,2)</f>
        <v>0</v>
      </c>
      <c r="BL206" s="18" t="s">
        <v>206</v>
      </c>
      <c r="BM206" s="161" t="s">
        <v>1670</v>
      </c>
    </row>
    <row r="207" spans="1:47" s="2" customFormat="1" ht="19.5">
      <c r="A207" s="33"/>
      <c r="B207" s="34"/>
      <c r="C207" s="33"/>
      <c r="D207" s="163" t="s">
        <v>208</v>
      </c>
      <c r="E207" s="33"/>
      <c r="F207" s="164" t="s">
        <v>1671</v>
      </c>
      <c r="G207" s="33"/>
      <c r="H207" s="33"/>
      <c r="I207" s="165"/>
      <c r="J207" s="33"/>
      <c r="K207" s="33"/>
      <c r="L207" s="34"/>
      <c r="M207" s="166"/>
      <c r="N207" s="167"/>
      <c r="O207" s="59"/>
      <c r="P207" s="59"/>
      <c r="Q207" s="59"/>
      <c r="R207" s="59"/>
      <c r="S207" s="59"/>
      <c r="T207" s="60"/>
      <c r="U207" s="33"/>
      <c r="V207" s="33"/>
      <c r="W207" s="33"/>
      <c r="X207" s="33"/>
      <c r="Y207" s="33"/>
      <c r="Z207" s="33"/>
      <c r="AA207" s="33"/>
      <c r="AB207" s="33"/>
      <c r="AC207" s="33"/>
      <c r="AD207" s="33"/>
      <c r="AE207" s="33"/>
      <c r="AT207" s="18" t="s">
        <v>208</v>
      </c>
      <c r="AU207" s="18" t="s">
        <v>91</v>
      </c>
    </row>
    <row r="208" spans="1:47" s="2" customFormat="1" ht="146.25">
      <c r="A208" s="33"/>
      <c r="B208" s="34"/>
      <c r="C208" s="33"/>
      <c r="D208" s="163" t="s">
        <v>210</v>
      </c>
      <c r="E208" s="33"/>
      <c r="F208" s="168" t="s">
        <v>1672</v>
      </c>
      <c r="G208" s="33"/>
      <c r="H208" s="33"/>
      <c r="I208" s="165"/>
      <c r="J208" s="33"/>
      <c r="K208" s="33"/>
      <c r="L208" s="34"/>
      <c r="M208" s="166"/>
      <c r="N208" s="167"/>
      <c r="O208" s="59"/>
      <c r="P208" s="59"/>
      <c r="Q208" s="59"/>
      <c r="R208" s="59"/>
      <c r="S208" s="59"/>
      <c r="T208" s="60"/>
      <c r="U208" s="33"/>
      <c r="V208" s="33"/>
      <c r="W208" s="33"/>
      <c r="X208" s="33"/>
      <c r="Y208" s="33"/>
      <c r="Z208" s="33"/>
      <c r="AA208" s="33"/>
      <c r="AB208" s="33"/>
      <c r="AC208" s="33"/>
      <c r="AD208" s="33"/>
      <c r="AE208" s="33"/>
      <c r="AT208" s="18" t="s">
        <v>210</v>
      </c>
      <c r="AU208" s="18" t="s">
        <v>91</v>
      </c>
    </row>
    <row r="209" spans="2:51" s="14" customFormat="1" ht="11.25">
      <c r="B209" s="177"/>
      <c r="D209" s="163" t="s">
        <v>212</v>
      </c>
      <c r="E209" s="178" t="s">
        <v>1</v>
      </c>
      <c r="F209" s="179" t="s">
        <v>1673</v>
      </c>
      <c r="H209" s="178" t="s">
        <v>1</v>
      </c>
      <c r="I209" s="180"/>
      <c r="L209" s="177"/>
      <c r="M209" s="181"/>
      <c r="N209" s="182"/>
      <c r="O209" s="182"/>
      <c r="P209" s="182"/>
      <c r="Q209" s="182"/>
      <c r="R209" s="182"/>
      <c r="S209" s="182"/>
      <c r="T209" s="183"/>
      <c r="AT209" s="178" t="s">
        <v>212</v>
      </c>
      <c r="AU209" s="178" t="s">
        <v>91</v>
      </c>
      <c r="AV209" s="14" t="s">
        <v>89</v>
      </c>
      <c r="AW209" s="14" t="s">
        <v>36</v>
      </c>
      <c r="AX209" s="14" t="s">
        <v>81</v>
      </c>
      <c r="AY209" s="178" t="s">
        <v>199</v>
      </c>
    </row>
    <row r="210" spans="2:51" s="14" customFormat="1" ht="11.25">
      <c r="B210" s="177"/>
      <c r="D210" s="163" t="s">
        <v>212</v>
      </c>
      <c r="E210" s="178" t="s">
        <v>1</v>
      </c>
      <c r="F210" s="179" t="s">
        <v>1674</v>
      </c>
      <c r="H210" s="178" t="s">
        <v>1</v>
      </c>
      <c r="I210" s="180"/>
      <c r="L210" s="177"/>
      <c r="M210" s="181"/>
      <c r="N210" s="182"/>
      <c r="O210" s="182"/>
      <c r="P210" s="182"/>
      <c r="Q210" s="182"/>
      <c r="R210" s="182"/>
      <c r="S210" s="182"/>
      <c r="T210" s="183"/>
      <c r="AT210" s="178" t="s">
        <v>212</v>
      </c>
      <c r="AU210" s="178" t="s">
        <v>91</v>
      </c>
      <c r="AV210" s="14" t="s">
        <v>89</v>
      </c>
      <c r="AW210" s="14" t="s">
        <v>36</v>
      </c>
      <c r="AX210" s="14" t="s">
        <v>81</v>
      </c>
      <c r="AY210" s="178" t="s">
        <v>199</v>
      </c>
    </row>
    <row r="211" spans="2:51" s="13" customFormat="1" ht="11.25">
      <c r="B211" s="169"/>
      <c r="D211" s="163" t="s">
        <v>212</v>
      </c>
      <c r="E211" s="170" t="s">
        <v>1</v>
      </c>
      <c r="F211" s="171" t="s">
        <v>1675</v>
      </c>
      <c r="H211" s="172">
        <v>31.894</v>
      </c>
      <c r="I211" s="173"/>
      <c r="L211" s="169"/>
      <c r="M211" s="174"/>
      <c r="N211" s="175"/>
      <c r="O211" s="175"/>
      <c r="P211" s="175"/>
      <c r="Q211" s="175"/>
      <c r="R211" s="175"/>
      <c r="S211" s="175"/>
      <c r="T211" s="176"/>
      <c r="AT211" s="170" t="s">
        <v>212</v>
      </c>
      <c r="AU211" s="170" t="s">
        <v>91</v>
      </c>
      <c r="AV211" s="13" t="s">
        <v>91</v>
      </c>
      <c r="AW211" s="13" t="s">
        <v>36</v>
      </c>
      <c r="AX211" s="13" t="s">
        <v>89</v>
      </c>
      <c r="AY211" s="170" t="s">
        <v>199</v>
      </c>
    </row>
    <row r="212" spans="1:65" s="2" customFormat="1" ht="24.2" customHeight="1">
      <c r="A212" s="33"/>
      <c r="B212" s="149"/>
      <c r="C212" s="150" t="s">
        <v>325</v>
      </c>
      <c r="D212" s="150" t="s">
        <v>201</v>
      </c>
      <c r="E212" s="151" t="s">
        <v>1676</v>
      </c>
      <c r="F212" s="152" t="s">
        <v>1677</v>
      </c>
      <c r="G212" s="153" t="s">
        <v>204</v>
      </c>
      <c r="H212" s="154">
        <v>72.133</v>
      </c>
      <c r="I212" s="155"/>
      <c r="J212" s="156">
        <f>ROUND(I212*H212,2)</f>
        <v>0</v>
      </c>
      <c r="K212" s="152" t="s">
        <v>205</v>
      </c>
      <c r="L212" s="34"/>
      <c r="M212" s="157" t="s">
        <v>1</v>
      </c>
      <c r="N212" s="158" t="s">
        <v>46</v>
      </c>
      <c r="O212" s="59"/>
      <c r="P212" s="159">
        <f>O212*H212</f>
        <v>0</v>
      </c>
      <c r="Q212" s="159">
        <v>0.0076</v>
      </c>
      <c r="R212" s="159">
        <f>Q212*H212</f>
        <v>0.5482108</v>
      </c>
      <c r="S212" s="159">
        <v>0</v>
      </c>
      <c r="T212" s="160">
        <f>S212*H212</f>
        <v>0</v>
      </c>
      <c r="U212" s="33"/>
      <c r="V212" s="33"/>
      <c r="W212" s="33"/>
      <c r="X212" s="33"/>
      <c r="Y212" s="33"/>
      <c r="Z212" s="33"/>
      <c r="AA212" s="33"/>
      <c r="AB212" s="33"/>
      <c r="AC212" s="33"/>
      <c r="AD212" s="33"/>
      <c r="AE212" s="33"/>
      <c r="AR212" s="161" t="s">
        <v>206</v>
      </c>
      <c r="AT212" s="161" t="s">
        <v>201</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206</v>
      </c>
      <c r="BM212" s="161" t="s">
        <v>1678</v>
      </c>
    </row>
    <row r="213" spans="1:47" s="2" customFormat="1" ht="19.5">
      <c r="A213" s="33"/>
      <c r="B213" s="34"/>
      <c r="C213" s="33"/>
      <c r="D213" s="163" t="s">
        <v>208</v>
      </c>
      <c r="E213" s="33"/>
      <c r="F213" s="164" t="s">
        <v>1679</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91</v>
      </c>
    </row>
    <row r="214" spans="1:47" s="2" customFormat="1" ht="292.5">
      <c r="A214" s="33"/>
      <c r="B214" s="34"/>
      <c r="C214" s="33"/>
      <c r="D214" s="163" t="s">
        <v>210</v>
      </c>
      <c r="E214" s="33"/>
      <c r="F214" s="168" t="s">
        <v>1680</v>
      </c>
      <c r="G214" s="33"/>
      <c r="H214" s="33"/>
      <c r="I214" s="165"/>
      <c r="J214" s="33"/>
      <c r="K214" s="33"/>
      <c r="L214" s="34"/>
      <c r="M214" s="166"/>
      <c r="N214" s="167"/>
      <c r="O214" s="59"/>
      <c r="P214" s="59"/>
      <c r="Q214" s="59"/>
      <c r="R214" s="59"/>
      <c r="S214" s="59"/>
      <c r="T214" s="60"/>
      <c r="U214" s="33"/>
      <c r="V214" s="33"/>
      <c r="W214" s="33"/>
      <c r="X214" s="33"/>
      <c r="Y214" s="33"/>
      <c r="Z214" s="33"/>
      <c r="AA214" s="33"/>
      <c r="AB214" s="33"/>
      <c r="AC214" s="33"/>
      <c r="AD214" s="33"/>
      <c r="AE214" s="33"/>
      <c r="AT214" s="18" t="s">
        <v>210</v>
      </c>
      <c r="AU214" s="18" t="s">
        <v>91</v>
      </c>
    </row>
    <row r="215" spans="2:51" s="14" customFormat="1" ht="11.25">
      <c r="B215" s="177"/>
      <c r="D215" s="163" t="s">
        <v>212</v>
      </c>
      <c r="E215" s="178" t="s">
        <v>1</v>
      </c>
      <c r="F215" s="179" t="s">
        <v>1673</v>
      </c>
      <c r="H215" s="178" t="s">
        <v>1</v>
      </c>
      <c r="I215" s="180"/>
      <c r="L215" s="177"/>
      <c r="M215" s="181"/>
      <c r="N215" s="182"/>
      <c r="O215" s="182"/>
      <c r="P215" s="182"/>
      <c r="Q215" s="182"/>
      <c r="R215" s="182"/>
      <c r="S215" s="182"/>
      <c r="T215" s="183"/>
      <c r="AT215" s="178" t="s">
        <v>212</v>
      </c>
      <c r="AU215" s="178" t="s">
        <v>91</v>
      </c>
      <c r="AV215" s="14" t="s">
        <v>89</v>
      </c>
      <c r="AW215" s="14" t="s">
        <v>36</v>
      </c>
      <c r="AX215" s="14" t="s">
        <v>81</v>
      </c>
      <c r="AY215" s="178" t="s">
        <v>199</v>
      </c>
    </row>
    <row r="216" spans="2:51" s="13" customFormat="1" ht="11.25">
      <c r="B216" s="169"/>
      <c r="D216" s="163" t="s">
        <v>212</v>
      </c>
      <c r="E216" s="170" t="s">
        <v>1</v>
      </c>
      <c r="F216" s="171" t="s">
        <v>1681</v>
      </c>
      <c r="H216" s="172">
        <v>72.133</v>
      </c>
      <c r="I216" s="173"/>
      <c r="L216" s="169"/>
      <c r="M216" s="174"/>
      <c r="N216" s="175"/>
      <c r="O216" s="175"/>
      <c r="P216" s="175"/>
      <c r="Q216" s="175"/>
      <c r="R216" s="175"/>
      <c r="S216" s="175"/>
      <c r="T216" s="176"/>
      <c r="AT216" s="170" t="s">
        <v>212</v>
      </c>
      <c r="AU216" s="170" t="s">
        <v>91</v>
      </c>
      <c r="AV216" s="13" t="s">
        <v>91</v>
      </c>
      <c r="AW216" s="13" t="s">
        <v>36</v>
      </c>
      <c r="AX216" s="13" t="s">
        <v>89</v>
      </c>
      <c r="AY216" s="170" t="s">
        <v>199</v>
      </c>
    </row>
    <row r="217" spans="1:65" s="2" customFormat="1" ht="24.2" customHeight="1">
      <c r="A217" s="33"/>
      <c r="B217" s="149"/>
      <c r="C217" s="150" t="s">
        <v>331</v>
      </c>
      <c r="D217" s="150" t="s">
        <v>201</v>
      </c>
      <c r="E217" s="151" t="s">
        <v>1682</v>
      </c>
      <c r="F217" s="152" t="s">
        <v>1683</v>
      </c>
      <c r="G217" s="153" t="s">
        <v>204</v>
      </c>
      <c r="H217" s="154">
        <v>72.133</v>
      </c>
      <c r="I217" s="155"/>
      <c r="J217" s="156">
        <f>ROUND(I217*H217,2)</f>
        <v>0</v>
      </c>
      <c r="K217" s="152" t="s">
        <v>205</v>
      </c>
      <c r="L217" s="34"/>
      <c r="M217" s="157" t="s">
        <v>1</v>
      </c>
      <c r="N217" s="158" t="s">
        <v>46</v>
      </c>
      <c r="O217" s="59"/>
      <c r="P217" s="159">
        <f>O217*H217</f>
        <v>0</v>
      </c>
      <c r="Q217" s="159">
        <v>0</v>
      </c>
      <c r="R217" s="159">
        <f>Q217*H217</f>
        <v>0</v>
      </c>
      <c r="S217" s="159">
        <v>0</v>
      </c>
      <c r="T217" s="160">
        <f>S217*H217</f>
        <v>0</v>
      </c>
      <c r="U217" s="33"/>
      <c r="V217" s="33"/>
      <c r="W217" s="33"/>
      <c r="X217" s="33"/>
      <c r="Y217" s="33"/>
      <c r="Z217" s="33"/>
      <c r="AA217" s="33"/>
      <c r="AB217" s="33"/>
      <c r="AC217" s="33"/>
      <c r="AD217" s="33"/>
      <c r="AE217" s="33"/>
      <c r="AR217" s="161" t="s">
        <v>206</v>
      </c>
      <c r="AT217" s="161" t="s">
        <v>201</v>
      </c>
      <c r="AU217" s="161" t="s">
        <v>91</v>
      </c>
      <c r="AY217" s="18" t="s">
        <v>199</v>
      </c>
      <c r="BE217" s="162">
        <f>IF(N217="základní",J217,0)</f>
        <v>0</v>
      </c>
      <c r="BF217" s="162">
        <f>IF(N217="snížená",J217,0)</f>
        <v>0</v>
      </c>
      <c r="BG217" s="162">
        <f>IF(N217="zákl. přenesená",J217,0)</f>
        <v>0</v>
      </c>
      <c r="BH217" s="162">
        <f>IF(N217="sníž. přenesená",J217,0)</f>
        <v>0</v>
      </c>
      <c r="BI217" s="162">
        <f>IF(N217="nulová",J217,0)</f>
        <v>0</v>
      </c>
      <c r="BJ217" s="18" t="s">
        <v>89</v>
      </c>
      <c r="BK217" s="162">
        <f>ROUND(I217*H217,2)</f>
        <v>0</v>
      </c>
      <c r="BL217" s="18" t="s">
        <v>206</v>
      </c>
      <c r="BM217" s="161" t="s">
        <v>1684</v>
      </c>
    </row>
    <row r="218" spans="1:47" s="2" customFormat="1" ht="29.25">
      <c r="A218" s="33"/>
      <c r="B218" s="34"/>
      <c r="C218" s="33"/>
      <c r="D218" s="163" t="s">
        <v>208</v>
      </c>
      <c r="E218" s="33"/>
      <c r="F218" s="164" t="s">
        <v>1685</v>
      </c>
      <c r="G218" s="33"/>
      <c r="H218" s="33"/>
      <c r="I218" s="165"/>
      <c r="J218" s="33"/>
      <c r="K218" s="33"/>
      <c r="L218" s="34"/>
      <c r="M218" s="166"/>
      <c r="N218" s="167"/>
      <c r="O218" s="59"/>
      <c r="P218" s="59"/>
      <c r="Q218" s="59"/>
      <c r="R218" s="59"/>
      <c r="S218" s="59"/>
      <c r="T218" s="60"/>
      <c r="U218" s="33"/>
      <c r="V218" s="33"/>
      <c r="W218" s="33"/>
      <c r="X218" s="33"/>
      <c r="Y218" s="33"/>
      <c r="Z218" s="33"/>
      <c r="AA218" s="33"/>
      <c r="AB218" s="33"/>
      <c r="AC218" s="33"/>
      <c r="AD218" s="33"/>
      <c r="AE218" s="33"/>
      <c r="AT218" s="18" t="s">
        <v>208</v>
      </c>
      <c r="AU218" s="18" t="s">
        <v>91</v>
      </c>
    </row>
    <row r="219" spans="1:47" s="2" customFormat="1" ht="292.5">
      <c r="A219" s="33"/>
      <c r="B219" s="34"/>
      <c r="C219" s="33"/>
      <c r="D219" s="163" t="s">
        <v>210</v>
      </c>
      <c r="E219" s="33"/>
      <c r="F219" s="168" t="s">
        <v>1680</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210</v>
      </c>
      <c r="AU219" s="18" t="s">
        <v>91</v>
      </c>
    </row>
    <row r="220" spans="1:65" s="2" customFormat="1" ht="14.45" customHeight="1">
      <c r="A220" s="33"/>
      <c r="B220" s="149"/>
      <c r="C220" s="150" t="s">
        <v>337</v>
      </c>
      <c r="D220" s="150" t="s">
        <v>201</v>
      </c>
      <c r="E220" s="151" t="s">
        <v>1686</v>
      </c>
      <c r="F220" s="152" t="s">
        <v>1687</v>
      </c>
      <c r="G220" s="153" t="s">
        <v>275</v>
      </c>
      <c r="H220" s="154">
        <v>3.826</v>
      </c>
      <c r="I220" s="155"/>
      <c r="J220" s="156">
        <f>ROUND(I220*H220,2)</f>
        <v>0</v>
      </c>
      <c r="K220" s="152" t="s">
        <v>205</v>
      </c>
      <c r="L220" s="34"/>
      <c r="M220" s="157" t="s">
        <v>1</v>
      </c>
      <c r="N220" s="158" t="s">
        <v>46</v>
      </c>
      <c r="O220" s="59"/>
      <c r="P220" s="159">
        <f>O220*H220</f>
        <v>0</v>
      </c>
      <c r="Q220" s="159">
        <v>1.04909</v>
      </c>
      <c r="R220" s="159">
        <f>Q220*H220</f>
        <v>4.01381834</v>
      </c>
      <c r="S220" s="159">
        <v>0</v>
      </c>
      <c r="T220" s="160">
        <f>S220*H220</f>
        <v>0</v>
      </c>
      <c r="U220" s="33"/>
      <c r="V220" s="33"/>
      <c r="W220" s="33"/>
      <c r="X220" s="33"/>
      <c r="Y220" s="33"/>
      <c r="Z220" s="33"/>
      <c r="AA220" s="33"/>
      <c r="AB220" s="33"/>
      <c r="AC220" s="33"/>
      <c r="AD220" s="33"/>
      <c r="AE220" s="33"/>
      <c r="AR220" s="161" t="s">
        <v>206</v>
      </c>
      <c r="AT220" s="161" t="s">
        <v>201</v>
      </c>
      <c r="AU220" s="161" t="s">
        <v>91</v>
      </c>
      <c r="AY220" s="18" t="s">
        <v>199</v>
      </c>
      <c r="BE220" s="162">
        <f>IF(N220="základní",J220,0)</f>
        <v>0</v>
      </c>
      <c r="BF220" s="162">
        <f>IF(N220="snížená",J220,0)</f>
        <v>0</v>
      </c>
      <c r="BG220" s="162">
        <f>IF(N220="zákl. přenesená",J220,0)</f>
        <v>0</v>
      </c>
      <c r="BH220" s="162">
        <f>IF(N220="sníž. přenesená",J220,0)</f>
        <v>0</v>
      </c>
      <c r="BI220" s="162">
        <f>IF(N220="nulová",J220,0)</f>
        <v>0</v>
      </c>
      <c r="BJ220" s="18" t="s">
        <v>89</v>
      </c>
      <c r="BK220" s="162">
        <f>ROUND(I220*H220,2)</f>
        <v>0</v>
      </c>
      <c r="BL220" s="18" t="s">
        <v>206</v>
      </c>
      <c r="BM220" s="161" t="s">
        <v>1688</v>
      </c>
    </row>
    <row r="221" spans="1:47" s="2" customFormat="1" ht="19.5">
      <c r="A221" s="33"/>
      <c r="B221" s="34"/>
      <c r="C221" s="33"/>
      <c r="D221" s="163" t="s">
        <v>208</v>
      </c>
      <c r="E221" s="33"/>
      <c r="F221" s="164" t="s">
        <v>1689</v>
      </c>
      <c r="G221" s="33"/>
      <c r="H221" s="33"/>
      <c r="I221" s="165"/>
      <c r="J221" s="33"/>
      <c r="K221" s="33"/>
      <c r="L221" s="34"/>
      <c r="M221" s="166"/>
      <c r="N221" s="167"/>
      <c r="O221" s="59"/>
      <c r="P221" s="59"/>
      <c r="Q221" s="59"/>
      <c r="R221" s="59"/>
      <c r="S221" s="59"/>
      <c r="T221" s="60"/>
      <c r="U221" s="33"/>
      <c r="V221" s="33"/>
      <c r="W221" s="33"/>
      <c r="X221" s="33"/>
      <c r="Y221" s="33"/>
      <c r="Z221" s="33"/>
      <c r="AA221" s="33"/>
      <c r="AB221" s="33"/>
      <c r="AC221" s="33"/>
      <c r="AD221" s="33"/>
      <c r="AE221" s="33"/>
      <c r="AT221" s="18" t="s">
        <v>208</v>
      </c>
      <c r="AU221" s="18" t="s">
        <v>91</v>
      </c>
    </row>
    <row r="222" spans="1:47" s="2" customFormat="1" ht="156">
      <c r="A222" s="33"/>
      <c r="B222" s="34"/>
      <c r="C222" s="33"/>
      <c r="D222" s="163" t="s">
        <v>210</v>
      </c>
      <c r="E222" s="33"/>
      <c r="F222" s="168" t="s">
        <v>1690</v>
      </c>
      <c r="G222" s="33"/>
      <c r="H222" s="33"/>
      <c r="I222" s="165"/>
      <c r="J222" s="33"/>
      <c r="K222" s="33"/>
      <c r="L222" s="34"/>
      <c r="M222" s="166"/>
      <c r="N222" s="167"/>
      <c r="O222" s="59"/>
      <c r="P222" s="59"/>
      <c r="Q222" s="59"/>
      <c r="R222" s="59"/>
      <c r="S222" s="59"/>
      <c r="T222" s="60"/>
      <c r="U222" s="33"/>
      <c r="V222" s="33"/>
      <c r="W222" s="33"/>
      <c r="X222" s="33"/>
      <c r="Y222" s="33"/>
      <c r="Z222" s="33"/>
      <c r="AA222" s="33"/>
      <c r="AB222" s="33"/>
      <c r="AC222" s="33"/>
      <c r="AD222" s="33"/>
      <c r="AE222" s="33"/>
      <c r="AT222" s="18" t="s">
        <v>210</v>
      </c>
      <c r="AU222" s="18" t="s">
        <v>91</v>
      </c>
    </row>
    <row r="223" spans="2:51" s="14" customFormat="1" ht="11.25">
      <c r="B223" s="177"/>
      <c r="D223" s="163" t="s">
        <v>212</v>
      </c>
      <c r="E223" s="178" t="s">
        <v>1</v>
      </c>
      <c r="F223" s="179" t="s">
        <v>1691</v>
      </c>
      <c r="H223" s="178" t="s">
        <v>1</v>
      </c>
      <c r="I223" s="180"/>
      <c r="L223" s="177"/>
      <c r="M223" s="181"/>
      <c r="N223" s="182"/>
      <c r="O223" s="182"/>
      <c r="P223" s="182"/>
      <c r="Q223" s="182"/>
      <c r="R223" s="182"/>
      <c r="S223" s="182"/>
      <c r="T223" s="183"/>
      <c r="AT223" s="178" t="s">
        <v>212</v>
      </c>
      <c r="AU223" s="178" t="s">
        <v>91</v>
      </c>
      <c r="AV223" s="14" t="s">
        <v>89</v>
      </c>
      <c r="AW223" s="14" t="s">
        <v>36</v>
      </c>
      <c r="AX223" s="14" t="s">
        <v>81</v>
      </c>
      <c r="AY223" s="178" t="s">
        <v>199</v>
      </c>
    </row>
    <row r="224" spans="2:51" s="14" customFormat="1" ht="11.25">
      <c r="B224" s="177"/>
      <c r="D224" s="163" t="s">
        <v>212</v>
      </c>
      <c r="E224" s="178" t="s">
        <v>1</v>
      </c>
      <c r="F224" s="179" t="s">
        <v>1692</v>
      </c>
      <c r="H224" s="178" t="s">
        <v>1</v>
      </c>
      <c r="I224" s="180"/>
      <c r="L224" s="177"/>
      <c r="M224" s="181"/>
      <c r="N224" s="182"/>
      <c r="O224" s="182"/>
      <c r="P224" s="182"/>
      <c r="Q224" s="182"/>
      <c r="R224" s="182"/>
      <c r="S224" s="182"/>
      <c r="T224" s="183"/>
      <c r="AT224" s="178" t="s">
        <v>212</v>
      </c>
      <c r="AU224" s="178" t="s">
        <v>91</v>
      </c>
      <c r="AV224" s="14" t="s">
        <v>89</v>
      </c>
      <c r="AW224" s="14" t="s">
        <v>36</v>
      </c>
      <c r="AX224" s="14" t="s">
        <v>81</v>
      </c>
      <c r="AY224" s="178" t="s">
        <v>199</v>
      </c>
    </row>
    <row r="225" spans="2:51" s="13" customFormat="1" ht="11.25">
      <c r="B225" s="169"/>
      <c r="D225" s="163" t="s">
        <v>212</v>
      </c>
      <c r="E225" s="170" t="s">
        <v>1</v>
      </c>
      <c r="F225" s="171" t="s">
        <v>1693</v>
      </c>
      <c r="H225" s="172">
        <v>3.826</v>
      </c>
      <c r="I225" s="173"/>
      <c r="L225" s="169"/>
      <c r="M225" s="174"/>
      <c r="N225" s="175"/>
      <c r="O225" s="175"/>
      <c r="P225" s="175"/>
      <c r="Q225" s="175"/>
      <c r="R225" s="175"/>
      <c r="S225" s="175"/>
      <c r="T225" s="176"/>
      <c r="AT225" s="170" t="s">
        <v>212</v>
      </c>
      <c r="AU225" s="170" t="s">
        <v>91</v>
      </c>
      <c r="AV225" s="13" t="s">
        <v>91</v>
      </c>
      <c r="AW225" s="13" t="s">
        <v>36</v>
      </c>
      <c r="AX225" s="13" t="s">
        <v>89</v>
      </c>
      <c r="AY225" s="170" t="s">
        <v>199</v>
      </c>
    </row>
    <row r="226" spans="1:65" s="2" customFormat="1" ht="14.45" customHeight="1">
      <c r="A226" s="33"/>
      <c r="B226" s="149"/>
      <c r="C226" s="150" t="s">
        <v>342</v>
      </c>
      <c r="D226" s="150" t="s">
        <v>201</v>
      </c>
      <c r="E226" s="151" t="s">
        <v>1694</v>
      </c>
      <c r="F226" s="152" t="s">
        <v>1695</v>
      </c>
      <c r="G226" s="153" t="s">
        <v>345</v>
      </c>
      <c r="H226" s="154">
        <v>9.4</v>
      </c>
      <c r="I226" s="155"/>
      <c r="J226" s="156">
        <f>ROUND(I226*H226,2)</f>
        <v>0</v>
      </c>
      <c r="K226" s="152" t="s">
        <v>205</v>
      </c>
      <c r="L226" s="34"/>
      <c r="M226" s="157" t="s">
        <v>1</v>
      </c>
      <c r="N226" s="158" t="s">
        <v>46</v>
      </c>
      <c r="O226" s="59"/>
      <c r="P226" s="159">
        <f>O226*H226</f>
        <v>0</v>
      </c>
      <c r="Q226" s="159">
        <v>0.00099</v>
      </c>
      <c r="R226" s="159">
        <f>Q226*H226</f>
        <v>0.009306</v>
      </c>
      <c r="S226" s="159">
        <v>0</v>
      </c>
      <c r="T226" s="160">
        <f>S226*H226</f>
        <v>0</v>
      </c>
      <c r="U226" s="33"/>
      <c r="V226" s="33"/>
      <c r="W226" s="33"/>
      <c r="X226" s="33"/>
      <c r="Y226" s="33"/>
      <c r="Z226" s="33"/>
      <c r="AA226" s="33"/>
      <c r="AB226" s="33"/>
      <c r="AC226" s="33"/>
      <c r="AD226" s="33"/>
      <c r="AE226" s="33"/>
      <c r="AR226" s="161" t="s">
        <v>206</v>
      </c>
      <c r="AT226" s="161" t="s">
        <v>201</v>
      </c>
      <c r="AU226" s="161" t="s">
        <v>91</v>
      </c>
      <c r="AY226" s="18" t="s">
        <v>199</v>
      </c>
      <c r="BE226" s="162">
        <f>IF(N226="základní",J226,0)</f>
        <v>0</v>
      </c>
      <c r="BF226" s="162">
        <f>IF(N226="snížená",J226,0)</f>
        <v>0</v>
      </c>
      <c r="BG226" s="162">
        <f>IF(N226="zákl. přenesená",J226,0)</f>
        <v>0</v>
      </c>
      <c r="BH226" s="162">
        <f>IF(N226="sníž. přenesená",J226,0)</f>
        <v>0</v>
      </c>
      <c r="BI226" s="162">
        <f>IF(N226="nulová",J226,0)</f>
        <v>0</v>
      </c>
      <c r="BJ226" s="18" t="s">
        <v>89</v>
      </c>
      <c r="BK226" s="162">
        <f>ROUND(I226*H226,2)</f>
        <v>0</v>
      </c>
      <c r="BL226" s="18" t="s">
        <v>206</v>
      </c>
      <c r="BM226" s="161" t="s">
        <v>1696</v>
      </c>
    </row>
    <row r="227" spans="1:47" s="2" customFormat="1" ht="19.5">
      <c r="A227" s="33"/>
      <c r="B227" s="34"/>
      <c r="C227" s="33"/>
      <c r="D227" s="163" t="s">
        <v>208</v>
      </c>
      <c r="E227" s="33"/>
      <c r="F227" s="164" t="s">
        <v>1697</v>
      </c>
      <c r="G227" s="33"/>
      <c r="H227" s="33"/>
      <c r="I227" s="165"/>
      <c r="J227" s="33"/>
      <c r="K227" s="33"/>
      <c r="L227" s="34"/>
      <c r="M227" s="166"/>
      <c r="N227" s="167"/>
      <c r="O227" s="59"/>
      <c r="P227" s="59"/>
      <c r="Q227" s="59"/>
      <c r="R227" s="59"/>
      <c r="S227" s="59"/>
      <c r="T227" s="60"/>
      <c r="U227" s="33"/>
      <c r="V227" s="33"/>
      <c r="W227" s="33"/>
      <c r="X227" s="33"/>
      <c r="Y227" s="33"/>
      <c r="Z227" s="33"/>
      <c r="AA227" s="33"/>
      <c r="AB227" s="33"/>
      <c r="AC227" s="33"/>
      <c r="AD227" s="33"/>
      <c r="AE227" s="33"/>
      <c r="AT227" s="18" t="s">
        <v>208</v>
      </c>
      <c r="AU227" s="18" t="s">
        <v>91</v>
      </c>
    </row>
    <row r="228" spans="1:47" s="2" customFormat="1" ht="243.75">
      <c r="A228" s="33"/>
      <c r="B228" s="34"/>
      <c r="C228" s="33"/>
      <c r="D228" s="163" t="s">
        <v>210</v>
      </c>
      <c r="E228" s="33"/>
      <c r="F228" s="168" t="s">
        <v>1698</v>
      </c>
      <c r="G228" s="33"/>
      <c r="H228" s="33"/>
      <c r="I228" s="165"/>
      <c r="J228" s="33"/>
      <c r="K228" s="33"/>
      <c r="L228" s="34"/>
      <c r="M228" s="166"/>
      <c r="N228" s="167"/>
      <c r="O228" s="59"/>
      <c r="P228" s="59"/>
      <c r="Q228" s="59"/>
      <c r="R228" s="59"/>
      <c r="S228" s="59"/>
      <c r="T228" s="60"/>
      <c r="U228" s="33"/>
      <c r="V228" s="33"/>
      <c r="W228" s="33"/>
      <c r="X228" s="33"/>
      <c r="Y228" s="33"/>
      <c r="Z228" s="33"/>
      <c r="AA228" s="33"/>
      <c r="AB228" s="33"/>
      <c r="AC228" s="33"/>
      <c r="AD228" s="33"/>
      <c r="AE228" s="33"/>
      <c r="AT228" s="18" t="s">
        <v>210</v>
      </c>
      <c r="AU228" s="18" t="s">
        <v>91</v>
      </c>
    </row>
    <row r="229" spans="2:51" s="13" customFormat="1" ht="11.25">
      <c r="B229" s="169"/>
      <c r="D229" s="163" t="s">
        <v>212</v>
      </c>
      <c r="E229" s="170" t="s">
        <v>1</v>
      </c>
      <c r="F229" s="171" t="s">
        <v>1699</v>
      </c>
      <c r="H229" s="172">
        <v>9.4</v>
      </c>
      <c r="I229" s="173"/>
      <c r="L229" s="169"/>
      <c r="M229" s="174"/>
      <c r="N229" s="175"/>
      <c r="O229" s="175"/>
      <c r="P229" s="175"/>
      <c r="Q229" s="175"/>
      <c r="R229" s="175"/>
      <c r="S229" s="175"/>
      <c r="T229" s="176"/>
      <c r="AT229" s="170" t="s">
        <v>212</v>
      </c>
      <c r="AU229" s="170" t="s">
        <v>91</v>
      </c>
      <c r="AV229" s="13" t="s">
        <v>91</v>
      </c>
      <c r="AW229" s="13" t="s">
        <v>36</v>
      </c>
      <c r="AX229" s="13" t="s">
        <v>89</v>
      </c>
      <c r="AY229" s="170" t="s">
        <v>199</v>
      </c>
    </row>
    <row r="230" spans="1:65" s="2" customFormat="1" ht="14.45" customHeight="1">
      <c r="A230" s="33"/>
      <c r="B230" s="149"/>
      <c r="C230" s="150" t="s">
        <v>7</v>
      </c>
      <c r="D230" s="150" t="s">
        <v>201</v>
      </c>
      <c r="E230" s="151" t="s">
        <v>1700</v>
      </c>
      <c r="F230" s="152" t="s">
        <v>1701</v>
      </c>
      <c r="G230" s="153" t="s">
        <v>228</v>
      </c>
      <c r="H230" s="154">
        <v>22.26</v>
      </c>
      <c r="I230" s="155"/>
      <c r="J230" s="156">
        <f>ROUND(I230*H230,2)</f>
        <v>0</v>
      </c>
      <c r="K230" s="152" t="s">
        <v>205</v>
      </c>
      <c r="L230" s="34"/>
      <c r="M230" s="157" t="s">
        <v>1</v>
      </c>
      <c r="N230" s="158" t="s">
        <v>46</v>
      </c>
      <c r="O230" s="59"/>
      <c r="P230" s="159">
        <f>O230*H230</f>
        <v>0</v>
      </c>
      <c r="Q230" s="159">
        <v>0</v>
      </c>
      <c r="R230" s="159">
        <f>Q230*H230</f>
        <v>0</v>
      </c>
      <c r="S230" s="159">
        <v>0</v>
      </c>
      <c r="T230" s="160">
        <f>S230*H230</f>
        <v>0</v>
      </c>
      <c r="U230" s="33"/>
      <c r="V230" s="33"/>
      <c r="W230" s="33"/>
      <c r="X230" s="33"/>
      <c r="Y230" s="33"/>
      <c r="Z230" s="33"/>
      <c r="AA230" s="33"/>
      <c r="AB230" s="33"/>
      <c r="AC230" s="33"/>
      <c r="AD230" s="33"/>
      <c r="AE230" s="33"/>
      <c r="AR230" s="161" t="s">
        <v>206</v>
      </c>
      <c r="AT230" s="161" t="s">
        <v>201</v>
      </c>
      <c r="AU230" s="161" t="s">
        <v>91</v>
      </c>
      <c r="AY230" s="18" t="s">
        <v>199</v>
      </c>
      <c r="BE230" s="162">
        <f>IF(N230="základní",J230,0)</f>
        <v>0</v>
      </c>
      <c r="BF230" s="162">
        <f>IF(N230="snížená",J230,0)</f>
        <v>0</v>
      </c>
      <c r="BG230" s="162">
        <f>IF(N230="zákl. přenesená",J230,0)</f>
        <v>0</v>
      </c>
      <c r="BH230" s="162">
        <f>IF(N230="sníž. přenesená",J230,0)</f>
        <v>0</v>
      </c>
      <c r="BI230" s="162">
        <f>IF(N230="nulová",J230,0)</f>
        <v>0</v>
      </c>
      <c r="BJ230" s="18" t="s">
        <v>89</v>
      </c>
      <c r="BK230" s="162">
        <f>ROUND(I230*H230,2)</f>
        <v>0</v>
      </c>
      <c r="BL230" s="18" t="s">
        <v>206</v>
      </c>
      <c r="BM230" s="161" t="s">
        <v>1702</v>
      </c>
    </row>
    <row r="231" spans="1:47" s="2" customFormat="1" ht="11.25">
      <c r="A231" s="33"/>
      <c r="B231" s="34"/>
      <c r="C231" s="33"/>
      <c r="D231" s="163" t="s">
        <v>208</v>
      </c>
      <c r="E231" s="33"/>
      <c r="F231" s="164" t="s">
        <v>1703</v>
      </c>
      <c r="G231" s="33"/>
      <c r="H231" s="33"/>
      <c r="I231" s="165"/>
      <c r="J231" s="33"/>
      <c r="K231" s="33"/>
      <c r="L231" s="34"/>
      <c r="M231" s="166"/>
      <c r="N231" s="167"/>
      <c r="O231" s="59"/>
      <c r="P231" s="59"/>
      <c r="Q231" s="59"/>
      <c r="R231" s="59"/>
      <c r="S231" s="59"/>
      <c r="T231" s="60"/>
      <c r="U231" s="33"/>
      <c r="V231" s="33"/>
      <c r="W231" s="33"/>
      <c r="X231" s="33"/>
      <c r="Y231" s="33"/>
      <c r="Z231" s="33"/>
      <c r="AA231" s="33"/>
      <c r="AB231" s="33"/>
      <c r="AC231" s="33"/>
      <c r="AD231" s="33"/>
      <c r="AE231" s="33"/>
      <c r="AT231" s="18" t="s">
        <v>208</v>
      </c>
      <c r="AU231" s="18" t="s">
        <v>91</v>
      </c>
    </row>
    <row r="232" spans="1:47" s="2" customFormat="1" ht="78">
      <c r="A232" s="33"/>
      <c r="B232" s="34"/>
      <c r="C232" s="33"/>
      <c r="D232" s="163" t="s">
        <v>210</v>
      </c>
      <c r="E232" s="33"/>
      <c r="F232" s="168" t="s">
        <v>1704</v>
      </c>
      <c r="G232" s="33"/>
      <c r="H232" s="33"/>
      <c r="I232" s="165"/>
      <c r="J232" s="33"/>
      <c r="K232" s="33"/>
      <c r="L232" s="34"/>
      <c r="M232" s="166"/>
      <c r="N232" s="167"/>
      <c r="O232" s="59"/>
      <c r="P232" s="59"/>
      <c r="Q232" s="59"/>
      <c r="R232" s="59"/>
      <c r="S232" s="59"/>
      <c r="T232" s="60"/>
      <c r="U232" s="33"/>
      <c r="V232" s="33"/>
      <c r="W232" s="33"/>
      <c r="X232" s="33"/>
      <c r="Y232" s="33"/>
      <c r="Z232" s="33"/>
      <c r="AA232" s="33"/>
      <c r="AB232" s="33"/>
      <c r="AC232" s="33"/>
      <c r="AD232" s="33"/>
      <c r="AE232" s="33"/>
      <c r="AT232" s="18" t="s">
        <v>210</v>
      </c>
      <c r="AU232" s="18" t="s">
        <v>91</v>
      </c>
    </row>
    <row r="233" spans="2:51" s="14" customFormat="1" ht="11.25">
      <c r="B233" s="177"/>
      <c r="D233" s="163" t="s">
        <v>212</v>
      </c>
      <c r="E233" s="178" t="s">
        <v>1</v>
      </c>
      <c r="F233" s="179" t="s">
        <v>1705</v>
      </c>
      <c r="H233" s="178" t="s">
        <v>1</v>
      </c>
      <c r="I233" s="180"/>
      <c r="L233" s="177"/>
      <c r="M233" s="181"/>
      <c r="N233" s="182"/>
      <c r="O233" s="182"/>
      <c r="P233" s="182"/>
      <c r="Q233" s="182"/>
      <c r="R233" s="182"/>
      <c r="S233" s="182"/>
      <c r="T233" s="183"/>
      <c r="AT233" s="178" t="s">
        <v>212</v>
      </c>
      <c r="AU233" s="178" t="s">
        <v>91</v>
      </c>
      <c r="AV233" s="14" t="s">
        <v>89</v>
      </c>
      <c r="AW233" s="14" t="s">
        <v>36</v>
      </c>
      <c r="AX233" s="14" t="s">
        <v>81</v>
      </c>
      <c r="AY233" s="178" t="s">
        <v>199</v>
      </c>
    </row>
    <row r="234" spans="2:51" s="13" customFormat="1" ht="11.25">
      <c r="B234" s="169"/>
      <c r="D234" s="163" t="s">
        <v>212</v>
      </c>
      <c r="E234" s="170" t="s">
        <v>1</v>
      </c>
      <c r="F234" s="171" t="s">
        <v>1706</v>
      </c>
      <c r="H234" s="172">
        <v>22.26</v>
      </c>
      <c r="I234" s="173"/>
      <c r="L234" s="169"/>
      <c r="M234" s="174"/>
      <c r="N234" s="175"/>
      <c r="O234" s="175"/>
      <c r="P234" s="175"/>
      <c r="Q234" s="175"/>
      <c r="R234" s="175"/>
      <c r="S234" s="175"/>
      <c r="T234" s="176"/>
      <c r="AT234" s="170" t="s">
        <v>212</v>
      </c>
      <c r="AU234" s="170" t="s">
        <v>91</v>
      </c>
      <c r="AV234" s="13" t="s">
        <v>91</v>
      </c>
      <c r="AW234" s="13" t="s">
        <v>36</v>
      </c>
      <c r="AX234" s="13" t="s">
        <v>89</v>
      </c>
      <c r="AY234" s="170" t="s">
        <v>199</v>
      </c>
    </row>
    <row r="235" spans="2:63" s="12" customFormat="1" ht="22.9" customHeight="1">
      <c r="B235" s="136"/>
      <c r="D235" s="137" t="s">
        <v>80</v>
      </c>
      <c r="E235" s="147" t="s">
        <v>235</v>
      </c>
      <c r="F235" s="147" t="s">
        <v>483</v>
      </c>
      <c r="I235" s="139"/>
      <c r="J235" s="148">
        <f>BK235</f>
        <v>0</v>
      </c>
      <c r="L235" s="136"/>
      <c r="M235" s="141"/>
      <c r="N235" s="142"/>
      <c r="O235" s="142"/>
      <c r="P235" s="143">
        <f>SUM(P236:P286)</f>
        <v>0</v>
      </c>
      <c r="Q235" s="142"/>
      <c r="R235" s="143">
        <f>SUM(R236:R286)</f>
        <v>27.2664</v>
      </c>
      <c r="S235" s="142"/>
      <c r="T235" s="144">
        <f>SUM(T236:T286)</f>
        <v>0</v>
      </c>
      <c r="AR235" s="137" t="s">
        <v>89</v>
      </c>
      <c r="AT235" s="145" t="s">
        <v>80</v>
      </c>
      <c r="AU235" s="145" t="s">
        <v>89</v>
      </c>
      <c r="AY235" s="137" t="s">
        <v>199</v>
      </c>
      <c r="BK235" s="146">
        <f>SUM(BK236:BK286)</f>
        <v>0</v>
      </c>
    </row>
    <row r="236" spans="1:65" s="2" customFormat="1" ht="14.45" customHeight="1">
      <c r="A236" s="33"/>
      <c r="B236" s="149"/>
      <c r="C236" s="150" t="s">
        <v>356</v>
      </c>
      <c r="D236" s="150" t="s">
        <v>201</v>
      </c>
      <c r="E236" s="151" t="s">
        <v>1707</v>
      </c>
      <c r="F236" s="152" t="s">
        <v>1708</v>
      </c>
      <c r="G236" s="153" t="s">
        <v>204</v>
      </c>
      <c r="H236" s="154">
        <v>56</v>
      </c>
      <c r="I236" s="155"/>
      <c r="J236" s="156">
        <f>ROUND(I236*H236,2)</f>
        <v>0</v>
      </c>
      <c r="K236" s="152" t="s">
        <v>205</v>
      </c>
      <c r="L236" s="34"/>
      <c r="M236" s="157" t="s">
        <v>1</v>
      </c>
      <c r="N236" s="158" t="s">
        <v>46</v>
      </c>
      <c r="O236" s="59"/>
      <c r="P236" s="159">
        <f>O236*H236</f>
        <v>0</v>
      </c>
      <c r="Q236" s="159">
        <v>0.115</v>
      </c>
      <c r="R236" s="159">
        <f>Q236*H236</f>
        <v>6.44</v>
      </c>
      <c r="S236" s="159">
        <v>0</v>
      </c>
      <c r="T236" s="160">
        <f>S236*H236</f>
        <v>0</v>
      </c>
      <c r="U236" s="33"/>
      <c r="V236" s="33"/>
      <c r="W236" s="33"/>
      <c r="X236" s="33"/>
      <c r="Y236" s="33"/>
      <c r="Z236" s="33"/>
      <c r="AA236" s="33"/>
      <c r="AB236" s="33"/>
      <c r="AC236" s="33"/>
      <c r="AD236" s="33"/>
      <c r="AE236" s="33"/>
      <c r="AR236" s="161" t="s">
        <v>206</v>
      </c>
      <c r="AT236" s="161" t="s">
        <v>201</v>
      </c>
      <c r="AU236" s="161" t="s">
        <v>91</v>
      </c>
      <c r="AY236" s="18" t="s">
        <v>199</v>
      </c>
      <c r="BE236" s="162">
        <f>IF(N236="základní",J236,0)</f>
        <v>0</v>
      </c>
      <c r="BF236" s="162">
        <f>IF(N236="snížená",J236,0)</f>
        <v>0</v>
      </c>
      <c r="BG236" s="162">
        <f>IF(N236="zákl. přenesená",J236,0)</f>
        <v>0</v>
      </c>
      <c r="BH236" s="162">
        <f>IF(N236="sníž. přenesená",J236,0)</f>
        <v>0</v>
      </c>
      <c r="BI236" s="162">
        <f>IF(N236="nulová",J236,0)</f>
        <v>0</v>
      </c>
      <c r="BJ236" s="18" t="s">
        <v>89</v>
      </c>
      <c r="BK236" s="162">
        <f>ROUND(I236*H236,2)</f>
        <v>0</v>
      </c>
      <c r="BL236" s="18" t="s">
        <v>206</v>
      </c>
      <c r="BM236" s="161" t="s">
        <v>1709</v>
      </c>
    </row>
    <row r="237" spans="1:47" s="2" customFormat="1" ht="19.5">
      <c r="A237" s="33"/>
      <c r="B237" s="34"/>
      <c r="C237" s="33"/>
      <c r="D237" s="163" t="s">
        <v>208</v>
      </c>
      <c r="E237" s="33"/>
      <c r="F237" s="164" t="s">
        <v>1710</v>
      </c>
      <c r="G237" s="33"/>
      <c r="H237" s="33"/>
      <c r="I237" s="165"/>
      <c r="J237" s="33"/>
      <c r="K237" s="33"/>
      <c r="L237" s="34"/>
      <c r="M237" s="166"/>
      <c r="N237" s="167"/>
      <c r="O237" s="59"/>
      <c r="P237" s="59"/>
      <c r="Q237" s="59"/>
      <c r="R237" s="59"/>
      <c r="S237" s="59"/>
      <c r="T237" s="60"/>
      <c r="U237" s="33"/>
      <c r="V237" s="33"/>
      <c r="W237" s="33"/>
      <c r="X237" s="33"/>
      <c r="Y237" s="33"/>
      <c r="Z237" s="33"/>
      <c r="AA237" s="33"/>
      <c r="AB237" s="33"/>
      <c r="AC237" s="33"/>
      <c r="AD237" s="33"/>
      <c r="AE237" s="33"/>
      <c r="AT237" s="18" t="s">
        <v>208</v>
      </c>
      <c r="AU237" s="18" t="s">
        <v>91</v>
      </c>
    </row>
    <row r="238" spans="2:51" s="14" customFormat="1" ht="11.25">
      <c r="B238" s="177"/>
      <c r="D238" s="163" t="s">
        <v>212</v>
      </c>
      <c r="E238" s="178" t="s">
        <v>1</v>
      </c>
      <c r="F238" s="179" t="s">
        <v>1588</v>
      </c>
      <c r="H238" s="178" t="s">
        <v>1</v>
      </c>
      <c r="I238" s="180"/>
      <c r="L238" s="177"/>
      <c r="M238" s="181"/>
      <c r="N238" s="182"/>
      <c r="O238" s="182"/>
      <c r="P238" s="182"/>
      <c r="Q238" s="182"/>
      <c r="R238" s="182"/>
      <c r="S238" s="182"/>
      <c r="T238" s="183"/>
      <c r="AT238" s="178" t="s">
        <v>212</v>
      </c>
      <c r="AU238" s="178" t="s">
        <v>91</v>
      </c>
      <c r="AV238" s="14" t="s">
        <v>89</v>
      </c>
      <c r="AW238" s="14" t="s">
        <v>36</v>
      </c>
      <c r="AX238" s="14" t="s">
        <v>81</v>
      </c>
      <c r="AY238" s="178" t="s">
        <v>199</v>
      </c>
    </row>
    <row r="239" spans="2:51" s="14" customFormat="1" ht="11.25">
      <c r="B239" s="177"/>
      <c r="D239" s="163" t="s">
        <v>212</v>
      </c>
      <c r="E239" s="178" t="s">
        <v>1</v>
      </c>
      <c r="F239" s="179" t="s">
        <v>1711</v>
      </c>
      <c r="H239" s="178" t="s">
        <v>1</v>
      </c>
      <c r="I239" s="180"/>
      <c r="L239" s="177"/>
      <c r="M239" s="181"/>
      <c r="N239" s="182"/>
      <c r="O239" s="182"/>
      <c r="P239" s="182"/>
      <c r="Q239" s="182"/>
      <c r="R239" s="182"/>
      <c r="S239" s="182"/>
      <c r="T239" s="183"/>
      <c r="AT239" s="178" t="s">
        <v>212</v>
      </c>
      <c r="AU239" s="178" t="s">
        <v>91</v>
      </c>
      <c r="AV239" s="14" t="s">
        <v>89</v>
      </c>
      <c r="AW239" s="14" t="s">
        <v>36</v>
      </c>
      <c r="AX239" s="14" t="s">
        <v>81</v>
      </c>
      <c r="AY239" s="178" t="s">
        <v>199</v>
      </c>
    </row>
    <row r="240" spans="2:51" s="13" customFormat="1" ht="11.25">
      <c r="B240" s="169"/>
      <c r="D240" s="163" t="s">
        <v>212</v>
      </c>
      <c r="E240" s="170" t="s">
        <v>1</v>
      </c>
      <c r="F240" s="171" t="s">
        <v>1712</v>
      </c>
      <c r="H240" s="172">
        <v>56</v>
      </c>
      <c r="I240" s="173"/>
      <c r="L240" s="169"/>
      <c r="M240" s="174"/>
      <c r="N240" s="175"/>
      <c r="O240" s="175"/>
      <c r="P240" s="175"/>
      <c r="Q240" s="175"/>
      <c r="R240" s="175"/>
      <c r="S240" s="175"/>
      <c r="T240" s="176"/>
      <c r="AT240" s="170" t="s">
        <v>212</v>
      </c>
      <c r="AU240" s="170" t="s">
        <v>91</v>
      </c>
      <c r="AV240" s="13" t="s">
        <v>91</v>
      </c>
      <c r="AW240" s="13" t="s">
        <v>36</v>
      </c>
      <c r="AX240" s="13" t="s">
        <v>89</v>
      </c>
      <c r="AY240" s="170" t="s">
        <v>199</v>
      </c>
    </row>
    <row r="241" spans="1:65" s="2" customFormat="1" ht="24.2" customHeight="1">
      <c r="A241" s="33"/>
      <c r="B241" s="149"/>
      <c r="C241" s="150" t="s">
        <v>364</v>
      </c>
      <c r="D241" s="150" t="s">
        <v>201</v>
      </c>
      <c r="E241" s="151" t="s">
        <v>491</v>
      </c>
      <c r="F241" s="152" t="s">
        <v>492</v>
      </c>
      <c r="G241" s="153" t="s">
        <v>204</v>
      </c>
      <c r="H241" s="154">
        <v>56</v>
      </c>
      <c r="I241" s="155"/>
      <c r="J241" s="156">
        <f>ROUND(I241*H241,2)</f>
        <v>0</v>
      </c>
      <c r="K241" s="152" t="s">
        <v>205</v>
      </c>
      <c r="L241" s="34"/>
      <c r="M241" s="157" t="s">
        <v>1</v>
      </c>
      <c r="N241" s="158" t="s">
        <v>46</v>
      </c>
      <c r="O241" s="59"/>
      <c r="P241" s="159">
        <f>O241*H241</f>
        <v>0</v>
      </c>
      <c r="Q241" s="159">
        <v>0.3719</v>
      </c>
      <c r="R241" s="159">
        <f>Q241*H241</f>
        <v>20.8264</v>
      </c>
      <c r="S241" s="159">
        <v>0</v>
      </c>
      <c r="T241" s="160">
        <f>S241*H241</f>
        <v>0</v>
      </c>
      <c r="U241" s="33"/>
      <c r="V241" s="33"/>
      <c r="W241" s="33"/>
      <c r="X241" s="33"/>
      <c r="Y241" s="33"/>
      <c r="Z241" s="33"/>
      <c r="AA241" s="33"/>
      <c r="AB241" s="33"/>
      <c r="AC241" s="33"/>
      <c r="AD241" s="33"/>
      <c r="AE241" s="33"/>
      <c r="AR241" s="161" t="s">
        <v>206</v>
      </c>
      <c r="AT241" s="161" t="s">
        <v>201</v>
      </c>
      <c r="AU241" s="161" t="s">
        <v>91</v>
      </c>
      <c r="AY241" s="18" t="s">
        <v>199</v>
      </c>
      <c r="BE241" s="162">
        <f>IF(N241="základní",J241,0)</f>
        <v>0</v>
      </c>
      <c r="BF241" s="162">
        <f>IF(N241="snížená",J241,0)</f>
        <v>0</v>
      </c>
      <c r="BG241" s="162">
        <f>IF(N241="zákl. přenesená",J241,0)</f>
        <v>0</v>
      </c>
      <c r="BH241" s="162">
        <f>IF(N241="sníž. přenesená",J241,0)</f>
        <v>0</v>
      </c>
      <c r="BI241" s="162">
        <f>IF(N241="nulová",J241,0)</f>
        <v>0</v>
      </c>
      <c r="BJ241" s="18" t="s">
        <v>89</v>
      </c>
      <c r="BK241" s="162">
        <f>ROUND(I241*H241,2)</f>
        <v>0</v>
      </c>
      <c r="BL241" s="18" t="s">
        <v>206</v>
      </c>
      <c r="BM241" s="161" t="s">
        <v>1713</v>
      </c>
    </row>
    <row r="242" spans="1:47" s="2" customFormat="1" ht="29.25">
      <c r="A242" s="33"/>
      <c r="B242" s="34"/>
      <c r="C242" s="33"/>
      <c r="D242" s="163" t="s">
        <v>208</v>
      </c>
      <c r="E242" s="33"/>
      <c r="F242" s="164" t="s">
        <v>1714</v>
      </c>
      <c r="G242" s="33"/>
      <c r="H242" s="33"/>
      <c r="I242" s="165"/>
      <c r="J242" s="33"/>
      <c r="K242" s="33"/>
      <c r="L242" s="34"/>
      <c r="M242" s="166"/>
      <c r="N242" s="167"/>
      <c r="O242" s="59"/>
      <c r="P242" s="59"/>
      <c r="Q242" s="59"/>
      <c r="R242" s="59"/>
      <c r="S242" s="59"/>
      <c r="T242" s="60"/>
      <c r="U242" s="33"/>
      <c r="V242" s="33"/>
      <c r="W242" s="33"/>
      <c r="X242" s="33"/>
      <c r="Y242" s="33"/>
      <c r="Z242" s="33"/>
      <c r="AA242" s="33"/>
      <c r="AB242" s="33"/>
      <c r="AC242" s="33"/>
      <c r="AD242" s="33"/>
      <c r="AE242" s="33"/>
      <c r="AT242" s="18" t="s">
        <v>208</v>
      </c>
      <c r="AU242" s="18" t="s">
        <v>91</v>
      </c>
    </row>
    <row r="243" spans="1:47" s="2" customFormat="1" ht="58.5">
      <c r="A243" s="33"/>
      <c r="B243" s="34"/>
      <c r="C243" s="33"/>
      <c r="D243" s="163" t="s">
        <v>210</v>
      </c>
      <c r="E243" s="33"/>
      <c r="F243" s="168" t="s">
        <v>495</v>
      </c>
      <c r="G243" s="33"/>
      <c r="H243" s="33"/>
      <c r="I243" s="165"/>
      <c r="J243" s="33"/>
      <c r="K243" s="33"/>
      <c r="L243" s="34"/>
      <c r="M243" s="166"/>
      <c r="N243" s="167"/>
      <c r="O243" s="59"/>
      <c r="P243" s="59"/>
      <c r="Q243" s="59"/>
      <c r="R243" s="59"/>
      <c r="S243" s="59"/>
      <c r="T243" s="60"/>
      <c r="U243" s="33"/>
      <c r="V243" s="33"/>
      <c r="W243" s="33"/>
      <c r="X243" s="33"/>
      <c r="Y243" s="33"/>
      <c r="Z243" s="33"/>
      <c r="AA243" s="33"/>
      <c r="AB243" s="33"/>
      <c r="AC243" s="33"/>
      <c r="AD243" s="33"/>
      <c r="AE243" s="33"/>
      <c r="AT243" s="18" t="s">
        <v>210</v>
      </c>
      <c r="AU243" s="18" t="s">
        <v>91</v>
      </c>
    </row>
    <row r="244" spans="2:51" s="14" customFormat="1" ht="11.25">
      <c r="B244" s="177"/>
      <c r="D244" s="163" t="s">
        <v>212</v>
      </c>
      <c r="E244" s="178" t="s">
        <v>1</v>
      </c>
      <c r="F244" s="179" t="s">
        <v>1588</v>
      </c>
      <c r="H244" s="178" t="s">
        <v>1</v>
      </c>
      <c r="I244" s="180"/>
      <c r="L244" s="177"/>
      <c r="M244" s="181"/>
      <c r="N244" s="182"/>
      <c r="O244" s="182"/>
      <c r="P244" s="182"/>
      <c r="Q244" s="182"/>
      <c r="R244" s="182"/>
      <c r="S244" s="182"/>
      <c r="T244" s="183"/>
      <c r="AT244" s="178" t="s">
        <v>212</v>
      </c>
      <c r="AU244" s="178" t="s">
        <v>91</v>
      </c>
      <c r="AV244" s="14" t="s">
        <v>89</v>
      </c>
      <c r="AW244" s="14" t="s">
        <v>36</v>
      </c>
      <c r="AX244" s="14" t="s">
        <v>81</v>
      </c>
      <c r="AY244" s="178" t="s">
        <v>199</v>
      </c>
    </row>
    <row r="245" spans="2:51" s="14" customFormat="1" ht="11.25">
      <c r="B245" s="177"/>
      <c r="D245" s="163" t="s">
        <v>212</v>
      </c>
      <c r="E245" s="178" t="s">
        <v>1</v>
      </c>
      <c r="F245" s="179" t="s">
        <v>1711</v>
      </c>
      <c r="H245" s="178" t="s">
        <v>1</v>
      </c>
      <c r="I245" s="180"/>
      <c r="L245" s="177"/>
      <c r="M245" s="181"/>
      <c r="N245" s="182"/>
      <c r="O245" s="182"/>
      <c r="P245" s="182"/>
      <c r="Q245" s="182"/>
      <c r="R245" s="182"/>
      <c r="S245" s="182"/>
      <c r="T245" s="183"/>
      <c r="AT245" s="178" t="s">
        <v>212</v>
      </c>
      <c r="AU245" s="178" t="s">
        <v>91</v>
      </c>
      <c r="AV245" s="14" t="s">
        <v>89</v>
      </c>
      <c r="AW245" s="14" t="s">
        <v>36</v>
      </c>
      <c r="AX245" s="14" t="s">
        <v>81</v>
      </c>
      <c r="AY245" s="178" t="s">
        <v>199</v>
      </c>
    </row>
    <row r="246" spans="2:51" s="13" customFormat="1" ht="11.25">
      <c r="B246" s="169"/>
      <c r="D246" s="163" t="s">
        <v>212</v>
      </c>
      <c r="E246" s="170" t="s">
        <v>1</v>
      </c>
      <c r="F246" s="171" t="s">
        <v>1715</v>
      </c>
      <c r="H246" s="172">
        <v>56</v>
      </c>
      <c r="I246" s="173"/>
      <c r="L246" s="169"/>
      <c r="M246" s="174"/>
      <c r="N246" s="175"/>
      <c r="O246" s="175"/>
      <c r="P246" s="175"/>
      <c r="Q246" s="175"/>
      <c r="R246" s="175"/>
      <c r="S246" s="175"/>
      <c r="T246" s="176"/>
      <c r="AT246" s="170" t="s">
        <v>212</v>
      </c>
      <c r="AU246" s="170" t="s">
        <v>91</v>
      </c>
      <c r="AV246" s="13" t="s">
        <v>91</v>
      </c>
      <c r="AW246" s="13" t="s">
        <v>36</v>
      </c>
      <c r="AX246" s="13" t="s">
        <v>89</v>
      </c>
      <c r="AY246" s="170" t="s">
        <v>199</v>
      </c>
    </row>
    <row r="247" spans="1:65" s="2" customFormat="1" ht="24.2" customHeight="1">
      <c r="A247" s="33"/>
      <c r="B247" s="149"/>
      <c r="C247" s="150" t="s">
        <v>372</v>
      </c>
      <c r="D247" s="150" t="s">
        <v>201</v>
      </c>
      <c r="E247" s="151" t="s">
        <v>505</v>
      </c>
      <c r="F247" s="152" t="s">
        <v>506</v>
      </c>
      <c r="G247" s="153" t="s">
        <v>204</v>
      </c>
      <c r="H247" s="154">
        <v>56</v>
      </c>
      <c r="I247" s="155"/>
      <c r="J247" s="156">
        <f>ROUND(I247*H247,2)</f>
        <v>0</v>
      </c>
      <c r="K247" s="152" t="s">
        <v>205</v>
      </c>
      <c r="L247" s="34"/>
      <c r="M247" s="157" t="s">
        <v>1</v>
      </c>
      <c r="N247" s="158" t="s">
        <v>46</v>
      </c>
      <c r="O247" s="59"/>
      <c r="P247" s="159">
        <f>O247*H247</f>
        <v>0</v>
      </c>
      <c r="Q247" s="159">
        <v>0</v>
      </c>
      <c r="R247" s="159">
        <f>Q247*H247</f>
        <v>0</v>
      </c>
      <c r="S247" s="159">
        <v>0</v>
      </c>
      <c r="T247" s="160">
        <f>S247*H247</f>
        <v>0</v>
      </c>
      <c r="U247" s="33"/>
      <c r="V247" s="33"/>
      <c r="W247" s="33"/>
      <c r="X247" s="33"/>
      <c r="Y247" s="33"/>
      <c r="Z247" s="33"/>
      <c r="AA247" s="33"/>
      <c r="AB247" s="33"/>
      <c r="AC247" s="33"/>
      <c r="AD247" s="33"/>
      <c r="AE247" s="33"/>
      <c r="AR247" s="161" t="s">
        <v>206</v>
      </c>
      <c r="AT247" s="161" t="s">
        <v>201</v>
      </c>
      <c r="AU247" s="161" t="s">
        <v>91</v>
      </c>
      <c r="AY247" s="18" t="s">
        <v>199</v>
      </c>
      <c r="BE247" s="162">
        <f>IF(N247="základní",J247,0)</f>
        <v>0</v>
      </c>
      <c r="BF247" s="162">
        <f>IF(N247="snížená",J247,0)</f>
        <v>0</v>
      </c>
      <c r="BG247" s="162">
        <f>IF(N247="zákl. přenesená",J247,0)</f>
        <v>0</v>
      </c>
      <c r="BH247" s="162">
        <f>IF(N247="sníž. přenesená",J247,0)</f>
        <v>0</v>
      </c>
      <c r="BI247" s="162">
        <f>IF(N247="nulová",J247,0)</f>
        <v>0</v>
      </c>
      <c r="BJ247" s="18" t="s">
        <v>89</v>
      </c>
      <c r="BK247" s="162">
        <f>ROUND(I247*H247,2)</f>
        <v>0</v>
      </c>
      <c r="BL247" s="18" t="s">
        <v>206</v>
      </c>
      <c r="BM247" s="161" t="s">
        <v>1716</v>
      </c>
    </row>
    <row r="248" spans="1:47" s="2" customFormat="1" ht="19.5">
      <c r="A248" s="33"/>
      <c r="B248" s="34"/>
      <c r="C248" s="33"/>
      <c r="D248" s="163" t="s">
        <v>208</v>
      </c>
      <c r="E248" s="33"/>
      <c r="F248" s="164" t="s">
        <v>508</v>
      </c>
      <c r="G248" s="33"/>
      <c r="H248" s="33"/>
      <c r="I248" s="165"/>
      <c r="J248" s="33"/>
      <c r="K248" s="33"/>
      <c r="L248" s="34"/>
      <c r="M248" s="166"/>
      <c r="N248" s="167"/>
      <c r="O248" s="59"/>
      <c r="P248" s="59"/>
      <c r="Q248" s="59"/>
      <c r="R248" s="59"/>
      <c r="S248" s="59"/>
      <c r="T248" s="60"/>
      <c r="U248" s="33"/>
      <c r="V248" s="33"/>
      <c r="W248" s="33"/>
      <c r="X248" s="33"/>
      <c r="Y248" s="33"/>
      <c r="Z248" s="33"/>
      <c r="AA248" s="33"/>
      <c r="AB248" s="33"/>
      <c r="AC248" s="33"/>
      <c r="AD248" s="33"/>
      <c r="AE248" s="33"/>
      <c r="AT248" s="18" t="s">
        <v>208</v>
      </c>
      <c r="AU248" s="18" t="s">
        <v>91</v>
      </c>
    </row>
    <row r="249" spans="2:51" s="14" customFormat="1" ht="11.25">
      <c r="B249" s="177"/>
      <c r="D249" s="163" t="s">
        <v>212</v>
      </c>
      <c r="E249" s="178" t="s">
        <v>1</v>
      </c>
      <c r="F249" s="179" t="s">
        <v>1588</v>
      </c>
      <c r="H249" s="178" t="s">
        <v>1</v>
      </c>
      <c r="I249" s="180"/>
      <c r="L249" s="177"/>
      <c r="M249" s="181"/>
      <c r="N249" s="182"/>
      <c r="O249" s="182"/>
      <c r="P249" s="182"/>
      <c r="Q249" s="182"/>
      <c r="R249" s="182"/>
      <c r="S249" s="182"/>
      <c r="T249" s="183"/>
      <c r="AT249" s="178" t="s">
        <v>212</v>
      </c>
      <c r="AU249" s="178" t="s">
        <v>91</v>
      </c>
      <c r="AV249" s="14" t="s">
        <v>89</v>
      </c>
      <c r="AW249" s="14" t="s">
        <v>36</v>
      </c>
      <c r="AX249" s="14" t="s">
        <v>81</v>
      </c>
      <c r="AY249" s="178" t="s">
        <v>199</v>
      </c>
    </row>
    <row r="250" spans="2:51" s="14" customFormat="1" ht="11.25">
      <c r="B250" s="177"/>
      <c r="D250" s="163" t="s">
        <v>212</v>
      </c>
      <c r="E250" s="178" t="s">
        <v>1</v>
      </c>
      <c r="F250" s="179" t="s">
        <v>1711</v>
      </c>
      <c r="H250" s="178" t="s">
        <v>1</v>
      </c>
      <c r="I250" s="180"/>
      <c r="L250" s="177"/>
      <c r="M250" s="181"/>
      <c r="N250" s="182"/>
      <c r="O250" s="182"/>
      <c r="P250" s="182"/>
      <c r="Q250" s="182"/>
      <c r="R250" s="182"/>
      <c r="S250" s="182"/>
      <c r="T250" s="183"/>
      <c r="AT250" s="178" t="s">
        <v>212</v>
      </c>
      <c r="AU250" s="178" t="s">
        <v>91</v>
      </c>
      <c r="AV250" s="14" t="s">
        <v>89</v>
      </c>
      <c r="AW250" s="14" t="s">
        <v>36</v>
      </c>
      <c r="AX250" s="14" t="s">
        <v>81</v>
      </c>
      <c r="AY250" s="178" t="s">
        <v>199</v>
      </c>
    </row>
    <row r="251" spans="2:51" s="13" customFormat="1" ht="11.25">
      <c r="B251" s="169"/>
      <c r="D251" s="163" t="s">
        <v>212</v>
      </c>
      <c r="E251" s="170" t="s">
        <v>1</v>
      </c>
      <c r="F251" s="171" t="s">
        <v>1717</v>
      </c>
      <c r="H251" s="172">
        <v>56</v>
      </c>
      <c r="I251" s="173"/>
      <c r="L251" s="169"/>
      <c r="M251" s="174"/>
      <c r="N251" s="175"/>
      <c r="O251" s="175"/>
      <c r="P251" s="175"/>
      <c r="Q251" s="175"/>
      <c r="R251" s="175"/>
      <c r="S251" s="175"/>
      <c r="T251" s="176"/>
      <c r="AT251" s="170" t="s">
        <v>212</v>
      </c>
      <c r="AU251" s="170" t="s">
        <v>91</v>
      </c>
      <c r="AV251" s="13" t="s">
        <v>91</v>
      </c>
      <c r="AW251" s="13" t="s">
        <v>36</v>
      </c>
      <c r="AX251" s="13" t="s">
        <v>89</v>
      </c>
      <c r="AY251" s="170" t="s">
        <v>199</v>
      </c>
    </row>
    <row r="252" spans="1:65" s="2" customFormat="1" ht="24.2" customHeight="1">
      <c r="A252" s="33"/>
      <c r="B252" s="149"/>
      <c r="C252" s="150" t="s">
        <v>378</v>
      </c>
      <c r="D252" s="150" t="s">
        <v>201</v>
      </c>
      <c r="E252" s="151" t="s">
        <v>1718</v>
      </c>
      <c r="F252" s="152" t="s">
        <v>1719</v>
      </c>
      <c r="G252" s="153" t="s">
        <v>204</v>
      </c>
      <c r="H252" s="154">
        <v>139.99</v>
      </c>
      <c r="I252" s="155"/>
      <c r="J252" s="156">
        <f>ROUND(I252*H252,2)</f>
        <v>0</v>
      </c>
      <c r="K252" s="152" t="s">
        <v>205</v>
      </c>
      <c r="L252" s="34"/>
      <c r="M252" s="157" t="s">
        <v>1</v>
      </c>
      <c r="N252" s="158" t="s">
        <v>46</v>
      </c>
      <c r="O252" s="59"/>
      <c r="P252" s="159">
        <f>O252*H252</f>
        <v>0</v>
      </c>
      <c r="Q252" s="159">
        <v>0</v>
      </c>
      <c r="R252" s="159">
        <f>Q252*H252</f>
        <v>0</v>
      </c>
      <c r="S252" s="159">
        <v>0</v>
      </c>
      <c r="T252" s="160">
        <f>S252*H252</f>
        <v>0</v>
      </c>
      <c r="U252" s="33"/>
      <c r="V252" s="33"/>
      <c r="W252" s="33"/>
      <c r="X252" s="33"/>
      <c r="Y252" s="33"/>
      <c r="Z252" s="33"/>
      <c r="AA252" s="33"/>
      <c r="AB252" s="33"/>
      <c r="AC252" s="33"/>
      <c r="AD252" s="33"/>
      <c r="AE252" s="33"/>
      <c r="AR252" s="161" t="s">
        <v>206</v>
      </c>
      <c r="AT252" s="161" t="s">
        <v>201</v>
      </c>
      <c r="AU252" s="161" t="s">
        <v>91</v>
      </c>
      <c r="AY252" s="18" t="s">
        <v>199</v>
      </c>
      <c r="BE252" s="162">
        <f>IF(N252="základní",J252,0)</f>
        <v>0</v>
      </c>
      <c r="BF252" s="162">
        <f>IF(N252="snížená",J252,0)</f>
        <v>0</v>
      </c>
      <c r="BG252" s="162">
        <f>IF(N252="zákl. přenesená",J252,0)</f>
        <v>0</v>
      </c>
      <c r="BH252" s="162">
        <f>IF(N252="sníž. přenesená",J252,0)</f>
        <v>0</v>
      </c>
      <c r="BI252" s="162">
        <f>IF(N252="nulová",J252,0)</f>
        <v>0</v>
      </c>
      <c r="BJ252" s="18" t="s">
        <v>89</v>
      </c>
      <c r="BK252" s="162">
        <f>ROUND(I252*H252,2)</f>
        <v>0</v>
      </c>
      <c r="BL252" s="18" t="s">
        <v>206</v>
      </c>
      <c r="BM252" s="161" t="s">
        <v>1720</v>
      </c>
    </row>
    <row r="253" spans="1:47" s="2" customFormat="1" ht="19.5">
      <c r="A253" s="33"/>
      <c r="B253" s="34"/>
      <c r="C253" s="33"/>
      <c r="D253" s="163" t="s">
        <v>208</v>
      </c>
      <c r="E253" s="33"/>
      <c r="F253" s="164" t="s">
        <v>1721</v>
      </c>
      <c r="G253" s="33"/>
      <c r="H253" s="33"/>
      <c r="I253" s="165"/>
      <c r="J253" s="33"/>
      <c r="K253" s="33"/>
      <c r="L253" s="34"/>
      <c r="M253" s="166"/>
      <c r="N253" s="167"/>
      <c r="O253" s="59"/>
      <c r="P253" s="59"/>
      <c r="Q253" s="59"/>
      <c r="R253" s="59"/>
      <c r="S253" s="59"/>
      <c r="T253" s="60"/>
      <c r="U253" s="33"/>
      <c r="V253" s="33"/>
      <c r="W253" s="33"/>
      <c r="X253" s="33"/>
      <c r="Y253" s="33"/>
      <c r="Z253" s="33"/>
      <c r="AA253" s="33"/>
      <c r="AB253" s="33"/>
      <c r="AC253" s="33"/>
      <c r="AD253" s="33"/>
      <c r="AE253" s="33"/>
      <c r="AT253" s="18" t="s">
        <v>208</v>
      </c>
      <c r="AU253" s="18" t="s">
        <v>91</v>
      </c>
    </row>
    <row r="254" spans="2:51" s="14" customFormat="1" ht="11.25">
      <c r="B254" s="177"/>
      <c r="D254" s="163" t="s">
        <v>212</v>
      </c>
      <c r="E254" s="178" t="s">
        <v>1</v>
      </c>
      <c r="F254" s="179" t="s">
        <v>1588</v>
      </c>
      <c r="H254" s="178" t="s">
        <v>1</v>
      </c>
      <c r="I254" s="180"/>
      <c r="L254" s="177"/>
      <c r="M254" s="181"/>
      <c r="N254" s="182"/>
      <c r="O254" s="182"/>
      <c r="P254" s="182"/>
      <c r="Q254" s="182"/>
      <c r="R254" s="182"/>
      <c r="S254" s="182"/>
      <c r="T254" s="183"/>
      <c r="AT254" s="178" t="s">
        <v>212</v>
      </c>
      <c r="AU254" s="178" t="s">
        <v>91</v>
      </c>
      <c r="AV254" s="14" t="s">
        <v>89</v>
      </c>
      <c r="AW254" s="14" t="s">
        <v>36</v>
      </c>
      <c r="AX254" s="14" t="s">
        <v>81</v>
      </c>
      <c r="AY254" s="178" t="s">
        <v>199</v>
      </c>
    </row>
    <row r="255" spans="2:51" s="14" customFormat="1" ht="11.25">
      <c r="B255" s="177"/>
      <c r="D255" s="163" t="s">
        <v>212</v>
      </c>
      <c r="E255" s="178" t="s">
        <v>1</v>
      </c>
      <c r="F255" s="179" t="s">
        <v>1722</v>
      </c>
      <c r="H255" s="178" t="s">
        <v>1</v>
      </c>
      <c r="I255" s="180"/>
      <c r="L255" s="177"/>
      <c r="M255" s="181"/>
      <c r="N255" s="182"/>
      <c r="O255" s="182"/>
      <c r="P255" s="182"/>
      <c r="Q255" s="182"/>
      <c r="R255" s="182"/>
      <c r="S255" s="182"/>
      <c r="T255" s="183"/>
      <c r="AT255" s="178" t="s">
        <v>212</v>
      </c>
      <c r="AU255" s="178" t="s">
        <v>91</v>
      </c>
      <c r="AV255" s="14" t="s">
        <v>89</v>
      </c>
      <c r="AW255" s="14" t="s">
        <v>36</v>
      </c>
      <c r="AX255" s="14" t="s">
        <v>81</v>
      </c>
      <c r="AY255" s="178" t="s">
        <v>199</v>
      </c>
    </row>
    <row r="256" spans="2:51" s="13" customFormat="1" ht="11.25">
      <c r="B256" s="169"/>
      <c r="D256" s="163" t="s">
        <v>212</v>
      </c>
      <c r="E256" s="170" t="s">
        <v>1</v>
      </c>
      <c r="F256" s="171" t="s">
        <v>1723</v>
      </c>
      <c r="H256" s="172">
        <v>83.99</v>
      </c>
      <c r="I256" s="173"/>
      <c r="L256" s="169"/>
      <c r="M256" s="174"/>
      <c r="N256" s="175"/>
      <c r="O256" s="175"/>
      <c r="P256" s="175"/>
      <c r="Q256" s="175"/>
      <c r="R256" s="175"/>
      <c r="S256" s="175"/>
      <c r="T256" s="176"/>
      <c r="AT256" s="170" t="s">
        <v>212</v>
      </c>
      <c r="AU256" s="170" t="s">
        <v>91</v>
      </c>
      <c r="AV256" s="13" t="s">
        <v>91</v>
      </c>
      <c r="AW256" s="13" t="s">
        <v>36</v>
      </c>
      <c r="AX256" s="13" t="s">
        <v>81</v>
      </c>
      <c r="AY256" s="170" t="s">
        <v>199</v>
      </c>
    </row>
    <row r="257" spans="2:51" s="14" customFormat="1" ht="11.25">
      <c r="B257" s="177"/>
      <c r="D257" s="163" t="s">
        <v>212</v>
      </c>
      <c r="E257" s="178" t="s">
        <v>1</v>
      </c>
      <c r="F257" s="179" t="s">
        <v>1711</v>
      </c>
      <c r="H257" s="178" t="s">
        <v>1</v>
      </c>
      <c r="I257" s="180"/>
      <c r="L257" s="177"/>
      <c r="M257" s="181"/>
      <c r="N257" s="182"/>
      <c r="O257" s="182"/>
      <c r="P257" s="182"/>
      <c r="Q257" s="182"/>
      <c r="R257" s="182"/>
      <c r="S257" s="182"/>
      <c r="T257" s="183"/>
      <c r="AT257" s="178" t="s">
        <v>212</v>
      </c>
      <c r="AU257" s="178" t="s">
        <v>91</v>
      </c>
      <c r="AV257" s="14" t="s">
        <v>89</v>
      </c>
      <c r="AW257" s="14" t="s">
        <v>36</v>
      </c>
      <c r="AX257" s="14" t="s">
        <v>81</v>
      </c>
      <c r="AY257" s="178" t="s">
        <v>199</v>
      </c>
    </row>
    <row r="258" spans="2:51" s="13" customFormat="1" ht="11.25">
      <c r="B258" s="169"/>
      <c r="D258" s="163" t="s">
        <v>212</v>
      </c>
      <c r="E258" s="170" t="s">
        <v>1</v>
      </c>
      <c r="F258" s="171" t="s">
        <v>1717</v>
      </c>
      <c r="H258" s="172">
        <v>56</v>
      </c>
      <c r="I258" s="173"/>
      <c r="L258" s="169"/>
      <c r="M258" s="174"/>
      <c r="N258" s="175"/>
      <c r="O258" s="175"/>
      <c r="P258" s="175"/>
      <c r="Q258" s="175"/>
      <c r="R258" s="175"/>
      <c r="S258" s="175"/>
      <c r="T258" s="176"/>
      <c r="AT258" s="170" t="s">
        <v>212</v>
      </c>
      <c r="AU258" s="170" t="s">
        <v>91</v>
      </c>
      <c r="AV258" s="13" t="s">
        <v>91</v>
      </c>
      <c r="AW258" s="13" t="s">
        <v>36</v>
      </c>
      <c r="AX258" s="13" t="s">
        <v>81</v>
      </c>
      <c r="AY258" s="170" t="s">
        <v>199</v>
      </c>
    </row>
    <row r="259" spans="2:51" s="15" customFormat="1" ht="11.25">
      <c r="B259" s="184"/>
      <c r="D259" s="163" t="s">
        <v>212</v>
      </c>
      <c r="E259" s="185" t="s">
        <v>1</v>
      </c>
      <c r="F259" s="186" t="s">
        <v>234</v>
      </c>
      <c r="H259" s="187">
        <v>139.99</v>
      </c>
      <c r="I259" s="188"/>
      <c r="L259" s="184"/>
      <c r="M259" s="189"/>
      <c r="N259" s="190"/>
      <c r="O259" s="190"/>
      <c r="P259" s="190"/>
      <c r="Q259" s="190"/>
      <c r="R259" s="190"/>
      <c r="S259" s="190"/>
      <c r="T259" s="191"/>
      <c r="AT259" s="185" t="s">
        <v>212</v>
      </c>
      <c r="AU259" s="185" t="s">
        <v>91</v>
      </c>
      <c r="AV259" s="15" t="s">
        <v>206</v>
      </c>
      <c r="AW259" s="15" t="s">
        <v>36</v>
      </c>
      <c r="AX259" s="15" t="s">
        <v>89</v>
      </c>
      <c r="AY259" s="185" t="s">
        <v>199</v>
      </c>
    </row>
    <row r="260" spans="1:65" s="2" customFormat="1" ht="14.45" customHeight="1">
      <c r="A260" s="33"/>
      <c r="B260" s="149"/>
      <c r="C260" s="150" t="s">
        <v>386</v>
      </c>
      <c r="D260" s="150" t="s">
        <v>201</v>
      </c>
      <c r="E260" s="151" t="s">
        <v>1724</v>
      </c>
      <c r="F260" s="152" t="s">
        <v>1725</v>
      </c>
      <c r="G260" s="153" t="s">
        <v>204</v>
      </c>
      <c r="H260" s="154">
        <v>41.995</v>
      </c>
      <c r="I260" s="155"/>
      <c r="J260" s="156">
        <f>ROUND(I260*H260,2)</f>
        <v>0</v>
      </c>
      <c r="K260" s="152" t="s">
        <v>246</v>
      </c>
      <c r="L260" s="34"/>
      <c r="M260" s="157" t="s">
        <v>1</v>
      </c>
      <c r="N260" s="158" t="s">
        <v>46</v>
      </c>
      <c r="O260" s="59"/>
      <c r="P260" s="159">
        <f>O260*H260</f>
        <v>0</v>
      </c>
      <c r="Q260" s="159">
        <v>0</v>
      </c>
      <c r="R260" s="159">
        <f>Q260*H260</f>
        <v>0</v>
      </c>
      <c r="S260" s="159">
        <v>0</v>
      </c>
      <c r="T260" s="160">
        <f>S260*H260</f>
        <v>0</v>
      </c>
      <c r="U260" s="33"/>
      <c r="V260" s="33"/>
      <c r="W260" s="33"/>
      <c r="X260" s="33"/>
      <c r="Y260" s="33"/>
      <c r="Z260" s="33"/>
      <c r="AA260" s="33"/>
      <c r="AB260" s="33"/>
      <c r="AC260" s="33"/>
      <c r="AD260" s="33"/>
      <c r="AE260" s="33"/>
      <c r="AR260" s="161" t="s">
        <v>206</v>
      </c>
      <c r="AT260" s="161" t="s">
        <v>201</v>
      </c>
      <c r="AU260" s="161" t="s">
        <v>91</v>
      </c>
      <c r="AY260" s="18" t="s">
        <v>199</v>
      </c>
      <c r="BE260" s="162">
        <f>IF(N260="základní",J260,0)</f>
        <v>0</v>
      </c>
      <c r="BF260" s="162">
        <f>IF(N260="snížená",J260,0)</f>
        <v>0</v>
      </c>
      <c r="BG260" s="162">
        <f>IF(N260="zákl. přenesená",J260,0)</f>
        <v>0</v>
      </c>
      <c r="BH260" s="162">
        <f>IF(N260="sníž. přenesená",J260,0)</f>
        <v>0</v>
      </c>
      <c r="BI260" s="162">
        <f>IF(N260="nulová",J260,0)</f>
        <v>0</v>
      </c>
      <c r="BJ260" s="18" t="s">
        <v>89</v>
      </c>
      <c r="BK260" s="162">
        <f>ROUND(I260*H260,2)</f>
        <v>0</v>
      </c>
      <c r="BL260" s="18" t="s">
        <v>206</v>
      </c>
      <c r="BM260" s="161" t="s">
        <v>1726</v>
      </c>
    </row>
    <row r="261" spans="1:47" s="2" customFormat="1" ht="19.5">
      <c r="A261" s="33"/>
      <c r="B261" s="34"/>
      <c r="C261" s="33"/>
      <c r="D261" s="163" t="s">
        <v>208</v>
      </c>
      <c r="E261" s="33"/>
      <c r="F261" s="164" t="s">
        <v>1727</v>
      </c>
      <c r="G261" s="33"/>
      <c r="H261" s="33"/>
      <c r="I261" s="165"/>
      <c r="J261" s="33"/>
      <c r="K261" s="33"/>
      <c r="L261" s="34"/>
      <c r="M261" s="166"/>
      <c r="N261" s="167"/>
      <c r="O261" s="59"/>
      <c r="P261" s="59"/>
      <c r="Q261" s="59"/>
      <c r="R261" s="59"/>
      <c r="S261" s="59"/>
      <c r="T261" s="60"/>
      <c r="U261" s="33"/>
      <c r="V261" s="33"/>
      <c r="W261" s="33"/>
      <c r="X261" s="33"/>
      <c r="Y261" s="33"/>
      <c r="Z261" s="33"/>
      <c r="AA261" s="33"/>
      <c r="AB261" s="33"/>
      <c r="AC261" s="33"/>
      <c r="AD261" s="33"/>
      <c r="AE261" s="33"/>
      <c r="AT261" s="18" t="s">
        <v>208</v>
      </c>
      <c r="AU261" s="18" t="s">
        <v>91</v>
      </c>
    </row>
    <row r="262" spans="2:51" s="14" customFormat="1" ht="11.25">
      <c r="B262" s="177"/>
      <c r="D262" s="163" t="s">
        <v>212</v>
      </c>
      <c r="E262" s="178" t="s">
        <v>1</v>
      </c>
      <c r="F262" s="179" t="s">
        <v>1588</v>
      </c>
      <c r="H262" s="178" t="s">
        <v>1</v>
      </c>
      <c r="I262" s="180"/>
      <c r="L262" s="177"/>
      <c r="M262" s="181"/>
      <c r="N262" s="182"/>
      <c r="O262" s="182"/>
      <c r="P262" s="182"/>
      <c r="Q262" s="182"/>
      <c r="R262" s="182"/>
      <c r="S262" s="182"/>
      <c r="T262" s="183"/>
      <c r="AT262" s="178" t="s">
        <v>212</v>
      </c>
      <c r="AU262" s="178" t="s">
        <v>91</v>
      </c>
      <c r="AV262" s="14" t="s">
        <v>89</v>
      </c>
      <c r="AW262" s="14" t="s">
        <v>36</v>
      </c>
      <c r="AX262" s="14" t="s">
        <v>81</v>
      </c>
      <c r="AY262" s="178" t="s">
        <v>199</v>
      </c>
    </row>
    <row r="263" spans="2:51" s="14" customFormat="1" ht="11.25">
      <c r="B263" s="177"/>
      <c r="D263" s="163" t="s">
        <v>212</v>
      </c>
      <c r="E263" s="178" t="s">
        <v>1</v>
      </c>
      <c r="F263" s="179" t="s">
        <v>1722</v>
      </c>
      <c r="H263" s="178" t="s">
        <v>1</v>
      </c>
      <c r="I263" s="180"/>
      <c r="L263" s="177"/>
      <c r="M263" s="181"/>
      <c r="N263" s="182"/>
      <c r="O263" s="182"/>
      <c r="P263" s="182"/>
      <c r="Q263" s="182"/>
      <c r="R263" s="182"/>
      <c r="S263" s="182"/>
      <c r="T263" s="183"/>
      <c r="AT263" s="178" t="s">
        <v>212</v>
      </c>
      <c r="AU263" s="178" t="s">
        <v>91</v>
      </c>
      <c r="AV263" s="14" t="s">
        <v>89</v>
      </c>
      <c r="AW263" s="14" t="s">
        <v>36</v>
      </c>
      <c r="AX263" s="14" t="s">
        <v>81</v>
      </c>
      <c r="AY263" s="178" t="s">
        <v>199</v>
      </c>
    </row>
    <row r="264" spans="2:51" s="13" customFormat="1" ht="11.25">
      <c r="B264" s="169"/>
      <c r="D264" s="163" t="s">
        <v>212</v>
      </c>
      <c r="E264" s="170" t="s">
        <v>1</v>
      </c>
      <c r="F264" s="171" t="s">
        <v>1728</v>
      </c>
      <c r="H264" s="172">
        <v>41.995</v>
      </c>
      <c r="I264" s="173"/>
      <c r="L264" s="169"/>
      <c r="M264" s="174"/>
      <c r="N264" s="175"/>
      <c r="O264" s="175"/>
      <c r="P264" s="175"/>
      <c r="Q264" s="175"/>
      <c r="R264" s="175"/>
      <c r="S264" s="175"/>
      <c r="T264" s="176"/>
      <c r="AT264" s="170" t="s">
        <v>212</v>
      </c>
      <c r="AU264" s="170" t="s">
        <v>91</v>
      </c>
      <c r="AV264" s="13" t="s">
        <v>91</v>
      </c>
      <c r="AW264" s="13" t="s">
        <v>36</v>
      </c>
      <c r="AX264" s="13" t="s">
        <v>89</v>
      </c>
      <c r="AY264" s="170" t="s">
        <v>199</v>
      </c>
    </row>
    <row r="265" spans="1:65" s="2" customFormat="1" ht="24.2" customHeight="1">
      <c r="A265" s="33"/>
      <c r="B265" s="149"/>
      <c r="C265" s="150" t="s">
        <v>397</v>
      </c>
      <c r="D265" s="150" t="s">
        <v>201</v>
      </c>
      <c r="E265" s="151" t="s">
        <v>1729</v>
      </c>
      <c r="F265" s="152" t="s">
        <v>1730</v>
      </c>
      <c r="G265" s="153" t="s">
        <v>204</v>
      </c>
      <c r="H265" s="154">
        <v>97.995</v>
      </c>
      <c r="I265" s="155"/>
      <c r="J265" s="156">
        <f>ROUND(I265*H265,2)</f>
        <v>0</v>
      </c>
      <c r="K265" s="152" t="s">
        <v>205</v>
      </c>
      <c r="L265" s="34"/>
      <c r="M265" s="157" t="s">
        <v>1</v>
      </c>
      <c r="N265" s="158" t="s">
        <v>46</v>
      </c>
      <c r="O265" s="59"/>
      <c r="P265" s="159">
        <f>O265*H265</f>
        <v>0</v>
      </c>
      <c r="Q265" s="159">
        <v>0</v>
      </c>
      <c r="R265" s="159">
        <f>Q265*H265</f>
        <v>0</v>
      </c>
      <c r="S265" s="159">
        <v>0</v>
      </c>
      <c r="T265" s="160">
        <f>S265*H265</f>
        <v>0</v>
      </c>
      <c r="U265" s="33"/>
      <c r="V265" s="33"/>
      <c r="W265" s="33"/>
      <c r="X265" s="33"/>
      <c r="Y265" s="33"/>
      <c r="Z265" s="33"/>
      <c r="AA265" s="33"/>
      <c r="AB265" s="33"/>
      <c r="AC265" s="33"/>
      <c r="AD265" s="33"/>
      <c r="AE265" s="33"/>
      <c r="AR265" s="161" t="s">
        <v>206</v>
      </c>
      <c r="AT265" s="161" t="s">
        <v>201</v>
      </c>
      <c r="AU265" s="161" t="s">
        <v>91</v>
      </c>
      <c r="AY265" s="18" t="s">
        <v>199</v>
      </c>
      <c r="BE265" s="162">
        <f>IF(N265="základní",J265,0)</f>
        <v>0</v>
      </c>
      <c r="BF265" s="162">
        <f>IF(N265="snížená",J265,0)</f>
        <v>0</v>
      </c>
      <c r="BG265" s="162">
        <f>IF(N265="zákl. přenesená",J265,0)</f>
        <v>0</v>
      </c>
      <c r="BH265" s="162">
        <f>IF(N265="sníž. přenesená",J265,0)</f>
        <v>0</v>
      </c>
      <c r="BI265" s="162">
        <f>IF(N265="nulová",J265,0)</f>
        <v>0</v>
      </c>
      <c r="BJ265" s="18" t="s">
        <v>89</v>
      </c>
      <c r="BK265" s="162">
        <f>ROUND(I265*H265,2)</f>
        <v>0</v>
      </c>
      <c r="BL265" s="18" t="s">
        <v>206</v>
      </c>
      <c r="BM265" s="161" t="s">
        <v>1731</v>
      </c>
    </row>
    <row r="266" spans="1:47" s="2" customFormat="1" ht="29.25">
      <c r="A266" s="33"/>
      <c r="B266" s="34"/>
      <c r="C266" s="33"/>
      <c r="D266" s="163" t="s">
        <v>208</v>
      </c>
      <c r="E266" s="33"/>
      <c r="F266" s="164" t="s">
        <v>1732</v>
      </c>
      <c r="G266" s="33"/>
      <c r="H266" s="33"/>
      <c r="I266" s="165"/>
      <c r="J266" s="33"/>
      <c r="K266" s="33"/>
      <c r="L266" s="34"/>
      <c r="M266" s="166"/>
      <c r="N266" s="167"/>
      <c r="O266" s="59"/>
      <c r="P266" s="59"/>
      <c r="Q266" s="59"/>
      <c r="R266" s="59"/>
      <c r="S266" s="59"/>
      <c r="T266" s="60"/>
      <c r="U266" s="33"/>
      <c r="V266" s="33"/>
      <c r="W266" s="33"/>
      <c r="X266" s="33"/>
      <c r="Y266" s="33"/>
      <c r="Z266" s="33"/>
      <c r="AA266" s="33"/>
      <c r="AB266" s="33"/>
      <c r="AC266" s="33"/>
      <c r="AD266" s="33"/>
      <c r="AE266" s="33"/>
      <c r="AT266" s="18" t="s">
        <v>208</v>
      </c>
      <c r="AU266" s="18" t="s">
        <v>91</v>
      </c>
    </row>
    <row r="267" spans="1:47" s="2" customFormat="1" ht="19.5">
      <c r="A267" s="33"/>
      <c r="B267" s="34"/>
      <c r="C267" s="33"/>
      <c r="D267" s="163" t="s">
        <v>210</v>
      </c>
      <c r="E267" s="33"/>
      <c r="F267" s="168" t="s">
        <v>519</v>
      </c>
      <c r="G267" s="33"/>
      <c r="H267" s="33"/>
      <c r="I267" s="165"/>
      <c r="J267" s="33"/>
      <c r="K267" s="33"/>
      <c r="L267" s="34"/>
      <c r="M267" s="166"/>
      <c r="N267" s="167"/>
      <c r="O267" s="59"/>
      <c r="P267" s="59"/>
      <c r="Q267" s="59"/>
      <c r="R267" s="59"/>
      <c r="S267" s="59"/>
      <c r="T267" s="60"/>
      <c r="U267" s="33"/>
      <c r="V267" s="33"/>
      <c r="W267" s="33"/>
      <c r="X267" s="33"/>
      <c r="Y267" s="33"/>
      <c r="Z267" s="33"/>
      <c r="AA267" s="33"/>
      <c r="AB267" s="33"/>
      <c r="AC267" s="33"/>
      <c r="AD267" s="33"/>
      <c r="AE267" s="33"/>
      <c r="AT267" s="18" t="s">
        <v>210</v>
      </c>
      <c r="AU267" s="18" t="s">
        <v>91</v>
      </c>
    </row>
    <row r="268" spans="2:51" s="14" customFormat="1" ht="11.25">
      <c r="B268" s="177"/>
      <c r="D268" s="163" t="s">
        <v>212</v>
      </c>
      <c r="E268" s="178" t="s">
        <v>1</v>
      </c>
      <c r="F268" s="179" t="s">
        <v>1588</v>
      </c>
      <c r="H268" s="178" t="s">
        <v>1</v>
      </c>
      <c r="I268" s="180"/>
      <c r="L268" s="177"/>
      <c r="M268" s="181"/>
      <c r="N268" s="182"/>
      <c r="O268" s="182"/>
      <c r="P268" s="182"/>
      <c r="Q268" s="182"/>
      <c r="R268" s="182"/>
      <c r="S268" s="182"/>
      <c r="T268" s="183"/>
      <c r="AT268" s="178" t="s">
        <v>212</v>
      </c>
      <c r="AU268" s="178" t="s">
        <v>91</v>
      </c>
      <c r="AV268" s="14" t="s">
        <v>89</v>
      </c>
      <c r="AW268" s="14" t="s">
        <v>36</v>
      </c>
      <c r="AX268" s="14" t="s">
        <v>81</v>
      </c>
      <c r="AY268" s="178" t="s">
        <v>199</v>
      </c>
    </row>
    <row r="269" spans="2:51" s="14" customFormat="1" ht="11.25">
      <c r="B269" s="177"/>
      <c r="D269" s="163" t="s">
        <v>212</v>
      </c>
      <c r="E269" s="178" t="s">
        <v>1</v>
      </c>
      <c r="F269" s="179" t="s">
        <v>1722</v>
      </c>
      <c r="H269" s="178" t="s">
        <v>1</v>
      </c>
      <c r="I269" s="180"/>
      <c r="L269" s="177"/>
      <c r="M269" s="181"/>
      <c r="N269" s="182"/>
      <c r="O269" s="182"/>
      <c r="P269" s="182"/>
      <c r="Q269" s="182"/>
      <c r="R269" s="182"/>
      <c r="S269" s="182"/>
      <c r="T269" s="183"/>
      <c r="AT269" s="178" t="s">
        <v>212</v>
      </c>
      <c r="AU269" s="178" t="s">
        <v>91</v>
      </c>
      <c r="AV269" s="14" t="s">
        <v>89</v>
      </c>
      <c r="AW269" s="14" t="s">
        <v>36</v>
      </c>
      <c r="AX269" s="14" t="s">
        <v>81</v>
      </c>
      <c r="AY269" s="178" t="s">
        <v>199</v>
      </c>
    </row>
    <row r="270" spans="2:51" s="13" customFormat="1" ht="11.25">
      <c r="B270" s="169"/>
      <c r="D270" s="163" t="s">
        <v>212</v>
      </c>
      <c r="E270" s="170" t="s">
        <v>1</v>
      </c>
      <c r="F270" s="171" t="s">
        <v>1733</v>
      </c>
      <c r="H270" s="172">
        <v>41.995</v>
      </c>
      <c r="I270" s="173"/>
      <c r="L270" s="169"/>
      <c r="M270" s="174"/>
      <c r="N270" s="175"/>
      <c r="O270" s="175"/>
      <c r="P270" s="175"/>
      <c r="Q270" s="175"/>
      <c r="R270" s="175"/>
      <c r="S270" s="175"/>
      <c r="T270" s="176"/>
      <c r="AT270" s="170" t="s">
        <v>212</v>
      </c>
      <c r="AU270" s="170" t="s">
        <v>91</v>
      </c>
      <c r="AV270" s="13" t="s">
        <v>91</v>
      </c>
      <c r="AW270" s="13" t="s">
        <v>36</v>
      </c>
      <c r="AX270" s="13" t="s">
        <v>81</v>
      </c>
      <c r="AY270" s="170" t="s">
        <v>199</v>
      </c>
    </row>
    <row r="271" spans="2:51" s="14" customFormat="1" ht="11.25">
      <c r="B271" s="177"/>
      <c r="D271" s="163" t="s">
        <v>212</v>
      </c>
      <c r="E271" s="178" t="s">
        <v>1</v>
      </c>
      <c r="F271" s="179" t="s">
        <v>1711</v>
      </c>
      <c r="H271" s="178" t="s">
        <v>1</v>
      </c>
      <c r="I271" s="180"/>
      <c r="L271" s="177"/>
      <c r="M271" s="181"/>
      <c r="N271" s="182"/>
      <c r="O271" s="182"/>
      <c r="P271" s="182"/>
      <c r="Q271" s="182"/>
      <c r="R271" s="182"/>
      <c r="S271" s="182"/>
      <c r="T271" s="183"/>
      <c r="AT271" s="178" t="s">
        <v>212</v>
      </c>
      <c r="AU271" s="178" t="s">
        <v>91</v>
      </c>
      <c r="AV271" s="14" t="s">
        <v>89</v>
      </c>
      <c r="AW271" s="14" t="s">
        <v>36</v>
      </c>
      <c r="AX271" s="14" t="s">
        <v>81</v>
      </c>
      <c r="AY271" s="178" t="s">
        <v>199</v>
      </c>
    </row>
    <row r="272" spans="2:51" s="13" customFormat="1" ht="11.25">
      <c r="B272" s="169"/>
      <c r="D272" s="163" t="s">
        <v>212</v>
      </c>
      <c r="E272" s="170" t="s">
        <v>1</v>
      </c>
      <c r="F272" s="171" t="s">
        <v>1717</v>
      </c>
      <c r="H272" s="172">
        <v>56</v>
      </c>
      <c r="I272" s="173"/>
      <c r="L272" s="169"/>
      <c r="M272" s="174"/>
      <c r="N272" s="175"/>
      <c r="O272" s="175"/>
      <c r="P272" s="175"/>
      <c r="Q272" s="175"/>
      <c r="R272" s="175"/>
      <c r="S272" s="175"/>
      <c r="T272" s="176"/>
      <c r="AT272" s="170" t="s">
        <v>212</v>
      </c>
      <c r="AU272" s="170" t="s">
        <v>91</v>
      </c>
      <c r="AV272" s="13" t="s">
        <v>91</v>
      </c>
      <c r="AW272" s="13" t="s">
        <v>36</v>
      </c>
      <c r="AX272" s="13" t="s">
        <v>81</v>
      </c>
      <c r="AY272" s="170" t="s">
        <v>199</v>
      </c>
    </row>
    <row r="273" spans="2:51" s="15" customFormat="1" ht="11.25">
      <c r="B273" s="184"/>
      <c r="D273" s="163" t="s">
        <v>212</v>
      </c>
      <c r="E273" s="185" t="s">
        <v>1</v>
      </c>
      <c r="F273" s="186" t="s">
        <v>234</v>
      </c>
      <c r="H273" s="187">
        <v>97.995</v>
      </c>
      <c r="I273" s="188"/>
      <c r="L273" s="184"/>
      <c r="M273" s="189"/>
      <c r="N273" s="190"/>
      <c r="O273" s="190"/>
      <c r="P273" s="190"/>
      <c r="Q273" s="190"/>
      <c r="R273" s="190"/>
      <c r="S273" s="190"/>
      <c r="T273" s="191"/>
      <c r="AT273" s="185" t="s">
        <v>212</v>
      </c>
      <c r="AU273" s="185" t="s">
        <v>91</v>
      </c>
      <c r="AV273" s="15" t="s">
        <v>206</v>
      </c>
      <c r="AW273" s="15" t="s">
        <v>36</v>
      </c>
      <c r="AX273" s="15" t="s">
        <v>89</v>
      </c>
      <c r="AY273" s="185" t="s">
        <v>199</v>
      </c>
    </row>
    <row r="274" spans="1:65" s="2" customFormat="1" ht="24.2" customHeight="1">
      <c r="A274" s="33"/>
      <c r="B274" s="149"/>
      <c r="C274" s="150" t="s">
        <v>402</v>
      </c>
      <c r="D274" s="150" t="s">
        <v>201</v>
      </c>
      <c r="E274" s="151" t="s">
        <v>1734</v>
      </c>
      <c r="F274" s="152" t="s">
        <v>1735</v>
      </c>
      <c r="G274" s="153" t="s">
        <v>204</v>
      </c>
      <c r="H274" s="154">
        <v>41.995</v>
      </c>
      <c r="I274" s="155"/>
      <c r="J274" s="156">
        <f>ROUND(I274*H274,2)</f>
        <v>0</v>
      </c>
      <c r="K274" s="152" t="s">
        <v>205</v>
      </c>
      <c r="L274" s="34"/>
      <c r="M274" s="157" t="s">
        <v>1</v>
      </c>
      <c r="N274" s="158" t="s">
        <v>46</v>
      </c>
      <c r="O274" s="59"/>
      <c r="P274" s="159">
        <f>O274*H274</f>
        <v>0</v>
      </c>
      <c r="Q274" s="159">
        <v>0</v>
      </c>
      <c r="R274" s="159">
        <f>Q274*H274</f>
        <v>0</v>
      </c>
      <c r="S274" s="159">
        <v>0</v>
      </c>
      <c r="T274" s="160">
        <f>S274*H274</f>
        <v>0</v>
      </c>
      <c r="U274" s="33"/>
      <c r="V274" s="33"/>
      <c r="W274" s="33"/>
      <c r="X274" s="33"/>
      <c r="Y274" s="33"/>
      <c r="Z274" s="33"/>
      <c r="AA274" s="33"/>
      <c r="AB274" s="33"/>
      <c r="AC274" s="33"/>
      <c r="AD274" s="33"/>
      <c r="AE274" s="33"/>
      <c r="AR274" s="161" t="s">
        <v>206</v>
      </c>
      <c r="AT274" s="161" t="s">
        <v>201</v>
      </c>
      <c r="AU274" s="161" t="s">
        <v>91</v>
      </c>
      <c r="AY274" s="18" t="s">
        <v>199</v>
      </c>
      <c r="BE274" s="162">
        <f>IF(N274="základní",J274,0)</f>
        <v>0</v>
      </c>
      <c r="BF274" s="162">
        <f>IF(N274="snížená",J274,0)</f>
        <v>0</v>
      </c>
      <c r="BG274" s="162">
        <f>IF(N274="zákl. přenesená",J274,0)</f>
        <v>0</v>
      </c>
      <c r="BH274" s="162">
        <f>IF(N274="sníž. přenesená",J274,0)</f>
        <v>0</v>
      </c>
      <c r="BI274" s="162">
        <f>IF(N274="nulová",J274,0)</f>
        <v>0</v>
      </c>
      <c r="BJ274" s="18" t="s">
        <v>89</v>
      </c>
      <c r="BK274" s="162">
        <f>ROUND(I274*H274,2)</f>
        <v>0</v>
      </c>
      <c r="BL274" s="18" t="s">
        <v>206</v>
      </c>
      <c r="BM274" s="161" t="s">
        <v>1736</v>
      </c>
    </row>
    <row r="275" spans="1:47" s="2" customFormat="1" ht="29.25">
      <c r="A275" s="33"/>
      <c r="B275" s="34"/>
      <c r="C275" s="33"/>
      <c r="D275" s="163" t="s">
        <v>208</v>
      </c>
      <c r="E275" s="33"/>
      <c r="F275" s="164" t="s">
        <v>1737</v>
      </c>
      <c r="G275" s="33"/>
      <c r="H275" s="33"/>
      <c r="I275" s="165"/>
      <c r="J275" s="33"/>
      <c r="K275" s="33"/>
      <c r="L275" s="34"/>
      <c r="M275" s="166"/>
      <c r="N275" s="167"/>
      <c r="O275" s="59"/>
      <c r="P275" s="59"/>
      <c r="Q275" s="59"/>
      <c r="R275" s="59"/>
      <c r="S275" s="59"/>
      <c r="T275" s="60"/>
      <c r="U275" s="33"/>
      <c r="V275" s="33"/>
      <c r="W275" s="33"/>
      <c r="X275" s="33"/>
      <c r="Y275" s="33"/>
      <c r="Z275" s="33"/>
      <c r="AA275" s="33"/>
      <c r="AB275" s="33"/>
      <c r="AC275" s="33"/>
      <c r="AD275" s="33"/>
      <c r="AE275" s="33"/>
      <c r="AT275" s="18" t="s">
        <v>208</v>
      </c>
      <c r="AU275" s="18" t="s">
        <v>91</v>
      </c>
    </row>
    <row r="276" spans="1:47" s="2" customFormat="1" ht="19.5">
      <c r="A276" s="33"/>
      <c r="B276" s="34"/>
      <c r="C276" s="33"/>
      <c r="D276" s="163" t="s">
        <v>210</v>
      </c>
      <c r="E276" s="33"/>
      <c r="F276" s="168" t="s">
        <v>1738</v>
      </c>
      <c r="G276" s="33"/>
      <c r="H276" s="33"/>
      <c r="I276" s="165"/>
      <c r="J276" s="33"/>
      <c r="K276" s="33"/>
      <c r="L276" s="34"/>
      <c r="M276" s="166"/>
      <c r="N276" s="167"/>
      <c r="O276" s="59"/>
      <c r="P276" s="59"/>
      <c r="Q276" s="59"/>
      <c r="R276" s="59"/>
      <c r="S276" s="59"/>
      <c r="T276" s="60"/>
      <c r="U276" s="33"/>
      <c r="V276" s="33"/>
      <c r="W276" s="33"/>
      <c r="X276" s="33"/>
      <c r="Y276" s="33"/>
      <c r="Z276" s="33"/>
      <c r="AA276" s="33"/>
      <c r="AB276" s="33"/>
      <c r="AC276" s="33"/>
      <c r="AD276" s="33"/>
      <c r="AE276" s="33"/>
      <c r="AT276" s="18" t="s">
        <v>210</v>
      </c>
      <c r="AU276" s="18" t="s">
        <v>91</v>
      </c>
    </row>
    <row r="277" spans="2:51" s="14" customFormat="1" ht="11.25">
      <c r="B277" s="177"/>
      <c r="D277" s="163" t="s">
        <v>212</v>
      </c>
      <c r="E277" s="178" t="s">
        <v>1</v>
      </c>
      <c r="F277" s="179" t="s">
        <v>1588</v>
      </c>
      <c r="H277" s="178" t="s">
        <v>1</v>
      </c>
      <c r="I277" s="180"/>
      <c r="L277" s="177"/>
      <c r="M277" s="181"/>
      <c r="N277" s="182"/>
      <c r="O277" s="182"/>
      <c r="P277" s="182"/>
      <c r="Q277" s="182"/>
      <c r="R277" s="182"/>
      <c r="S277" s="182"/>
      <c r="T277" s="183"/>
      <c r="AT277" s="178" t="s">
        <v>212</v>
      </c>
      <c r="AU277" s="178" t="s">
        <v>91</v>
      </c>
      <c r="AV277" s="14" t="s">
        <v>89</v>
      </c>
      <c r="AW277" s="14" t="s">
        <v>36</v>
      </c>
      <c r="AX277" s="14" t="s">
        <v>81</v>
      </c>
      <c r="AY277" s="178" t="s">
        <v>199</v>
      </c>
    </row>
    <row r="278" spans="2:51" s="14" customFormat="1" ht="11.25">
      <c r="B278" s="177"/>
      <c r="D278" s="163" t="s">
        <v>212</v>
      </c>
      <c r="E278" s="178" t="s">
        <v>1</v>
      </c>
      <c r="F278" s="179" t="s">
        <v>1722</v>
      </c>
      <c r="H278" s="178" t="s">
        <v>1</v>
      </c>
      <c r="I278" s="180"/>
      <c r="L278" s="177"/>
      <c r="M278" s="181"/>
      <c r="N278" s="182"/>
      <c r="O278" s="182"/>
      <c r="P278" s="182"/>
      <c r="Q278" s="182"/>
      <c r="R278" s="182"/>
      <c r="S278" s="182"/>
      <c r="T278" s="183"/>
      <c r="AT278" s="178" t="s">
        <v>212</v>
      </c>
      <c r="AU278" s="178" t="s">
        <v>91</v>
      </c>
      <c r="AV278" s="14" t="s">
        <v>89</v>
      </c>
      <c r="AW278" s="14" t="s">
        <v>36</v>
      </c>
      <c r="AX278" s="14" t="s">
        <v>81</v>
      </c>
      <c r="AY278" s="178" t="s">
        <v>199</v>
      </c>
    </row>
    <row r="279" spans="2:51" s="13" customFormat="1" ht="11.25">
      <c r="B279" s="169"/>
      <c r="D279" s="163" t="s">
        <v>212</v>
      </c>
      <c r="E279" s="170" t="s">
        <v>1</v>
      </c>
      <c r="F279" s="171" t="s">
        <v>1733</v>
      </c>
      <c r="H279" s="172">
        <v>41.995</v>
      </c>
      <c r="I279" s="173"/>
      <c r="L279" s="169"/>
      <c r="M279" s="174"/>
      <c r="N279" s="175"/>
      <c r="O279" s="175"/>
      <c r="P279" s="175"/>
      <c r="Q279" s="175"/>
      <c r="R279" s="175"/>
      <c r="S279" s="175"/>
      <c r="T279" s="176"/>
      <c r="AT279" s="170" t="s">
        <v>212</v>
      </c>
      <c r="AU279" s="170" t="s">
        <v>91</v>
      </c>
      <c r="AV279" s="13" t="s">
        <v>91</v>
      </c>
      <c r="AW279" s="13" t="s">
        <v>36</v>
      </c>
      <c r="AX279" s="13" t="s">
        <v>89</v>
      </c>
      <c r="AY279" s="170" t="s">
        <v>199</v>
      </c>
    </row>
    <row r="280" spans="1:65" s="2" customFormat="1" ht="24.2" customHeight="1">
      <c r="A280" s="33"/>
      <c r="B280" s="149"/>
      <c r="C280" s="150" t="s">
        <v>410</v>
      </c>
      <c r="D280" s="150" t="s">
        <v>201</v>
      </c>
      <c r="E280" s="151" t="s">
        <v>1739</v>
      </c>
      <c r="F280" s="152" t="s">
        <v>1740</v>
      </c>
      <c r="G280" s="153" t="s">
        <v>204</v>
      </c>
      <c r="H280" s="154">
        <v>56</v>
      </c>
      <c r="I280" s="155"/>
      <c r="J280" s="156">
        <f>ROUND(I280*H280,2)</f>
        <v>0</v>
      </c>
      <c r="K280" s="152" t="s">
        <v>205</v>
      </c>
      <c r="L280" s="34"/>
      <c r="M280" s="157" t="s">
        <v>1</v>
      </c>
      <c r="N280" s="158" t="s">
        <v>46</v>
      </c>
      <c r="O280" s="59"/>
      <c r="P280" s="159">
        <f>O280*H280</f>
        <v>0</v>
      </c>
      <c r="Q280" s="159">
        <v>0</v>
      </c>
      <c r="R280" s="159">
        <f>Q280*H280</f>
        <v>0</v>
      </c>
      <c r="S280" s="159">
        <v>0</v>
      </c>
      <c r="T280" s="160">
        <f>S280*H280</f>
        <v>0</v>
      </c>
      <c r="U280" s="33"/>
      <c r="V280" s="33"/>
      <c r="W280" s="33"/>
      <c r="X280" s="33"/>
      <c r="Y280" s="33"/>
      <c r="Z280" s="33"/>
      <c r="AA280" s="33"/>
      <c r="AB280" s="33"/>
      <c r="AC280" s="33"/>
      <c r="AD280" s="33"/>
      <c r="AE280" s="33"/>
      <c r="AR280" s="161" t="s">
        <v>206</v>
      </c>
      <c r="AT280" s="161" t="s">
        <v>201</v>
      </c>
      <c r="AU280" s="161" t="s">
        <v>91</v>
      </c>
      <c r="AY280" s="18" t="s">
        <v>199</v>
      </c>
      <c r="BE280" s="162">
        <f>IF(N280="základní",J280,0)</f>
        <v>0</v>
      </c>
      <c r="BF280" s="162">
        <f>IF(N280="snížená",J280,0)</f>
        <v>0</v>
      </c>
      <c r="BG280" s="162">
        <f>IF(N280="zákl. přenesená",J280,0)</f>
        <v>0</v>
      </c>
      <c r="BH280" s="162">
        <f>IF(N280="sníž. přenesená",J280,0)</f>
        <v>0</v>
      </c>
      <c r="BI280" s="162">
        <f>IF(N280="nulová",J280,0)</f>
        <v>0</v>
      </c>
      <c r="BJ280" s="18" t="s">
        <v>89</v>
      </c>
      <c r="BK280" s="162">
        <f>ROUND(I280*H280,2)</f>
        <v>0</v>
      </c>
      <c r="BL280" s="18" t="s">
        <v>206</v>
      </c>
      <c r="BM280" s="161" t="s">
        <v>1741</v>
      </c>
    </row>
    <row r="281" spans="1:47" s="2" customFormat="1" ht="29.25">
      <c r="A281" s="33"/>
      <c r="B281" s="34"/>
      <c r="C281" s="33"/>
      <c r="D281" s="163" t="s">
        <v>208</v>
      </c>
      <c r="E281" s="33"/>
      <c r="F281" s="164" t="s">
        <v>1742</v>
      </c>
      <c r="G281" s="33"/>
      <c r="H281" s="33"/>
      <c r="I281" s="165"/>
      <c r="J281" s="33"/>
      <c r="K281" s="33"/>
      <c r="L281" s="34"/>
      <c r="M281" s="166"/>
      <c r="N281" s="167"/>
      <c r="O281" s="59"/>
      <c r="P281" s="59"/>
      <c r="Q281" s="59"/>
      <c r="R281" s="59"/>
      <c r="S281" s="59"/>
      <c r="T281" s="60"/>
      <c r="U281" s="33"/>
      <c r="V281" s="33"/>
      <c r="W281" s="33"/>
      <c r="X281" s="33"/>
      <c r="Y281" s="33"/>
      <c r="Z281" s="33"/>
      <c r="AA281" s="33"/>
      <c r="AB281" s="33"/>
      <c r="AC281" s="33"/>
      <c r="AD281" s="33"/>
      <c r="AE281" s="33"/>
      <c r="AT281" s="18" t="s">
        <v>208</v>
      </c>
      <c r="AU281" s="18" t="s">
        <v>91</v>
      </c>
    </row>
    <row r="282" spans="1:47" s="2" customFormat="1" ht="19.5">
      <c r="A282" s="33"/>
      <c r="B282" s="34"/>
      <c r="C282" s="33"/>
      <c r="D282" s="163" t="s">
        <v>210</v>
      </c>
      <c r="E282" s="33"/>
      <c r="F282" s="168" t="s">
        <v>1738</v>
      </c>
      <c r="G282" s="33"/>
      <c r="H282" s="33"/>
      <c r="I282" s="165"/>
      <c r="J282" s="33"/>
      <c r="K282" s="33"/>
      <c r="L282" s="34"/>
      <c r="M282" s="166"/>
      <c r="N282" s="167"/>
      <c r="O282" s="59"/>
      <c r="P282" s="59"/>
      <c r="Q282" s="59"/>
      <c r="R282" s="59"/>
      <c r="S282" s="59"/>
      <c r="T282" s="60"/>
      <c r="U282" s="33"/>
      <c r="V282" s="33"/>
      <c r="W282" s="33"/>
      <c r="X282" s="33"/>
      <c r="Y282" s="33"/>
      <c r="Z282" s="33"/>
      <c r="AA282" s="33"/>
      <c r="AB282" s="33"/>
      <c r="AC282" s="33"/>
      <c r="AD282" s="33"/>
      <c r="AE282" s="33"/>
      <c r="AT282" s="18" t="s">
        <v>210</v>
      </c>
      <c r="AU282" s="18" t="s">
        <v>91</v>
      </c>
    </row>
    <row r="283" spans="2:51" s="14" customFormat="1" ht="11.25">
      <c r="B283" s="177"/>
      <c r="D283" s="163" t="s">
        <v>212</v>
      </c>
      <c r="E283" s="178" t="s">
        <v>1</v>
      </c>
      <c r="F283" s="179" t="s">
        <v>1588</v>
      </c>
      <c r="H283" s="178" t="s">
        <v>1</v>
      </c>
      <c r="I283" s="180"/>
      <c r="L283" s="177"/>
      <c r="M283" s="181"/>
      <c r="N283" s="182"/>
      <c r="O283" s="182"/>
      <c r="P283" s="182"/>
      <c r="Q283" s="182"/>
      <c r="R283" s="182"/>
      <c r="S283" s="182"/>
      <c r="T283" s="183"/>
      <c r="AT283" s="178" t="s">
        <v>212</v>
      </c>
      <c r="AU283" s="178" t="s">
        <v>91</v>
      </c>
      <c r="AV283" s="14" t="s">
        <v>89</v>
      </c>
      <c r="AW283" s="14" t="s">
        <v>36</v>
      </c>
      <c r="AX283" s="14" t="s">
        <v>81</v>
      </c>
      <c r="AY283" s="178" t="s">
        <v>199</v>
      </c>
    </row>
    <row r="284" spans="2:51" s="14" customFormat="1" ht="11.25">
      <c r="B284" s="177"/>
      <c r="D284" s="163" t="s">
        <v>212</v>
      </c>
      <c r="E284" s="178" t="s">
        <v>1</v>
      </c>
      <c r="F284" s="179" t="s">
        <v>1711</v>
      </c>
      <c r="H284" s="178" t="s">
        <v>1</v>
      </c>
      <c r="I284" s="180"/>
      <c r="L284" s="177"/>
      <c r="M284" s="181"/>
      <c r="N284" s="182"/>
      <c r="O284" s="182"/>
      <c r="P284" s="182"/>
      <c r="Q284" s="182"/>
      <c r="R284" s="182"/>
      <c r="S284" s="182"/>
      <c r="T284" s="183"/>
      <c r="AT284" s="178" t="s">
        <v>212</v>
      </c>
      <c r="AU284" s="178" t="s">
        <v>91</v>
      </c>
      <c r="AV284" s="14" t="s">
        <v>89</v>
      </c>
      <c r="AW284" s="14" t="s">
        <v>36</v>
      </c>
      <c r="AX284" s="14" t="s">
        <v>81</v>
      </c>
      <c r="AY284" s="178" t="s">
        <v>199</v>
      </c>
    </row>
    <row r="285" spans="2:51" s="13" customFormat="1" ht="11.25">
      <c r="B285" s="169"/>
      <c r="D285" s="163" t="s">
        <v>212</v>
      </c>
      <c r="E285" s="170" t="s">
        <v>1</v>
      </c>
      <c r="F285" s="171" t="s">
        <v>1717</v>
      </c>
      <c r="H285" s="172">
        <v>56</v>
      </c>
      <c r="I285" s="173"/>
      <c r="L285" s="169"/>
      <c r="M285" s="174"/>
      <c r="N285" s="175"/>
      <c r="O285" s="175"/>
      <c r="P285" s="175"/>
      <c r="Q285" s="175"/>
      <c r="R285" s="175"/>
      <c r="S285" s="175"/>
      <c r="T285" s="176"/>
      <c r="AT285" s="170" t="s">
        <v>212</v>
      </c>
      <c r="AU285" s="170" t="s">
        <v>91</v>
      </c>
      <c r="AV285" s="13" t="s">
        <v>91</v>
      </c>
      <c r="AW285" s="13" t="s">
        <v>36</v>
      </c>
      <c r="AX285" s="13" t="s">
        <v>81</v>
      </c>
      <c r="AY285" s="170" t="s">
        <v>199</v>
      </c>
    </row>
    <row r="286" spans="2:51" s="15" customFormat="1" ht="11.25">
      <c r="B286" s="184"/>
      <c r="D286" s="163" t="s">
        <v>212</v>
      </c>
      <c r="E286" s="185" t="s">
        <v>1</v>
      </c>
      <c r="F286" s="186" t="s">
        <v>234</v>
      </c>
      <c r="H286" s="187">
        <v>56</v>
      </c>
      <c r="I286" s="188"/>
      <c r="L286" s="184"/>
      <c r="M286" s="189"/>
      <c r="N286" s="190"/>
      <c r="O286" s="190"/>
      <c r="P286" s="190"/>
      <c r="Q286" s="190"/>
      <c r="R286" s="190"/>
      <c r="S286" s="190"/>
      <c r="T286" s="191"/>
      <c r="AT286" s="185" t="s">
        <v>212</v>
      </c>
      <c r="AU286" s="185" t="s">
        <v>91</v>
      </c>
      <c r="AV286" s="15" t="s">
        <v>206</v>
      </c>
      <c r="AW286" s="15" t="s">
        <v>36</v>
      </c>
      <c r="AX286" s="15" t="s">
        <v>89</v>
      </c>
      <c r="AY286" s="185" t="s">
        <v>199</v>
      </c>
    </row>
    <row r="287" spans="2:63" s="12" customFormat="1" ht="22.9" customHeight="1">
      <c r="B287" s="136"/>
      <c r="D287" s="137" t="s">
        <v>80</v>
      </c>
      <c r="E287" s="147" t="s">
        <v>271</v>
      </c>
      <c r="F287" s="147" t="s">
        <v>1743</v>
      </c>
      <c r="I287" s="139"/>
      <c r="J287" s="148">
        <f>BK287</f>
        <v>0</v>
      </c>
      <c r="L287" s="136"/>
      <c r="M287" s="141"/>
      <c r="N287" s="142"/>
      <c r="O287" s="142"/>
      <c r="P287" s="143">
        <f>P288+P318+P326+P346+P356</f>
        <v>0</v>
      </c>
      <c r="Q287" s="142"/>
      <c r="R287" s="143">
        <f>R288+R318+R326+R346+R356</f>
        <v>5.77196225</v>
      </c>
      <c r="S287" s="142"/>
      <c r="T287" s="144">
        <f>T288+T318+T326+T346+T356</f>
        <v>61.02</v>
      </c>
      <c r="AR287" s="137" t="s">
        <v>89</v>
      </c>
      <c r="AT287" s="145" t="s">
        <v>80</v>
      </c>
      <c r="AU287" s="145" t="s">
        <v>89</v>
      </c>
      <c r="AY287" s="137" t="s">
        <v>199</v>
      </c>
      <c r="BK287" s="146">
        <f>BK288+BK318+BK326+BK346+BK356</f>
        <v>0</v>
      </c>
    </row>
    <row r="288" spans="2:63" s="12" customFormat="1" ht="20.85" customHeight="1">
      <c r="B288" s="136"/>
      <c r="D288" s="137" t="s">
        <v>80</v>
      </c>
      <c r="E288" s="147" t="s">
        <v>548</v>
      </c>
      <c r="F288" s="147" t="s">
        <v>549</v>
      </c>
      <c r="I288" s="139"/>
      <c r="J288" s="148">
        <f>BK288</f>
        <v>0</v>
      </c>
      <c r="L288" s="136"/>
      <c r="M288" s="141"/>
      <c r="N288" s="142"/>
      <c r="O288" s="142"/>
      <c r="P288" s="143">
        <f>SUM(P289:P317)</f>
        <v>0</v>
      </c>
      <c r="Q288" s="142"/>
      <c r="R288" s="143">
        <f>SUM(R289:R317)</f>
        <v>2.020509</v>
      </c>
      <c r="S288" s="142"/>
      <c r="T288" s="144">
        <f>SUM(T289:T317)</f>
        <v>0</v>
      </c>
      <c r="AR288" s="137" t="s">
        <v>89</v>
      </c>
      <c r="AT288" s="145" t="s">
        <v>80</v>
      </c>
      <c r="AU288" s="145" t="s">
        <v>91</v>
      </c>
      <c r="AY288" s="137" t="s">
        <v>199</v>
      </c>
      <c r="BK288" s="146">
        <f>SUM(BK289:BK317)</f>
        <v>0</v>
      </c>
    </row>
    <row r="289" spans="1:65" s="2" customFormat="1" ht="14.45" customHeight="1">
      <c r="A289" s="33"/>
      <c r="B289" s="149"/>
      <c r="C289" s="150" t="s">
        <v>418</v>
      </c>
      <c r="D289" s="150" t="s">
        <v>201</v>
      </c>
      <c r="E289" s="151" t="s">
        <v>1744</v>
      </c>
      <c r="F289" s="152" t="s">
        <v>1745</v>
      </c>
      <c r="G289" s="153" t="s">
        <v>400</v>
      </c>
      <c r="H289" s="154">
        <v>2</v>
      </c>
      <c r="I289" s="155"/>
      <c r="J289" s="156">
        <f>ROUND(I289*H289,2)</f>
        <v>0</v>
      </c>
      <c r="K289" s="152" t="s">
        <v>246</v>
      </c>
      <c r="L289" s="34"/>
      <c r="M289" s="157" t="s">
        <v>1</v>
      </c>
      <c r="N289" s="158" t="s">
        <v>46</v>
      </c>
      <c r="O289" s="59"/>
      <c r="P289" s="159">
        <f>O289*H289</f>
        <v>0</v>
      </c>
      <c r="Q289" s="159">
        <v>0</v>
      </c>
      <c r="R289" s="159">
        <f>Q289*H289</f>
        <v>0</v>
      </c>
      <c r="S289" s="159">
        <v>0</v>
      </c>
      <c r="T289" s="160">
        <f>S289*H289</f>
        <v>0</v>
      </c>
      <c r="U289" s="33"/>
      <c r="V289" s="33"/>
      <c r="W289" s="33"/>
      <c r="X289" s="33"/>
      <c r="Y289" s="33"/>
      <c r="Z289" s="33"/>
      <c r="AA289" s="33"/>
      <c r="AB289" s="33"/>
      <c r="AC289" s="33"/>
      <c r="AD289" s="33"/>
      <c r="AE289" s="33"/>
      <c r="AR289" s="161" t="s">
        <v>206</v>
      </c>
      <c r="AT289" s="161" t="s">
        <v>201</v>
      </c>
      <c r="AU289" s="161" t="s">
        <v>221</v>
      </c>
      <c r="AY289" s="18" t="s">
        <v>199</v>
      </c>
      <c r="BE289" s="162">
        <f>IF(N289="základní",J289,0)</f>
        <v>0</v>
      </c>
      <c r="BF289" s="162">
        <f>IF(N289="snížená",J289,0)</f>
        <v>0</v>
      </c>
      <c r="BG289" s="162">
        <f>IF(N289="zákl. přenesená",J289,0)</f>
        <v>0</v>
      </c>
      <c r="BH289" s="162">
        <f>IF(N289="sníž. přenesená",J289,0)</f>
        <v>0</v>
      </c>
      <c r="BI289" s="162">
        <f>IF(N289="nulová",J289,0)</f>
        <v>0</v>
      </c>
      <c r="BJ289" s="18" t="s">
        <v>89</v>
      </c>
      <c r="BK289" s="162">
        <f>ROUND(I289*H289,2)</f>
        <v>0</v>
      </c>
      <c r="BL289" s="18" t="s">
        <v>206</v>
      </c>
      <c r="BM289" s="161" t="s">
        <v>1746</v>
      </c>
    </row>
    <row r="290" spans="1:47" s="2" customFormat="1" ht="11.25">
      <c r="A290" s="33"/>
      <c r="B290" s="34"/>
      <c r="C290" s="33"/>
      <c r="D290" s="163" t="s">
        <v>208</v>
      </c>
      <c r="E290" s="33"/>
      <c r="F290" s="164" t="s">
        <v>1745</v>
      </c>
      <c r="G290" s="33"/>
      <c r="H290" s="33"/>
      <c r="I290" s="165"/>
      <c r="J290" s="33"/>
      <c r="K290" s="33"/>
      <c r="L290" s="34"/>
      <c r="M290" s="166"/>
      <c r="N290" s="167"/>
      <c r="O290" s="59"/>
      <c r="P290" s="59"/>
      <c r="Q290" s="59"/>
      <c r="R290" s="59"/>
      <c r="S290" s="59"/>
      <c r="T290" s="60"/>
      <c r="U290" s="33"/>
      <c r="V290" s="33"/>
      <c r="W290" s="33"/>
      <c r="X290" s="33"/>
      <c r="Y290" s="33"/>
      <c r="Z290" s="33"/>
      <c r="AA290" s="33"/>
      <c r="AB290" s="33"/>
      <c r="AC290" s="33"/>
      <c r="AD290" s="33"/>
      <c r="AE290" s="33"/>
      <c r="AT290" s="18" t="s">
        <v>208</v>
      </c>
      <c r="AU290" s="18" t="s">
        <v>221</v>
      </c>
    </row>
    <row r="291" spans="1:65" s="2" customFormat="1" ht="24.2" customHeight="1">
      <c r="A291" s="33"/>
      <c r="B291" s="149"/>
      <c r="C291" s="150" t="s">
        <v>423</v>
      </c>
      <c r="D291" s="150" t="s">
        <v>201</v>
      </c>
      <c r="E291" s="151" t="s">
        <v>956</v>
      </c>
      <c r="F291" s="152" t="s">
        <v>957</v>
      </c>
      <c r="G291" s="153" t="s">
        <v>345</v>
      </c>
      <c r="H291" s="154">
        <v>25.5</v>
      </c>
      <c r="I291" s="155"/>
      <c r="J291" s="156">
        <f>ROUND(I291*H291,2)</f>
        <v>0</v>
      </c>
      <c r="K291" s="152" t="s">
        <v>205</v>
      </c>
      <c r="L291" s="34"/>
      <c r="M291" s="157" t="s">
        <v>1</v>
      </c>
      <c r="N291" s="158" t="s">
        <v>46</v>
      </c>
      <c r="O291" s="59"/>
      <c r="P291" s="159">
        <f>O291*H291</f>
        <v>0</v>
      </c>
      <c r="Q291" s="159">
        <v>0.07057</v>
      </c>
      <c r="R291" s="159">
        <f>Q291*H291</f>
        <v>1.7995349999999999</v>
      </c>
      <c r="S291" s="159">
        <v>0</v>
      </c>
      <c r="T291" s="160">
        <f>S291*H291</f>
        <v>0</v>
      </c>
      <c r="U291" s="33"/>
      <c r="V291" s="33"/>
      <c r="W291" s="33"/>
      <c r="X291" s="33"/>
      <c r="Y291" s="33"/>
      <c r="Z291" s="33"/>
      <c r="AA291" s="33"/>
      <c r="AB291" s="33"/>
      <c r="AC291" s="33"/>
      <c r="AD291" s="33"/>
      <c r="AE291" s="33"/>
      <c r="AR291" s="161" t="s">
        <v>206</v>
      </c>
      <c r="AT291" s="161" t="s">
        <v>201</v>
      </c>
      <c r="AU291" s="161" t="s">
        <v>221</v>
      </c>
      <c r="AY291" s="18" t="s">
        <v>199</v>
      </c>
      <c r="BE291" s="162">
        <f>IF(N291="základní",J291,0)</f>
        <v>0</v>
      </c>
      <c r="BF291" s="162">
        <f>IF(N291="snížená",J291,0)</f>
        <v>0</v>
      </c>
      <c r="BG291" s="162">
        <f>IF(N291="zákl. přenesená",J291,0)</f>
        <v>0</v>
      </c>
      <c r="BH291" s="162">
        <f>IF(N291="sníž. přenesená",J291,0)</f>
        <v>0</v>
      </c>
      <c r="BI291" s="162">
        <f>IF(N291="nulová",J291,0)</f>
        <v>0</v>
      </c>
      <c r="BJ291" s="18" t="s">
        <v>89</v>
      </c>
      <c r="BK291" s="162">
        <f>ROUND(I291*H291,2)</f>
        <v>0</v>
      </c>
      <c r="BL291" s="18" t="s">
        <v>206</v>
      </c>
      <c r="BM291" s="161" t="s">
        <v>1747</v>
      </c>
    </row>
    <row r="292" spans="1:47" s="2" customFormat="1" ht="19.5">
      <c r="A292" s="33"/>
      <c r="B292" s="34"/>
      <c r="C292" s="33"/>
      <c r="D292" s="163" t="s">
        <v>208</v>
      </c>
      <c r="E292" s="33"/>
      <c r="F292" s="164" t="s">
        <v>959</v>
      </c>
      <c r="G292" s="33"/>
      <c r="H292" s="33"/>
      <c r="I292" s="165"/>
      <c r="J292" s="33"/>
      <c r="K292" s="33"/>
      <c r="L292" s="34"/>
      <c r="M292" s="166"/>
      <c r="N292" s="167"/>
      <c r="O292" s="59"/>
      <c r="P292" s="59"/>
      <c r="Q292" s="59"/>
      <c r="R292" s="59"/>
      <c r="S292" s="59"/>
      <c r="T292" s="60"/>
      <c r="U292" s="33"/>
      <c r="V292" s="33"/>
      <c r="W292" s="33"/>
      <c r="X292" s="33"/>
      <c r="Y292" s="33"/>
      <c r="Z292" s="33"/>
      <c r="AA292" s="33"/>
      <c r="AB292" s="33"/>
      <c r="AC292" s="33"/>
      <c r="AD292" s="33"/>
      <c r="AE292" s="33"/>
      <c r="AT292" s="18" t="s">
        <v>208</v>
      </c>
      <c r="AU292" s="18" t="s">
        <v>221</v>
      </c>
    </row>
    <row r="293" spans="1:47" s="2" customFormat="1" ht="117">
      <c r="A293" s="33"/>
      <c r="B293" s="34"/>
      <c r="C293" s="33"/>
      <c r="D293" s="163" t="s">
        <v>210</v>
      </c>
      <c r="E293" s="33"/>
      <c r="F293" s="168" t="s">
        <v>960</v>
      </c>
      <c r="G293" s="33"/>
      <c r="H293" s="33"/>
      <c r="I293" s="165"/>
      <c r="J293" s="33"/>
      <c r="K293" s="33"/>
      <c r="L293" s="34"/>
      <c r="M293" s="166"/>
      <c r="N293" s="167"/>
      <c r="O293" s="59"/>
      <c r="P293" s="59"/>
      <c r="Q293" s="59"/>
      <c r="R293" s="59"/>
      <c r="S293" s="59"/>
      <c r="T293" s="60"/>
      <c r="U293" s="33"/>
      <c r="V293" s="33"/>
      <c r="W293" s="33"/>
      <c r="X293" s="33"/>
      <c r="Y293" s="33"/>
      <c r="Z293" s="33"/>
      <c r="AA293" s="33"/>
      <c r="AB293" s="33"/>
      <c r="AC293" s="33"/>
      <c r="AD293" s="33"/>
      <c r="AE293" s="33"/>
      <c r="AT293" s="18" t="s">
        <v>210</v>
      </c>
      <c r="AU293" s="18" t="s">
        <v>221</v>
      </c>
    </row>
    <row r="294" spans="2:51" s="14" customFormat="1" ht="11.25">
      <c r="B294" s="177"/>
      <c r="D294" s="163" t="s">
        <v>212</v>
      </c>
      <c r="E294" s="178" t="s">
        <v>1</v>
      </c>
      <c r="F294" s="179" t="s">
        <v>1588</v>
      </c>
      <c r="H294" s="178" t="s">
        <v>1</v>
      </c>
      <c r="I294" s="180"/>
      <c r="L294" s="177"/>
      <c r="M294" s="181"/>
      <c r="N294" s="182"/>
      <c r="O294" s="182"/>
      <c r="P294" s="182"/>
      <c r="Q294" s="182"/>
      <c r="R294" s="182"/>
      <c r="S294" s="182"/>
      <c r="T294" s="183"/>
      <c r="AT294" s="178" t="s">
        <v>212</v>
      </c>
      <c r="AU294" s="178" t="s">
        <v>221</v>
      </c>
      <c r="AV294" s="14" t="s">
        <v>89</v>
      </c>
      <c r="AW294" s="14" t="s">
        <v>36</v>
      </c>
      <c r="AX294" s="14" t="s">
        <v>81</v>
      </c>
      <c r="AY294" s="178" t="s">
        <v>199</v>
      </c>
    </row>
    <row r="295" spans="2:51" s="13" customFormat="1" ht="11.25">
      <c r="B295" s="169"/>
      <c r="D295" s="163" t="s">
        <v>212</v>
      </c>
      <c r="E295" s="170" t="s">
        <v>1</v>
      </c>
      <c r="F295" s="171" t="s">
        <v>1748</v>
      </c>
      <c r="H295" s="172">
        <v>25.5</v>
      </c>
      <c r="I295" s="173"/>
      <c r="L295" s="169"/>
      <c r="M295" s="174"/>
      <c r="N295" s="175"/>
      <c r="O295" s="175"/>
      <c r="P295" s="175"/>
      <c r="Q295" s="175"/>
      <c r="R295" s="175"/>
      <c r="S295" s="175"/>
      <c r="T295" s="176"/>
      <c r="AT295" s="170" t="s">
        <v>212</v>
      </c>
      <c r="AU295" s="170" t="s">
        <v>221</v>
      </c>
      <c r="AV295" s="13" t="s">
        <v>91</v>
      </c>
      <c r="AW295" s="13" t="s">
        <v>36</v>
      </c>
      <c r="AX295" s="13" t="s">
        <v>89</v>
      </c>
      <c r="AY295" s="170" t="s">
        <v>199</v>
      </c>
    </row>
    <row r="296" spans="1:65" s="2" customFormat="1" ht="14.45" customHeight="1">
      <c r="A296" s="33"/>
      <c r="B296" s="149"/>
      <c r="C296" s="150" t="s">
        <v>431</v>
      </c>
      <c r="D296" s="150" t="s">
        <v>201</v>
      </c>
      <c r="E296" s="151" t="s">
        <v>963</v>
      </c>
      <c r="F296" s="152" t="s">
        <v>964</v>
      </c>
      <c r="G296" s="153" t="s">
        <v>400</v>
      </c>
      <c r="H296" s="154">
        <v>2</v>
      </c>
      <c r="I296" s="155"/>
      <c r="J296" s="156">
        <f>ROUND(I296*H296,2)</f>
        <v>0</v>
      </c>
      <c r="K296" s="152" t="s">
        <v>205</v>
      </c>
      <c r="L296" s="34"/>
      <c r="M296" s="157" t="s">
        <v>1</v>
      </c>
      <c r="N296" s="158" t="s">
        <v>46</v>
      </c>
      <c r="O296" s="59"/>
      <c r="P296" s="159">
        <f>O296*H296</f>
        <v>0</v>
      </c>
      <c r="Q296" s="159">
        <v>0.04407</v>
      </c>
      <c r="R296" s="159">
        <f>Q296*H296</f>
        <v>0.08814</v>
      </c>
      <c r="S296" s="159">
        <v>0</v>
      </c>
      <c r="T296" s="160">
        <f>S296*H296</f>
        <v>0</v>
      </c>
      <c r="U296" s="33"/>
      <c r="V296" s="33"/>
      <c r="W296" s="33"/>
      <c r="X296" s="33"/>
      <c r="Y296" s="33"/>
      <c r="Z296" s="33"/>
      <c r="AA296" s="33"/>
      <c r="AB296" s="33"/>
      <c r="AC296" s="33"/>
      <c r="AD296" s="33"/>
      <c r="AE296" s="33"/>
      <c r="AR296" s="161" t="s">
        <v>206</v>
      </c>
      <c r="AT296" s="161" t="s">
        <v>201</v>
      </c>
      <c r="AU296" s="161" t="s">
        <v>221</v>
      </c>
      <c r="AY296" s="18" t="s">
        <v>199</v>
      </c>
      <c r="BE296" s="162">
        <f>IF(N296="základní",J296,0)</f>
        <v>0</v>
      </c>
      <c r="BF296" s="162">
        <f>IF(N296="snížená",J296,0)</f>
        <v>0</v>
      </c>
      <c r="BG296" s="162">
        <f>IF(N296="zákl. přenesená",J296,0)</f>
        <v>0</v>
      </c>
      <c r="BH296" s="162">
        <f>IF(N296="sníž. přenesená",J296,0)</f>
        <v>0</v>
      </c>
      <c r="BI296" s="162">
        <f>IF(N296="nulová",J296,0)</f>
        <v>0</v>
      </c>
      <c r="BJ296" s="18" t="s">
        <v>89</v>
      </c>
      <c r="BK296" s="162">
        <f>ROUND(I296*H296,2)</f>
        <v>0</v>
      </c>
      <c r="BL296" s="18" t="s">
        <v>206</v>
      </c>
      <c r="BM296" s="161" t="s">
        <v>1749</v>
      </c>
    </row>
    <row r="297" spans="1:47" s="2" customFormat="1" ht="11.25">
      <c r="A297" s="33"/>
      <c r="B297" s="34"/>
      <c r="C297" s="33"/>
      <c r="D297" s="163" t="s">
        <v>208</v>
      </c>
      <c r="E297" s="33"/>
      <c r="F297" s="164" t="s">
        <v>966</v>
      </c>
      <c r="G297" s="33"/>
      <c r="H297" s="33"/>
      <c r="I297" s="165"/>
      <c r="J297" s="33"/>
      <c r="K297" s="33"/>
      <c r="L297" s="34"/>
      <c r="M297" s="166"/>
      <c r="N297" s="167"/>
      <c r="O297" s="59"/>
      <c r="P297" s="59"/>
      <c r="Q297" s="59"/>
      <c r="R297" s="59"/>
      <c r="S297" s="59"/>
      <c r="T297" s="60"/>
      <c r="U297" s="33"/>
      <c r="V297" s="33"/>
      <c r="W297" s="33"/>
      <c r="X297" s="33"/>
      <c r="Y297" s="33"/>
      <c r="Z297" s="33"/>
      <c r="AA297" s="33"/>
      <c r="AB297" s="33"/>
      <c r="AC297" s="33"/>
      <c r="AD297" s="33"/>
      <c r="AE297" s="33"/>
      <c r="AT297" s="18" t="s">
        <v>208</v>
      </c>
      <c r="AU297" s="18" t="s">
        <v>221</v>
      </c>
    </row>
    <row r="298" spans="1:47" s="2" customFormat="1" ht="117">
      <c r="A298" s="33"/>
      <c r="B298" s="34"/>
      <c r="C298" s="33"/>
      <c r="D298" s="163" t="s">
        <v>210</v>
      </c>
      <c r="E298" s="33"/>
      <c r="F298" s="168" t="s">
        <v>960</v>
      </c>
      <c r="G298" s="33"/>
      <c r="H298" s="33"/>
      <c r="I298" s="165"/>
      <c r="J298" s="33"/>
      <c r="K298" s="33"/>
      <c r="L298" s="34"/>
      <c r="M298" s="166"/>
      <c r="N298" s="167"/>
      <c r="O298" s="59"/>
      <c r="P298" s="59"/>
      <c r="Q298" s="59"/>
      <c r="R298" s="59"/>
      <c r="S298" s="59"/>
      <c r="T298" s="60"/>
      <c r="U298" s="33"/>
      <c r="V298" s="33"/>
      <c r="W298" s="33"/>
      <c r="X298" s="33"/>
      <c r="Y298" s="33"/>
      <c r="Z298" s="33"/>
      <c r="AA298" s="33"/>
      <c r="AB298" s="33"/>
      <c r="AC298" s="33"/>
      <c r="AD298" s="33"/>
      <c r="AE298" s="33"/>
      <c r="AT298" s="18" t="s">
        <v>210</v>
      </c>
      <c r="AU298" s="18" t="s">
        <v>221</v>
      </c>
    </row>
    <row r="299" spans="2:51" s="14" customFormat="1" ht="11.25">
      <c r="B299" s="177"/>
      <c r="D299" s="163" t="s">
        <v>212</v>
      </c>
      <c r="E299" s="178" t="s">
        <v>1</v>
      </c>
      <c r="F299" s="179" t="s">
        <v>1750</v>
      </c>
      <c r="H299" s="178" t="s">
        <v>1</v>
      </c>
      <c r="I299" s="180"/>
      <c r="L299" s="177"/>
      <c r="M299" s="181"/>
      <c r="N299" s="182"/>
      <c r="O299" s="182"/>
      <c r="P299" s="182"/>
      <c r="Q299" s="182"/>
      <c r="R299" s="182"/>
      <c r="S299" s="182"/>
      <c r="T299" s="183"/>
      <c r="AT299" s="178" t="s">
        <v>212</v>
      </c>
      <c r="AU299" s="178" t="s">
        <v>221</v>
      </c>
      <c r="AV299" s="14" t="s">
        <v>89</v>
      </c>
      <c r="AW299" s="14" t="s">
        <v>36</v>
      </c>
      <c r="AX299" s="14" t="s">
        <v>81</v>
      </c>
      <c r="AY299" s="178" t="s">
        <v>199</v>
      </c>
    </row>
    <row r="300" spans="2:51" s="13" customFormat="1" ht="11.25">
      <c r="B300" s="169"/>
      <c r="D300" s="163" t="s">
        <v>212</v>
      </c>
      <c r="E300" s="170" t="s">
        <v>1</v>
      </c>
      <c r="F300" s="171" t="s">
        <v>1365</v>
      </c>
      <c r="H300" s="172">
        <v>2</v>
      </c>
      <c r="I300" s="173"/>
      <c r="L300" s="169"/>
      <c r="M300" s="174"/>
      <c r="N300" s="175"/>
      <c r="O300" s="175"/>
      <c r="P300" s="175"/>
      <c r="Q300" s="175"/>
      <c r="R300" s="175"/>
      <c r="S300" s="175"/>
      <c r="T300" s="176"/>
      <c r="AT300" s="170" t="s">
        <v>212</v>
      </c>
      <c r="AU300" s="170" t="s">
        <v>221</v>
      </c>
      <c r="AV300" s="13" t="s">
        <v>91</v>
      </c>
      <c r="AW300" s="13" t="s">
        <v>36</v>
      </c>
      <c r="AX300" s="13" t="s">
        <v>89</v>
      </c>
      <c r="AY300" s="170" t="s">
        <v>199</v>
      </c>
    </row>
    <row r="301" spans="1:65" s="2" customFormat="1" ht="14.45" customHeight="1">
      <c r="A301" s="33"/>
      <c r="B301" s="149"/>
      <c r="C301" s="150" t="s">
        <v>440</v>
      </c>
      <c r="D301" s="150" t="s">
        <v>201</v>
      </c>
      <c r="E301" s="151" t="s">
        <v>1751</v>
      </c>
      <c r="F301" s="152" t="s">
        <v>1752</v>
      </c>
      <c r="G301" s="153" t="s">
        <v>400</v>
      </c>
      <c r="H301" s="154">
        <v>2</v>
      </c>
      <c r="I301" s="155"/>
      <c r="J301" s="156">
        <f>ROUND(I301*H301,2)</f>
        <v>0</v>
      </c>
      <c r="K301" s="152" t="s">
        <v>246</v>
      </c>
      <c r="L301" s="34"/>
      <c r="M301" s="157" t="s">
        <v>1</v>
      </c>
      <c r="N301" s="158" t="s">
        <v>46</v>
      </c>
      <c r="O301" s="59"/>
      <c r="P301" s="159">
        <f>O301*H301</f>
        <v>0</v>
      </c>
      <c r="Q301" s="159">
        <v>0.04405</v>
      </c>
      <c r="R301" s="159">
        <f>Q301*H301</f>
        <v>0.0881</v>
      </c>
      <c r="S301" s="159">
        <v>0</v>
      </c>
      <c r="T301" s="160">
        <f>S301*H301</f>
        <v>0</v>
      </c>
      <c r="U301" s="33"/>
      <c r="V301" s="33"/>
      <c r="W301" s="33"/>
      <c r="X301" s="33"/>
      <c r="Y301" s="33"/>
      <c r="Z301" s="33"/>
      <c r="AA301" s="33"/>
      <c r="AB301" s="33"/>
      <c r="AC301" s="33"/>
      <c r="AD301" s="33"/>
      <c r="AE301" s="33"/>
      <c r="AR301" s="161" t="s">
        <v>206</v>
      </c>
      <c r="AT301" s="161" t="s">
        <v>201</v>
      </c>
      <c r="AU301" s="161" t="s">
        <v>221</v>
      </c>
      <c r="AY301" s="18" t="s">
        <v>199</v>
      </c>
      <c r="BE301" s="162">
        <f>IF(N301="základní",J301,0)</f>
        <v>0</v>
      </c>
      <c r="BF301" s="162">
        <f>IF(N301="snížená",J301,0)</f>
        <v>0</v>
      </c>
      <c r="BG301" s="162">
        <f>IF(N301="zákl. přenesená",J301,0)</f>
        <v>0</v>
      </c>
      <c r="BH301" s="162">
        <f>IF(N301="sníž. přenesená",J301,0)</f>
        <v>0</v>
      </c>
      <c r="BI301" s="162">
        <f>IF(N301="nulová",J301,0)</f>
        <v>0</v>
      </c>
      <c r="BJ301" s="18" t="s">
        <v>89</v>
      </c>
      <c r="BK301" s="162">
        <f>ROUND(I301*H301,2)</f>
        <v>0</v>
      </c>
      <c r="BL301" s="18" t="s">
        <v>206</v>
      </c>
      <c r="BM301" s="161" t="s">
        <v>1753</v>
      </c>
    </row>
    <row r="302" spans="2:51" s="14" customFormat="1" ht="11.25">
      <c r="B302" s="177"/>
      <c r="D302" s="163" t="s">
        <v>212</v>
      </c>
      <c r="E302" s="178" t="s">
        <v>1</v>
      </c>
      <c r="F302" s="179" t="s">
        <v>1750</v>
      </c>
      <c r="H302" s="178" t="s">
        <v>1</v>
      </c>
      <c r="I302" s="180"/>
      <c r="L302" s="177"/>
      <c r="M302" s="181"/>
      <c r="N302" s="182"/>
      <c r="O302" s="182"/>
      <c r="P302" s="182"/>
      <c r="Q302" s="182"/>
      <c r="R302" s="182"/>
      <c r="S302" s="182"/>
      <c r="T302" s="183"/>
      <c r="AT302" s="178" t="s">
        <v>212</v>
      </c>
      <c r="AU302" s="178" t="s">
        <v>221</v>
      </c>
      <c r="AV302" s="14" t="s">
        <v>89</v>
      </c>
      <c r="AW302" s="14" t="s">
        <v>36</v>
      </c>
      <c r="AX302" s="14" t="s">
        <v>81</v>
      </c>
      <c r="AY302" s="178" t="s">
        <v>199</v>
      </c>
    </row>
    <row r="303" spans="2:51" s="14" customFormat="1" ht="11.25">
      <c r="B303" s="177"/>
      <c r="D303" s="163" t="s">
        <v>212</v>
      </c>
      <c r="E303" s="178" t="s">
        <v>1</v>
      </c>
      <c r="F303" s="179" t="s">
        <v>1754</v>
      </c>
      <c r="H303" s="178" t="s">
        <v>1</v>
      </c>
      <c r="I303" s="180"/>
      <c r="L303" s="177"/>
      <c r="M303" s="181"/>
      <c r="N303" s="182"/>
      <c r="O303" s="182"/>
      <c r="P303" s="182"/>
      <c r="Q303" s="182"/>
      <c r="R303" s="182"/>
      <c r="S303" s="182"/>
      <c r="T303" s="183"/>
      <c r="AT303" s="178" t="s">
        <v>212</v>
      </c>
      <c r="AU303" s="178" t="s">
        <v>221</v>
      </c>
      <c r="AV303" s="14" t="s">
        <v>89</v>
      </c>
      <c r="AW303" s="14" t="s">
        <v>36</v>
      </c>
      <c r="AX303" s="14" t="s">
        <v>81</v>
      </c>
      <c r="AY303" s="178" t="s">
        <v>199</v>
      </c>
    </row>
    <row r="304" spans="2:51" s="13" customFormat="1" ht="11.25">
      <c r="B304" s="169"/>
      <c r="D304" s="163" t="s">
        <v>212</v>
      </c>
      <c r="E304" s="170" t="s">
        <v>1</v>
      </c>
      <c r="F304" s="171" t="s">
        <v>1365</v>
      </c>
      <c r="H304" s="172">
        <v>2</v>
      </c>
      <c r="I304" s="173"/>
      <c r="L304" s="169"/>
      <c r="M304" s="174"/>
      <c r="N304" s="175"/>
      <c r="O304" s="175"/>
      <c r="P304" s="175"/>
      <c r="Q304" s="175"/>
      <c r="R304" s="175"/>
      <c r="S304" s="175"/>
      <c r="T304" s="176"/>
      <c r="AT304" s="170" t="s">
        <v>212</v>
      </c>
      <c r="AU304" s="170" t="s">
        <v>221</v>
      </c>
      <c r="AV304" s="13" t="s">
        <v>91</v>
      </c>
      <c r="AW304" s="13" t="s">
        <v>36</v>
      </c>
      <c r="AX304" s="13" t="s">
        <v>89</v>
      </c>
      <c r="AY304" s="170" t="s">
        <v>199</v>
      </c>
    </row>
    <row r="305" spans="1:65" s="2" customFormat="1" ht="14.45" customHeight="1">
      <c r="A305" s="33"/>
      <c r="B305" s="149"/>
      <c r="C305" s="150" t="s">
        <v>448</v>
      </c>
      <c r="D305" s="150" t="s">
        <v>201</v>
      </c>
      <c r="E305" s="151" t="s">
        <v>1755</v>
      </c>
      <c r="F305" s="152" t="s">
        <v>1756</v>
      </c>
      <c r="G305" s="153" t="s">
        <v>400</v>
      </c>
      <c r="H305" s="154">
        <v>1</v>
      </c>
      <c r="I305" s="155"/>
      <c r="J305" s="156">
        <f>ROUND(I305*H305,2)</f>
        <v>0</v>
      </c>
      <c r="K305" s="152" t="s">
        <v>246</v>
      </c>
      <c r="L305" s="34"/>
      <c r="M305" s="157" t="s">
        <v>1</v>
      </c>
      <c r="N305" s="158" t="s">
        <v>46</v>
      </c>
      <c r="O305" s="59"/>
      <c r="P305" s="159">
        <f>O305*H305</f>
        <v>0</v>
      </c>
      <c r="Q305" s="159">
        <v>0.04405</v>
      </c>
      <c r="R305" s="159">
        <f>Q305*H305</f>
        <v>0.04405</v>
      </c>
      <c r="S305" s="159">
        <v>0</v>
      </c>
      <c r="T305" s="160">
        <f>S305*H305</f>
        <v>0</v>
      </c>
      <c r="U305" s="33"/>
      <c r="V305" s="33"/>
      <c r="W305" s="33"/>
      <c r="X305" s="33"/>
      <c r="Y305" s="33"/>
      <c r="Z305" s="33"/>
      <c r="AA305" s="33"/>
      <c r="AB305" s="33"/>
      <c r="AC305" s="33"/>
      <c r="AD305" s="33"/>
      <c r="AE305" s="33"/>
      <c r="AR305" s="161" t="s">
        <v>206</v>
      </c>
      <c r="AT305" s="161" t="s">
        <v>201</v>
      </c>
      <c r="AU305" s="161" t="s">
        <v>221</v>
      </c>
      <c r="AY305" s="18" t="s">
        <v>199</v>
      </c>
      <c r="BE305" s="162">
        <f>IF(N305="základní",J305,0)</f>
        <v>0</v>
      </c>
      <c r="BF305" s="162">
        <f>IF(N305="snížená",J305,0)</f>
        <v>0</v>
      </c>
      <c r="BG305" s="162">
        <f>IF(N305="zákl. přenesená",J305,0)</f>
        <v>0</v>
      </c>
      <c r="BH305" s="162">
        <f>IF(N305="sníž. přenesená",J305,0)</f>
        <v>0</v>
      </c>
      <c r="BI305" s="162">
        <f>IF(N305="nulová",J305,0)</f>
        <v>0</v>
      </c>
      <c r="BJ305" s="18" t="s">
        <v>89</v>
      </c>
      <c r="BK305" s="162">
        <f>ROUND(I305*H305,2)</f>
        <v>0</v>
      </c>
      <c r="BL305" s="18" t="s">
        <v>206</v>
      </c>
      <c r="BM305" s="161" t="s">
        <v>1757</v>
      </c>
    </row>
    <row r="306" spans="2:51" s="14" customFormat="1" ht="11.25">
      <c r="B306" s="177"/>
      <c r="D306" s="163" t="s">
        <v>212</v>
      </c>
      <c r="E306" s="178" t="s">
        <v>1</v>
      </c>
      <c r="F306" s="179" t="s">
        <v>1750</v>
      </c>
      <c r="H306" s="178" t="s">
        <v>1</v>
      </c>
      <c r="I306" s="180"/>
      <c r="L306" s="177"/>
      <c r="M306" s="181"/>
      <c r="N306" s="182"/>
      <c r="O306" s="182"/>
      <c r="P306" s="182"/>
      <c r="Q306" s="182"/>
      <c r="R306" s="182"/>
      <c r="S306" s="182"/>
      <c r="T306" s="183"/>
      <c r="AT306" s="178" t="s">
        <v>212</v>
      </c>
      <c r="AU306" s="178" t="s">
        <v>221</v>
      </c>
      <c r="AV306" s="14" t="s">
        <v>89</v>
      </c>
      <c r="AW306" s="14" t="s">
        <v>36</v>
      </c>
      <c r="AX306" s="14" t="s">
        <v>81</v>
      </c>
      <c r="AY306" s="178" t="s">
        <v>199</v>
      </c>
    </row>
    <row r="307" spans="2:51" s="13" customFormat="1" ht="11.25">
      <c r="B307" s="169"/>
      <c r="D307" s="163" t="s">
        <v>212</v>
      </c>
      <c r="E307" s="170" t="s">
        <v>1</v>
      </c>
      <c r="F307" s="171" t="s">
        <v>1758</v>
      </c>
      <c r="H307" s="172">
        <v>1</v>
      </c>
      <c r="I307" s="173"/>
      <c r="L307" s="169"/>
      <c r="M307" s="174"/>
      <c r="N307" s="175"/>
      <c r="O307" s="175"/>
      <c r="P307" s="175"/>
      <c r="Q307" s="175"/>
      <c r="R307" s="175"/>
      <c r="S307" s="175"/>
      <c r="T307" s="176"/>
      <c r="AT307" s="170" t="s">
        <v>212</v>
      </c>
      <c r="AU307" s="170" t="s">
        <v>221</v>
      </c>
      <c r="AV307" s="13" t="s">
        <v>91</v>
      </c>
      <c r="AW307" s="13" t="s">
        <v>36</v>
      </c>
      <c r="AX307" s="13" t="s">
        <v>89</v>
      </c>
      <c r="AY307" s="170" t="s">
        <v>199</v>
      </c>
    </row>
    <row r="308" spans="1:65" s="2" customFormat="1" ht="24.2" customHeight="1">
      <c r="A308" s="33"/>
      <c r="B308" s="149"/>
      <c r="C308" s="150" t="s">
        <v>456</v>
      </c>
      <c r="D308" s="150" t="s">
        <v>201</v>
      </c>
      <c r="E308" s="151" t="s">
        <v>1759</v>
      </c>
      <c r="F308" s="152" t="s">
        <v>1760</v>
      </c>
      <c r="G308" s="153" t="s">
        <v>345</v>
      </c>
      <c r="H308" s="154">
        <v>7.6</v>
      </c>
      <c r="I308" s="155"/>
      <c r="J308" s="156">
        <f>ROUND(I308*H308,2)</f>
        <v>0</v>
      </c>
      <c r="K308" s="152" t="s">
        <v>205</v>
      </c>
      <c r="L308" s="34"/>
      <c r="M308" s="157" t="s">
        <v>1</v>
      </c>
      <c r="N308" s="158" t="s">
        <v>46</v>
      </c>
      <c r="O308" s="59"/>
      <c r="P308" s="159">
        <f>O308*H308</f>
        <v>0</v>
      </c>
      <c r="Q308" s="159">
        <v>9E-05</v>
      </c>
      <c r="R308" s="159">
        <f>Q308*H308</f>
        <v>0.000684</v>
      </c>
      <c r="S308" s="159">
        <v>0</v>
      </c>
      <c r="T308" s="160">
        <f>S308*H308</f>
        <v>0</v>
      </c>
      <c r="U308" s="33"/>
      <c r="V308" s="33"/>
      <c r="W308" s="33"/>
      <c r="X308" s="33"/>
      <c r="Y308" s="33"/>
      <c r="Z308" s="33"/>
      <c r="AA308" s="33"/>
      <c r="AB308" s="33"/>
      <c r="AC308" s="33"/>
      <c r="AD308" s="33"/>
      <c r="AE308" s="33"/>
      <c r="AR308" s="161" t="s">
        <v>206</v>
      </c>
      <c r="AT308" s="161" t="s">
        <v>201</v>
      </c>
      <c r="AU308" s="161" t="s">
        <v>221</v>
      </c>
      <c r="AY308" s="18" t="s">
        <v>199</v>
      </c>
      <c r="BE308" s="162">
        <f>IF(N308="základní",J308,0)</f>
        <v>0</v>
      </c>
      <c r="BF308" s="162">
        <f>IF(N308="snížená",J308,0)</f>
        <v>0</v>
      </c>
      <c r="BG308" s="162">
        <f>IF(N308="zákl. přenesená",J308,0)</f>
        <v>0</v>
      </c>
      <c r="BH308" s="162">
        <f>IF(N308="sníž. přenesená",J308,0)</f>
        <v>0</v>
      </c>
      <c r="BI308" s="162">
        <f>IF(N308="nulová",J308,0)</f>
        <v>0</v>
      </c>
      <c r="BJ308" s="18" t="s">
        <v>89</v>
      </c>
      <c r="BK308" s="162">
        <f>ROUND(I308*H308,2)</f>
        <v>0</v>
      </c>
      <c r="BL308" s="18" t="s">
        <v>206</v>
      </c>
      <c r="BM308" s="161" t="s">
        <v>1761</v>
      </c>
    </row>
    <row r="309" spans="1:47" s="2" customFormat="1" ht="29.25">
      <c r="A309" s="33"/>
      <c r="B309" s="34"/>
      <c r="C309" s="33"/>
      <c r="D309" s="163" t="s">
        <v>208</v>
      </c>
      <c r="E309" s="33"/>
      <c r="F309" s="164" t="s">
        <v>1762</v>
      </c>
      <c r="G309" s="33"/>
      <c r="H309" s="33"/>
      <c r="I309" s="165"/>
      <c r="J309" s="33"/>
      <c r="K309" s="33"/>
      <c r="L309" s="34"/>
      <c r="M309" s="166"/>
      <c r="N309" s="167"/>
      <c r="O309" s="59"/>
      <c r="P309" s="59"/>
      <c r="Q309" s="59"/>
      <c r="R309" s="59"/>
      <c r="S309" s="59"/>
      <c r="T309" s="60"/>
      <c r="U309" s="33"/>
      <c r="V309" s="33"/>
      <c r="W309" s="33"/>
      <c r="X309" s="33"/>
      <c r="Y309" s="33"/>
      <c r="Z309" s="33"/>
      <c r="AA309" s="33"/>
      <c r="AB309" s="33"/>
      <c r="AC309" s="33"/>
      <c r="AD309" s="33"/>
      <c r="AE309" s="33"/>
      <c r="AT309" s="18" t="s">
        <v>208</v>
      </c>
      <c r="AU309" s="18" t="s">
        <v>221</v>
      </c>
    </row>
    <row r="310" spans="1:47" s="2" customFormat="1" ht="39">
      <c r="A310" s="33"/>
      <c r="B310" s="34"/>
      <c r="C310" s="33"/>
      <c r="D310" s="163" t="s">
        <v>210</v>
      </c>
      <c r="E310" s="33"/>
      <c r="F310" s="168" t="s">
        <v>1763</v>
      </c>
      <c r="G310" s="33"/>
      <c r="H310" s="33"/>
      <c r="I310" s="165"/>
      <c r="J310" s="33"/>
      <c r="K310" s="33"/>
      <c r="L310" s="34"/>
      <c r="M310" s="166"/>
      <c r="N310" s="167"/>
      <c r="O310" s="59"/>
      <c r="P310" s="59"/>
      <c r="Q310" s="59"/>
      <c r="R310" s="59"/>
      <c r="S310" s="59"/>
      <c r="T310" s="60"/>
      <c r="U310" s="33"/>
      <c r="V310" s="33"/>
      <c r="W310" s="33"/>
      <c r="X310" s="33"/>
      <c r="Y310" s="33"/>
      <c r="Z310" s="33"/>
      <c r="AA310" s="33"/>
      <c r="AB310" s="33"/>
      <c r="AC310" s="33"/>
      <c r="AD310" s="33"/>
      <c r="AE310" s="33"/>
      <c r="AT310" s="18" t="s">
        <v>210</v>
      </c>
      <c r="AU310" s="18" t="s">
        <v>221</v>
      </c>
    </row>
    <row r="311" spans="2:51" s="14" customFormat="1" ht="11.25">
      <c r="B311" s="177"/>
      <c r="D311" s="163" t="s">
        <v>212</v>
      </c>
      <c r="E311" s="178" t="s">
        <v>1</v>
      </c>
      <c r="F311" s="179" t="s">
        <v>1588</v>
      </c>
      <c r="H311" s="178" t="s">
        <v>1</v>
      </c>
      <c r="I311" s="180"/>
      <c r="L311" s="177"/>
      <c r="M311" s="181"/>
      <c r="N311" s="182"/>
      <c r="O311" s="182"/>
      <c r="P311" s="182"/>
      <c r="Q311" s="182"/>
      <c r="R311" s="182"/>
      <c r="S311" s="182"/>
      <c r="T311" s="183"/>
      <c r="AT311" s="178" t="s">
        <v>212</v>
      </c>
      <c r="AU311" s="178" t="s">
        <v>221</v>
      </c>
      <c r="AV311" s="14" t="s">
        <v>89</v>
      </c>
      <c r="AW311" s="14" t="s">
        <v>36</v>
      </c>
      <c r="AX311" s="14" t="s">
        <v>81</v>
      </c>
      <c r="AY311" s="178" t="s">
        <v>199</v>
      </c>
    </row>
    <row r="312" spans="2:51" s="13" customFormat="1" ht="11.25">
      <c r="B312" s="169"/>
      <c r="D312" s="163" t="s">
        <v>212</v>
      </c>
      <c r="E312" s="170" t="s">
        <v>1</v>
      </c>
      <c r="F312" s="171" t="s">
        <v>1764</v>
      </c>
      <c r="H312" s="172">
        <v>7.6</v>
      </c>
      <c r="I312" s="173"/>
      <c r="L312" s="169"/>
      <c r="M312" s="174"/>
      <c r="N312" s="175"/>
      <c r="O312" s="175"/>
      <c r="P312" s="175"/>
      <c r="Q312" s="175"/>
      <c r="R312" s="175"/>
      <c r="S312" s="175"/>
      <c r="T312" s="176"/>
      <c r="AT312" s="170" t="s">
        <v>212</v>
      </c>
      <c r="AU312" s="170" t="s">
        <v>221</v>
      </c>
      <c r="AV312" s="13" t="s">
        <v>91</v>
      </c>
      <c r="AW312" s="13" t="s">
        <v>36</v>
      </c>
      <c r="AX312" s="13" t="s">
        <v>89</v>
      </c>
      <c r="AY312" s="170" t="s">
        <v>199</v>
      </c>
    </row>
    <row r="313" spans="1:65" s="2" customFormat="1" ht="14.45" customHeight="1">
      <c r="A313" s="33"/>
      <c r="B313" s="149"/>
      <c r="C313" s="150" t="s">
        <v>464</v>
      </c>
      <c r="D313" s="150" t="s">
        <v>201</v>
      </c>
      <c r="E313" s="151" t="s">
        <v>1765</v>
      </c>
      <c r="F313" s="152" t="s">
        <v>1766</v>
      </c>
      <c r="G313" s="153" t="s">
        <v>345</v>
      </c>
      <c r="H313" s="154">
        <v>7.6</v>
      </c>
      <c r="I313" s="155"/>
      <c r="J313" s="156">
        <f>ROUND(I313*H313,2)</f>
        <v>0</v>
      </c>
      <c r="K313" s="152" t="s">
        <v>205</v>
      </c>
      <c r="L313" s="34"/>
      <c r="M313" s="157" t="s">
        <v>1</v>
      </c>
      <c r="N313" s="158" t="s">
        <v>46</v>
      </c>
      <c r="O313" s="59"/>
      <c r="P313" s="159">
        <f>O313*H313</f>
        <v>0</v>
      </c>
      <c r="Q313" s="159">
        <v>0</v>
      </c>
      <c r="R313" s="159">
        <f>Q313*H313</f>
        <v>0</v>
      </c>
      <c r="S313" s="159">
        <v>0</v>
      </c>
      <c r="T313" s="160">
        <f>S313*H313</f>
        <v>0</v>
      </c>
      <c r="U313" s="33"/>
      <c r="V313" s="33"/>
      <c r="W313" s="33"/>
      <c r="X313" s="33"/>
      <c r="Y313" s="33"/>
      <c r="Z313" s="33"/>
      <c r="AA313" s="33"/>
      <c r="AB313" s="33"/>
      <c r="AC313" s="33"/>
      <c r="AD313" s="33"/>
      <c r="AE313" s="33"/>
      <c r="AR313" s="161" t="s">
        <v>206</v>
      </c>
      <c r="AT313" s="161" t="s">
        <v>201</v>
      </c>
      <c r="AU313" s="161" t="s">
        <v>221</v>
      </c>
      <c r="AY313" s="18" t="s">
        <v>199</v>
      </c>
      <c r="BE313" s="162">
        <f>IF(N313="základní",J313,0)</f>
        <v>0</v>
      </c>
      <c r="BF313" s="162">
        <f>IF(N313="snížená",J313,0)</f>
        <v>0</v>
      </c>
      <c r="BG313" s="162">
        <f>IF(N313="zákl. přenesená",J313,0)</f>
        <v>0</v>
      </c>
      <c r="BH313" s="162">
        <f>IF(N313="sníž. přenesená",J313,0)</f>
        <v>0</v>
      </c>
      <c r="BI313" s="162">
        <f>IF(N313="nulová",J313,0)</f>
        <v>0</v>
      </c>
      <c r="BJ313" s="18" t="s">
        <v>89</v>
      </c>
      <c r="BK313" s="162">
        <f>ROUND(I313*H313,2)</f>
        <v>0</v>
      </c>
      <c r="BL313" s="18" t="s">
        <v>206</v>
      </c>
      <c r="BM313" s="161" t="s">
        <v>1767</v>
      </c>
    </row>
    <row r="314" spans="1:47" s="2" customFormat="1" ht="19.5">
      <c r="A314" s="33"/>
      <c r="B314" s="34"/>
      <c r="C314" s="33"/>
      <c r="D314" s="163" t="s">
        <v>208</v>
      </c>
      <c r="E314" s="33"/>
      <c r="F314" s="164" t="s">
        <v>1768</v>
      </c>
      <c r="G314" s="33"/>
      <c r="H314" s="33"/>
      <c r="I314" s="165"/>
      <c r="J314" s="33"/>
      <c r="K314" s="33"/>
      <c r="L314" s="34"/>
      <c r="M314" s="166"/>
      <c r="N314" s="167"/>
      <c r="O314" s="59"/>
      <c r="P314" s="59"/>
      <c r="Q314" s="59"/>
      <c r="R314" s="59"/>
      <c r="S314" s="59"/>
      <c r="T314" s="60"/>
      <c r="U314" s="33"/>
      <c r="V314" s="33"/>
      <c r="W314" s="33"/>
      <c r="X314" s="33"/>
      <c r="Y314" s="33"/>
      <c r="Z314" s="33"/>
      <c r="AA314" s="33"/>
      <c r="AB314" s="33"/>
      <c r="AC314" s="33"/>
      <c r="AD314" s="33"/>
      <c r="AE314" s="33"/>
      <c r="AT314" s="18" t="s">
        <v>208</v>
      </c>
      <c r="AU314" s="18" t="s">
        <v>221</v>
      </c>
    </row>
    <row r="315" spans="1:47" s="2" customFormat="1" ht="19.5">
      <c r="A315" s="33"/>
      <c r="B315" s="34"/>
      <c r="C315" s="33"/>
      <c r="D315" s="163" t="s">
        <v>210</v>
      </c>
      <c r="E315" s="33"/>
      <c r="F315" s="168" t="s">
        <v>1769</v>
      </c>
      <c r="G315" s="33"/>
      <c r="H315" s="33"/>
      <c r="I315" s="165"/>
      <c r="J315" s="33"/>
      <c r="K315" s="33"/>
      <c r="L315" s="34"/>
      <c r="M315" s="166"/>
      <c r="N315" s="167"/>
      <c r="O315" s="59"/>
      <c r="P315" s="59"/>
      <c r="Q315" s="59"/>
      <c r="R315" s="59"/>
      <c r="S315" s="59"/>
      <c r="T315" s="60"/>
      <c r="U315" s="33"/>
      <c r="V315" s="33"/>
      <c r="W315" s="33"/>
      <c r="X315" s="33"/>
      <c r="Y315" s="33"/>
      <c r="Z315" s="33"/>
      <c r="AA315" s="33"/>
      <c r="AB315" s="33"/>
      <c r="AC315" s="33"/>
      <c r="AD315" s="33"/>
      <c r="AE315" s="33"/>
      <c r="AT315" s="18" t="s">
        <v>210</v>
      </c>
      <c r="AU315" s="18" t="s">
        <v>221</v>
      </c>
    </row>
    <row r="316" spans="2:51" s="14" customFormat="1" ht="11.25">
      <c r="B316" s="177"/>
      <c r="D316" s="163" t="s">
        <v>212</v>
      </c>
      <c r="E316" s="178" t="s">
        <v>1</v>
      </c>
      <c r="F316" s="179" t="s">
        <v>1588</v>
      </c>
      <c r="H316" s="178" t="s">
        <v>1</v>
      </c>
      <c r="I316" s="180"/>
      <c r="L316" s="177"/>
      <c r="M316" s="181"/>
      <c r="N316" s="182"/>
      <c r="O316" s="182"/>
      <c r="P316" s="182"/>
      <c r="Q316" s="182"/>
      <c r="R316" s="182"/>
      <c r="S316" s="182"/>
      <c r="T316" s="183"/>
      <c r="AT316" s="178" t="s">
        <v>212</v>
      </c>
      <c r="AU316" s="178" t="s">
        <v>221</v>
      </c>
      <c r="AV316" s="14" t="s">
        <v>89</v>
      </c>
      <c r="AW316" s="14" t="s">
        <v>36</v>
      </c>
      <c r="AX316" s="14" t="s">
        <v>81</v>
      </c>
      <c r="AY316" s="178" t="s">
        <v>199</v>
      </c>
    </row>
    <row r="317" spans="2:51" s="13" customFormat="1" ht="11.25">
      <c r="B317" s="169"/>
      <c r="D317" s="163" t="s">
        <v>212</v>
      </c>
      <c r="E317" s="170" t="s">
        <v>1</v>
      </c>
      <c r="F317" s="171" t="s">
        <v>1764</v>
      </c>
      <c r="H317" s="172">
        <v>7.6</v>
      </c>
      <c r="I317" s="173"/>
      <c r="L317" s="169"/>
      <c r="M317" s="174"/>
      <c r="N317" s="175"/>
      <c r="O317" s="175"/>
      <c r="P317" s="175"/>
      <c r="Q317" s="175"/>
      <c r="R317" s="175"/>
      <c r="S317" s="175"/>
      <c r="T317" s="176"/>
      <c r="AT317" s="170" t="s">
        <v>212</v>
      </c>
      <c r="AU317" s="170" t="s">
        <v>221</v>
      </c>
      <c r="AV317" s="13" t="s">
        <v>91</v>
      </c>
      <c r="AW317" s="13" t="s">
        <v>36</v>
      </c>
      <c r="AX317" s="13" t="s">
        <v>89</v>
      </c>
      <c r="AY317" s="170" t="s">
        <v>199</v>
      </c>
    </row>
    <row r="318" spans="2:63" s="12" customFormat="1" ht="20.85" customHeight="1">
      <c r="B318" s="136"/>
      <c r="D318" s="137" t="s">
        <v>80</v>
      </c>
      <c r="E318" s="147" t="s">
        <v>563</v>
      </c>
      <c r="F318" s="147" t="s">
        <v>564</v>
      </c>
      <c r="I318" s="139"/>
      <c r="J318" s="148">
        <f>BK318</f>
        <v>0</v>
      </c>
      <c r="L318" s="136"/>
      <c r="M318" s="141"/>
      <c r="N318" s="142"/>
      <c r="O318" s="142"/>
      <c r="P318" s="143">
        <f>SUM(P319:P325)</f>
        <v>0</v>
      </c>
      <c r="Q318" s="142"/>
      <c r="R318" s="143">
        <f>SUM(R319:R325)</f>
        <v>0.20018000000000002</v>
      </c>
      <c r="S318" s="142"/>
      <c r="T318" s="144">
        <f>SUM(T319:T325)</f>
        <v>0</v>
      </c>
      <c r="AR318" s="137" t="s">
        <v>89</v>
      </c>
      <c r="AT318" s="145" t="s">
        <v>80</v>
      </c>
      <c r="AU318" s="145" t="s">
        <v>91</v>
      </c>
      <c r="AY318" s="137" t="s">
        <v>199</v>
      </c>
      <c r="BK318" s="146">
        <f>SUM(BK319:BK325)</f>
        <v>0</v>
      </c>
    </row>
    <row r="319" spans="1:65" s="2" customFormat="1" ht="14.45" customHeight="1">
      <c r="A319" s="33"/>
      <c r="B319" s="149"/>
      <c r="C319" s="150" t="s">
        <v>471</v>
      </c>
      <c r="D319" s="150" t="s">
        <v>201</v>
      </c>
      <c r="E319" s="151" t="s">
        <v>1770</v>
      </c>
      <c r="F319" s="152" t="s">
        <v>1771</v>
      </c>
      <c r="G319" s="153" t="s">
        <v>400</v>
      </c>
      <c r="H319" s="154">
        <v>1</v>
      </c>
      <c r="I319" s="155"/>
      <c r="J319" s="156">
        <f>ROUND(I319*H319,2)</f>
        <v>0</v>
      </c>
      <c r="K319" s="152" t="s">
        <v>246</v>
      </c>
      <c r="L319" s="34"/>
      <c r="M319" s="157" t="s">
        <v>1</v>
      </c>
      <c r="N319" s="158" t="s">
        <v>46</v>
      </c>
      <c r="O319" s="59"/>
      <c r="P319" s="159">
        <f>O319*H319</f>
        <v>0</v>
      </c>
      <c r="Q319" s="159">
        <v>0.2</v>
      </c>
      <c r="R319" s="159">
        <f>Q319*H319</f>
        <v>0.2</v>
      </c>
      <c r="S319" s="159">
        <v>0</v>
      </c>
      <c r="T319" s="160">
        <f>S319*H319</f>
        <v>0</v>
      </c>
      <c r="U319" s="33"/>
      <c r="V319" s="33"/>
      <c r="W319" s="33"/>
      <c r="X319" s="33"/>
      <c r="Y319" s="33"/>
      <c r="Z319" s="33"/>
      <c r="AA319" s="33"/>
      <c r="AB319" s="33"/>
      <c r="AC319" s="33"/>
      <c r="AD319" s="33"/>
      <c r="AE319" s="33"/>
      <c r="AR319" s="161" t="s">
        <v>206</v>
      </c>
      <c r="AT319" s="161" t="s">
        <v>201</v>
      </c>
      <c r="AU319" s="161" t="s">
        <v>221</v>
      </c>
      <c r="AY319" s="18" t="s">
        <v>199</v>
      </c>
      <c r="BE319" s="162">
        <f>IF(N319="základní",J319,0)</f>
        <v>0</v>
      </c>
      <c r="BF319" s="162">
        <f>IF(N319="snížená",J319,0)</f>
        <v>0</v>
      </c>
      <c r="BG319" s="162">
        <f>IF(N319="zákl. přenesená",J319,0)</f>
        <v>0</v>
      </c>
      <c r="BH319" s="162">
        <f>IF(N319="sníž. přenesená",J319,0)</f>
        <v>0</v>
      </c>
      <c r="BI319" s="162">
        <f>IF(N319="nulová",J319,0)</f>
        <v>0</v>
      </c>
      <c r="BJ319" s="18" t="s">
        <v>89</v>
      </c>
      <c r="BK319" s="162">
        <f>ROUND(I319*H319,2)</f>
        <v>0</v>
      </c>
      <c r="BL319" s="18" t="s">
        <v>206</v>
      </c>
      <c r="BM319" s="161" t="s">
        <v>1772</v>
      </c>
    </row>
    <row r="320" spans="1:47" s="2" customFormat="1" ht="97.5">
      <c r="A320" s="33"/>
      <c r="B320" s="34"/>
      <c r="C320" s="33"/>
      <c r="D320" s="163" t="s">
        <v>248</v>
      </c>
      <c r="E320" s="33"/>
      <c r="F320" s="168" t="s">
        <v>1773</v>
      </c>
      <c r="G320" s="33"/>
      <c r="H320" s="33"/>
      <c r="I320" s="165"/>
      <c r="J320" s="33"/>
      <c r="K320" s="33"/>
      <c r="L320" s="34"/>
      <c r="M320" s="166"/>
      <c r="N320" s="167"/>
      <c r="O320" s="59"/>
      <c r="P320" s="59"/>
      <c r="Q320" s="59"/>
      <c r="R320" s="59"/>
      <c r="S320" s="59"/>
      <c r="T320" s="60"/>
      <c r="U320" s="33"/>
      <c r="V320" s="33"/>
      <c r="W320" s="33"/>
      <c r="X320" s="33"/>
      <c r="Y320" s="33"/>
      <c r="Z320" s="33"/>
      <c r="AA320" s="33"/>
      <c r="AB320" s="33"/>
      <c r="AC320" s="33"/>
      <c r="AD320" s="33"/>
      <c r="AE320" s="33"/>
      <c r="AT320" s="18" t="s">
        <v>248</v>
      </c>
      <c r="AU320" s="18" t="s">
        <v>221</v>
      </c>
    </row>
    <row r="321" spans="2:51" s="14" customFormat="1" ht="11.25">
      <c r="B321" s="177"/>
      <c r="D321" s="163" t="s">
        <v>212</v>
      </c>
      <c r="E321" s="178" t="s">
        <v>1</v>
      </c>
      <c r="F321" s="179" t="s">
        <v>1750</v>
      </c>
      <c r="H321" s="178" t="s">
        <v>1</v>
      </c>
      <c r="I321" s="180"/>
      <c r="L321" s="177"/>
      <c r="M321" s="181"/>
      <c r="N321" s="182"/>
      <c r="O321" s="182"/>
      <c r="P321" s="182"/>
      <c r="Q321" s="182"/>
      <c r="R321" s="182"/>
      <c r="S321" s="182"/>
      <c r="T321" s="183"/>
      <c r="AT321" s="178" t="s">
        <v>212</v>
      </c>
      <c r="AU321" s="178" t="s">
        <v>221</v>
      </c>
      <c r="AV321" s="14" t="s">
        <v>89</v>
      </c>
      <c r="AW321" s="14" t="s">
        <v>36</v>
      </c>
      <c r="AX321" s="14" t="s">
        <v>81</v>
      </c>
      <c r="AY321" s="178" t="s">
        <v>199</v>
      </c>
    </row>
    <row r="322" spans="2:51" s="13" customFormat="1" ht="11.25">
      <c r="B322" s="169"/>
      <c r="D322" s="163" t="s">
        <v>212</v>
      </c>
      <c r="E322" s="170" t="s">
        <v>1</v>
      </c>
      <c r="F322" s="171" t="s">
        <v>1758</v>
      </c>
      <c r="H322" s="172">
        <v>1</v>
      </c>
      <c r="I322" s="173"/>
      <c r="L322" s="169"/>
      <c r="M322" s="174"/>
      <c r="N322" s="175"/>
      <c r="O322" s="175"/>
      <c r="P322" s="175"/>
      <c r="Q322" s="175"/>
      <c r="R322" s="175"/>
      <c r="S322" s="175"/>
      <c r="T322" s="176"/>
      <c r="AT322" s="170" t="s">
        <v>212</v>
      </c>
      <c r="AU322" s="170" t="s">
        <v>221</v>
      </c>
      <c r="AV322" s="13" t="s">
        <v>91</v>
      </c>
      <c r="AW322" s="13" t="s">
        <v>36</v>
      </c>
      <c r="AX322" s="13" t="s">
        <v>89</v>
      </c>
      <c r="AY322" s="170" t="s">
        <v>199</v>
      </c>
    </row>
    <row r="323" spans="1:65" s="2" customFormat="1" ht="24.2" customHeight="1">
      <c r="A323" s="33"/>
      <c r="B323" s="149"/>
      <c r="C323" s="150" t="s">
        <v>477</v>
      </c>
      <c r="D323" s="150" t="s">
        <v>201</v>
      </c>
      <c r="E323" s="151" t="s">
        <v>1774</v>
      </c>
      <c r="F323" s="152" t="s">
        <v>1775</v>
      </c>
      <c r="G323" s="153" t="s">
        <v>400</v>
      </c>
      <c r="H323" s="154">
        <v>3</v>
      </c>
      <c r="I323" s="155"/>
      <c r="J323" s="156">
        <f>ROUND(I323*H323,2)</f>
        <v>0</v>
      </c>
      <c r="K323" s="152" t="s">
        <v>246</v>
      </c>
      <c r="L323" s="34"/>
      <c r="M323" s="157" t="s">
        <v>1</v>
      </c>
      <c r="N323" s="158" t="s">
        <v>46</v>
      </c>
      <c r="O323" s="59"/>
      <c r="P323" s="159">
        <f>O323*H323</f>
        <v>0</v>
      </c>
      <c r="Q323" s="159">
        <v>6E-05</v>
      </c>
      <c r="R323" s="159">
        <f>Q323*H323</f>
        <v>0.00018</v>
      </c>
      <c r="S323" s="159">
        <v>0</v>
      </c>
      <c r="T323" s="160">
        <f>S323*H323</f>
        <v>0</v>
      </c>
      <c r="U323" s="33"/>
      <c r="V323" s="33"/>
      <c r="W323" s="33"/>
      <c r="X323" s="33"/>
      <c r="Y323" s="33"/>
      <c r="Z323" s="33"/>
      <c r="AA323" s="33"/>
      <c r="AB323" s="33"/>
      <c r="AC323" s="33"/>
      <c r="AD323" s="33"/>
      <c r="AE323" s="33"/>
      <c r="AR323" s="161" t="s">
        <v>206</v>
      </c>
      <c r="AT323" s="161" t="s">
        <v>201</v>
      </c>
      <c r="AU323" s="161" t="s">
        <v>221</v>
      </c>
      <c r="AY323" s="18" t="s">
        <v>199</v>
      </c>
      <c r="BE323" s="162">
        <f>IF(N323="základní",J323,0)</f>
        <v>0</v>
      </c>
      <c r="BF323" s="162">
        <f>IF(N323="snížená",J323,0)</f>
        <v>0</v>
      </c>
      <c r="BG323" s="162">
        <f>IF(N323="zákl. přenesená",J323,0)</f>
        <v>0</v>
      </c>
      <c r="BH323" s="162">
        <f>IF(N323="sníž. přenesená",J323,0)</f>
        <v>0</v>
      </c>
      <c r="BI323" s="162">
        <f>IF(N323="nulová",J323,0)</f>
        <v>0</v>
      </c>
      <c r="BJ323" s="18" t="s">
        <v>89</v>
      </c>
      <c r="BK323" s="162">
        <f>ROUND(I323*H323,2)</f>
        <v>0</v>
      </c>
      <c r="BL323" s="18" t="s">
        <v>206</v>
      </c>
      <c r="BM323" s="161" t="s">
        <v>1776</v>
      </c>
    </row>
    <row r="324" spans="1:47" s="2" customFormat="1" ht="19.5">
      <c r="A324" s="33"/>
      <c r="B324" s="34"/>
      <c r="C324" s="33"/>
      <c r="D324" s="163" t="s">
        <v>208</v>
      </c>
      <c r="E324" s="33"/>
      <c r="F324" s="164" t="s">
        <v>1777</v>
      </c>
      <c r="G324" s="33"/>
      <c r="H324" s="33"/>
      <c r="I324" s="165"/>
      <c r="J324" s="33"/>
      <c r="K324" s="33"/>
      <c r="L324" s="34"/>
      <c r="M324" s="166"/>
      <c r="N324" s="167"/>
      <c r="O324" s="59"/>
      <c r="P324" s="59"/>
      <c r="Q324" s="59"/>
      <c r="R324" s="59"/>
      <c r="S324" s="59"/>
      <c r="T324" s="60"/>
      <c r="U324" s="33"/>
      <c r="V324" s="33"/>
      <c r="W324" s="33"/>
      <c r="X324" s="33"/>
      <c r="Y324" s="33"/>
      <c r="Z324" s="33"/>
      <c r="AA324" s="33"/>
      <c r="AB324" s="33"/>
      <c r="AC324" s="33"/>
      <c r="AD324" s="33"/>
      <c r="AE324" s="33"/>
      <c r="AT324" s="18" t="s">
        <v>208</v>
      </c>
      <c r="AU324" s="18" t="s">
        <v>221</v>
      </c>
    </row>
    <row r="325" spans="1:47" s="2" customFormat="1" ht="136.5">
      <c r="A325" s="33"/>
      <c r="B325" s="34"/>
      <c r="C325" s="33"/>
      <c r="D325" s="163" t="s">
        <v>210</v>
      </c>
      <c r="E325" s="33"/>
      <c r="F325" s="168" t="s">
        <v>1778</v>
      </c>
      <c r="G325" s="33"/>
      <c r="H325" s="33"/>
      <c r="I325" s="165"/>
      <c r="J325" s="33"/>
      <c r="K325" s="33"/>
      <c r="L325" s="34"/>
      <c r="M325" s="166"/>
      <c r="N325" s="167"/>
      <c r="O325" s="59"/>
      <c r="P325" s="59"/>
      <c r="Q325" s="59"/>
      <c r="R325" s="59"/>
      <c r="S325" s="59"/>
      <c r="T325" s="60"/>
      <c r="U325" s="33"/>
      <c r="V325" s="33"/>
      <c r="W325" s="33"/>
      <c r="X325" s="33"/>
      <c r="Y325" s="33"/>
      <c r="Z325" s="33"/>
      <c r="AA325" s="33"/>
      <c r="AB325" s="33"/>
      <c r="AC325" s="33"/>
      <c r="AD325" s="33"/>
      <c r="AE325" s="33"/>
      <c r="AT325" s="18" t="s">
        <v>210</v>
      </c>
      <c r="AU325" s="18" t="s">
        <v>221</v>
      </c>
    </row>
    <row r="326" spans="2:63" s="12" customFormat="1" ht="20.85" customHeight="1">
      <c r="B326" s="136"/>
      <c r="D326" s="137" t="s">
        <v>80</v>
      </c>
      <c r="E326" s="147" t="s">
        <v>994</v>
      </c>
      <c r="F326" s="147" t="s">
        <v>995</v>
      </c>
      <c r="I326" s="139"/>
      <c r="J326" s="148">
        <f>BK326</f>
        <v>0</v>
      </c>
      <c r="L326" s="136"/>
      <c r="M326" s="141"/>
      <c r="N326" s="142"/>
      <c r="O326" s="142"/>
      <c r="P326" s="143">
        <f>SUM(P327:P345)</f>
        <v>0</v>
      </c>
      <c r="Q326" s="142"/>
      <c r="R326" s="143">
        <f>SUM(R327:R345)</f>
        <v>0.487224</v>
      </c>
      <c r="S326" s="142"/>
      <c r="T326" s="144">
        <f>SUM(T327:T345)</f>
        <v>0</v>
      </c>
      <c r="AR326" s="137" t="s">
        <v>89</v>
      </c>
      <c r="AT326" s="145" t="s">
        <v>80</v>
      </c>
      <c r="AU326" s="145" t="s">
        <v>91</v>
      </c>
      <c r="AY326" s="137" t="s">
        <v>199</v>
      </c>
      <c r="BK326" s="146">
        <f>SUM(BK327:BK345)</f>
        <v>0</v>
      </c>
    </row>
    <row r="327" spans="1:65" s="2" customFormat="1" ht="24.2" customHeight="1">
      <c r="A327" s="33"/>
      <c r="B327" s="149"/>
      <c r="C327" s="150" t="s">
        <v>484</v>
      </c>
      <c r="D327" s="150" t="s">
        <v>201</v>
      </c>
      <c r="E327" s="151" t="s">
        <v>1779</v>
      </c>
      <c r="F327" s="152" t="s">
        <v>1780</v>
      </c>
      <c r="G327" s="153" t="s">
        <v>345</v>
      </c>
      <c r="H327" s="154">
        <v>24.4</v>
      </c>
      <c r="I327" s="155"/>
      <c r="J327" s="156">
        <f>ROUND(I327*H327,2)</f>
        <v>0</v>
      </c>
      <c r="K327" s="152" t="s">
        <v>205</v>
      </c>
      <c r="L327" s="34"/>
      <c r="M327" s="157" t="s">
        <v>1</v>
      </c>
      <c r="N327" s="158" t="s">
        <v>46</v>
      </c>
      <c r="O327" s="59"/>
      <c r="P327" s="159">
        <f>O327*H327</f>
        <v>0</v>
      </c>
      <c r="Q327" s="159">
        <v>0.0082</v>
      </c>
      <c r="R327" s="159">
        <f>Q327*H327</f>
        <v>0.20008</v>
      </c>
      <c r="S327" s="159">
        <v>0</v>
      </c>
      <c r="T327" s="160">
        <f>S327*H327</f>
        <v>0</v>
      </c>
      <c r="U327" s="33"/>
      <c r="V327" s="33"/>
      <c r="W327" s="33"/>
      <c r="X327" s="33"/>
      <c r="Y327" s="33"/>
      <c r="Z327" s="33"/>
      <c r="AA327" s="33"/>
      <c r="AB327" s="33"/>
      <c r="AC327" s="33"/>
      <c r="AD327" s="33"/>
      <c r="AE327" s="33"/>
      <c r="AR327" s="161" t="s">
        <v>206</v>
      </c>
      <c r="AT327" s="161" t="s">
        <v>201</v>
      </c>
      <c r="AU327" s="161" t="s">
        <v>221</v>
      </c>
      <c r="AY327" s="18" t="s">
        <v>199</v>
      </c>
      <c r="BE327" s="162">
        <f>IF(N327="základní",J327,0)</f>
        <v>0</v>
      </c>
      <c r="BF327" s="162">
        <f>IF(N327="snížená",J327,0)</f>
        <v>0</v>
      </c>
      <c r="BG327" s="162">
        <f>IF(N327="zákl. přenesená",J327,0)</f>
        <v>0</v>
      </c>
      <c r="BH327" s="162">
        <f>IF(N327="sníž. přenesená",J327,0)</f>
        <v>0</v>
      </c>
      <c r="BI327" s="162">
        <f>IF(N327="nulová",J327,0)</f>
        <v>0</v>
      </c>
      <c r="BJ327" s="18" t="s">
        <v>89</v>
      </c>
      <c r="BK327" s="162">
        <f>ROUND(I327*H327,2)</f>
        <v>0</v>
      </c>
      <c r="BL327" s="18" t="s">
        <v>206</v>
      </c>
      <c r="BM327" s="161" t="s">
        <v>1781</v>
      </c>
    </row>
    <row r="328" spans="1:47" s="2" customFormat="1" ht="19.5">
      <c r="A328" s="33"/>
      <c r="B328" s="34"/>
      <c r="C328" s="33"/>
      <c r="D328" s="163" t="s">
        <v>208</v>
      </c>
      <c r="E328" s="33"/>
      <c r="F328" s="164" t="s">
        <v>1782</v>
      </c>
      <c r="G328" s="33"/>
      <c r="H328" s="33"/>
      <c r="I328" s="165"/>
      <c r="J328" s="33"/>
      <c r="K328" s="33"/>
      <c r="L328" s="34"/>
      <c r="M328" s="166"/>
      <c r="N328" s="167"/>
      <c r="O328" s="59"/>
      <c r="P328" s="59"/>
      <c r="Q328" s="59"/>
      <c r="R328" s="59"/>
      <c r="S328" s="59"/>
      <c r="T328" s="60"/>
      <c r="U328" s="33"/>
      <c r="V328" s="33"/>
      <c r="W328" s="33"/>
      <c r="X328" s="33"/>
      <c r="Y328" s="33"/>
      <c r="Z328" s="33"/>
      <c r="AA328" s="33"/>
      <c r="AB328" s="33"/>
      <c r="AC328" s="33"/>
      <c r="AD328" s="33"/>
      <c r="AE328" s="33"/>
      <c r="AT328" s="18" t="s">
        <v>208</v>
      </c>
      <c r="AU328" s="18" t="s">
        <v>221</v>
      </c>
    </row>
    <row r="329" spans="1:47" s="2" customFormat="1" ht="19.5">
      <c r="A329" s="33"/>
      <c r="B329" s="34"/>
      <c r="C329" s="33"/>
      <c r="D329" s="163" t="s">
        <v>210</v>
      </c>
      <c r="E329" s="33"/>
      <c r="F329" s="168" t="s">
        <v>1783</v>
      </c>
      <c r="G329" s="33"/>
      <c r="H329" s="33"/>
      <c r="I329" s="165"/>
      <c r="J329" s="33"/>
      <c r="K329" s="33"/>
      <c r="L329" s="34"/>
      <c r="M329" s="166"/>
      <c r="N329" s="167"/>
      <c r="O329" s="59"/>
      <c r="P329" s="59"/>
      <c r="Q329" s="59"/>
      <c r="R329" s="59"/>
      <c r="S329" s="59"/>
      <c r="T329" s="60"/>
      <c r="U329" s="33"/>
      <c r="V329" s="33"/>
      <c r="W329" s="33"/>
      <c r="X329" s="33"/>
      <c r="Y329" s="33"/>
      <c r="Z329" s="33"/>
      <c r="AA329" s="33"/>
      <c r="AB329" s="33"/>
      <c r="AC329" s="33"/>
      <c r="AD329" s="33"/>
      <c r="AE329" s="33"/>
      <c r="AT329" s="18" t="s">
        <v>210</v>
      </c>
      <c r="AU329" s="18" t="s">
        <v>221</v>
      </c>
    </row>
    <row r="330" spans="2:51" s="14" customFormat="1" ht="11.25">
      <c r="B330" s="177"/>
      <c r="D330" s="163" t="s">
        <v>212</v>
      </c>
      <c r="E330" s="178" t="s">
        <v>1</v>
      </c>
      <c r="F330" s="179" t="s">
        <v>1595</v>
      </c>
      <c r="H330" s="178" t="s">
        <v>1</v>
      </c>
      <c r="I330" s="180"/>
      <c r="L330" s="177"/>
      <c r="M330" s="181"/>
      <c r="N330" s="182"/>
      <c r="O330" s="182"/>
      <c r="P330" s="182"/>
      <c r="Q330" s="182"/>
      <c r="R330" s="182"/>
      <c r="S330" s="182"/>
      <c r="T330" s="183"/>
      <c r="AT330" s="178" t="s">
        <v>212</v>
      </c>
      <c r="AU330" s="178" t="s">
        <v>221</v>
      </c>
      <c r="AV330" s="14" t="s">
        <v>89</v>
      </c>
      <c r="AW330" s="14" t="s">
        <v>36</v>
      </c>
      <c r="AX330" s="14" t="s">
        <v>81</v>
      </c>
      <c r="AY330" s="178" t="s">
        <v>199</v>
      </c>
    </row>
    <row r="331" spans="2:51" s="13" customFormat="1" ht="11.25">
      <c r="B331" s="169"/>
      <c r="D331" s="163" t="s">
        <v>212</v>
      </c>
      <c r="E331" s="170" t="s">
        <v>1</v>
      </c>
      <c r="F331" s="171" t="s">
        <v>1784</v>
      </c>
      <c r="H331" s="172">
        <v>24.4</v>
      </c>
      <c r="I331" s="173"/>
      <c r="L331" s="169"/>
      <c r="M331" s="174"/>
      <c r="N331" s="175"/>
      <c r="O331" s="175"/>
      <c r="P331" s="175"/>
      <c r="Q331" s="175"/>
      <c r="R331" s="175"/>
      <c r="S331" s="175"/>
      <c r="T331" s="176"/>
      <c r="AT331" s="170" t="s">
        <v>212</v>
      </c>
      <c r="AU331" s="170" t="s">
        <v>221</v>
      </c>
      <c r="AV331" s="13" t="s">
        <v>91</v>
      </c>
      <c r="AW331" s="13" t="s">
        <v>36</v>
      </c>
      <c r="AX331" s="13" t="s">
        <v>89</v>
      </c>
      <c r="AY331" s="170" t="s">
        <v>199</v>
      </c>
    </row>
    <row r="332" spans="1:65" s="2" customFormat="1" ht="24.2" customHeight="1">
      <c r="A332" s="33"/>
      <c r="B332" s="149"/>
      <c r="C332" s="150" t="s">
        <v>490</v>
      </c>
      <c r="D332" s="150" t="s">
        <v>201</v>
      </c>
      <c r="E332" s="151" t="s">
        <v>1785</v>
      </c>
      <c r="F332" s="152" t="s">
        <v>1786</v>
      </c>
      <c r="G332" s="153" t="s">
        <v>345</v>
      </c>
      <c r="H332" s="154">
        <v>24.4</v>
      </c>
      <c r="I332" s="155"/>
      <c r="J332" s="156">
        <f>ROUND(I332*H332,2)</f>
        <v>0</v>
      </c>
      <c r="K332" s="152" t="s">
        <v>205</v>
      </c>
      <c r="L332" s="34"/>
      <c r="M332" s="157" t="s">
        <v>1</v>
      </c>
      <c r="N332" s="158" t="s">
        <v>46</v>
      </c>
      <c r="O332" s="59"/>
      <c r="P332" s="159">
        <f>O332*H332</f>
        <v>0</v>
      </c>
      <c r="Q332" s="159">
        <v>0</v>
      </c>
      <c r="R332" s="159">
        <f>Q332*H332</f>
        <v>0</v>
      </c>
      <c r="S332" s="159">
        <v>0</v>
      </c>
      <c r="T332" s="160">
        <f>S332*H332</f>
        <v>0</v>
      </c>
      <c r="U332" s="33"/>
      <c r="V332" s="33"/>
      <c r="W332" s="33"/>
      <c r="X332" s="33"/>
      <c r="Y332" s="33"/>
      <c r="Z332" s="33"/>
      <c r="AA332" s="33"/>
      <c r="AB332" s="33"/>
      <c r="AC332" s="33"/>
      <c r="AD332" s="33"/>
      <c r="AE332" s="33"/>
      <c r="AR332" s="161" t="s">
        <v>206</v>
      </c>
      <c r="AT332" s="161" t="s">
        <v>201</v>
      </c>
      <c r="AU332" s="161" t="s">
        <v>221</v>
      </c>
      <c r="AY332" s="18" t="s">
        <v>199</v>
      </c>
      <c r="BE332" s="162">
        <f>IF(N332="základní",J332,0)</f>
        <v>0</v>
      </c>
      <c r="BF332" s="162">
        <f>IF(N332="snížená",J332,0)</f>
        <v>0</v>
      </c>
      <c r="BG332" s="162">
        <f>IF(N332="zákl. přenesená",J332,0)</f>
        <v>0</v>
      </c>
      <c r="BH332" s="162">
        <f>IF(N332="sníž. přenesená",J332,0)</f>
        <v>0</v>
      </c>
      <c r="BI332" s="162">
        <f>IF(N332="nulová",J332,0)</f>
        <v>0</v>
      </c>
      <c r="BJ332" s="18" t="s">
        <v>89</v>
      </c>
      <c r="BK332" s="162">
        <f>ROUND(I332*H332,2)</f>
        <v>0</v>
      </c>
      <c r="BL332" s="18" t="s">
        <v>206</v>
      </c>
      <c r="BM332" s="161" t="s">
        <v>1787</v>
      </c>
    </row>
    <row r="333" spans="1:47" s="2" customFormat="1" ht="19.5">
      <c r="A333" s="33"/>
      <c r="B333" s="34"/>
      <c r="C333" s="33"/>
      <c r="D333" s="163" t="s">
        <v>208</v>
      </c>
      <c r="E333" s="33"/>
      <c r="F333" s="164" t="s">
        <v>1788</v>
      </c>
      <c r="G333" s="33"/>
      <c r="H333" s="33"/>
      <c r="I333" s="165"/>
      <c r="J333" s="33"/>
      <c r="K333" s="33"/>
      <c r="L333" s="34"/>
      <c r="M333" s="166"/>
      <c r="N333" s="167"/>
      <c r="O333" s="59"/>
      <c r="P333" s="59"/>
      <c r="Q333" s="59"/>
      <c r="R333" s="59"/>
      <c r="S333" s="59"/>
      <c r="T333" s="60"/>
      <c r="U333" s="33"/>
      <c r="V333" s="33"/>
      <c r="W333" s="33"/>
      <c r="X333" s="33"/>
      <c r="Y333" s="33"/>
      <c r="Z333" s="33"/>
      <c r="AA333" s="33"/>
      <c r="AB333" s="33"/>
      <c r="AC333" s="33"/>
      <c r="AD333" s="33"/>
      <c r="AE333" s="33"/>
      <c r="AT333" s="18" t="s">
        <v>208</v>
      </c>
      <c r="AU333" s="18" t="s">
        <v>221</v>
      </c>
    </row>
    <row r="334" spans="1:47" s="2" customFormat="1" ht="19.5">
      <c r="A334" s="33"/>
      <c r="B334" s="34"/>
      <c r="C334" s="33"/>
      <c r="D334" s="163" t="s">
        <v>210</v>
      </c>
      <c r="E334" s="33"/>
      <c r="F334" s="168" t="s">
        <v>1783</v>
      </c>
      <c r="G334" s="33"/>
      <c r="H334" s="33"/>
      <c r="I334" s="165"/>
      <c r="J334" s="33"/>
      <c r="K334" s="33"/>
      <c r="L334" s="34"/>
      <c r="M334" s="166"/>
      <c r="N334" s="167"/>
      <c r="O334" s="59"/>
      <c r="P334" s="59"/>
      <c r="Q334" s="59"/>
      <c r="R334" s="59"/>
      <c r="S334" s="59"/>
      <c r="T334" s="60"/>
      <c r="U334" s="33"/>
      <c r="V334" s="33"/>
      <c r="W334" s="33"/>
      <c r="X334" s="33"/>
      <c r="Y334" s="33"/>
      <c r="Z334" s="33"/>
      <c r="AA334" s="33"/>
      <c r="AB334" s="33"/>
      <c r="AC334" s="33"/>
      <c r="AD334" s="33"/>
      <c r="AE334" s="33"/>
      <c r="AT334" s="18" t="s">
        <v>210</v>
      </c>
      <c r="AU334" s="18" t="s">
        <v>221</v>
      </c>
    </row>
    <row r="335" spans="1:65" s="2" customFormat="1" ht="24.2" customHeight="1">
      <c r="A335" s="33"/>
      <c r="B335" s="149"/>
      <c r="C335" s="150" t="s">
        <v>497</v>
      </c>
      <c r="D335" s="150" t="s">
        <v>201</v>
      </c>
      <c r="E335" s="151" t="s">
        <v>1789</v>
      </c>
      <c r="F335" s="152" t="s">
        <v>1790</v>
      </c>
      <c r="G335" s="153" t="s">
        <v>228</v>
      </c>
      <c r="H335" s="154">
        <v>326.3</v>
      </c>
      <c r="I335" s="155"/>
      <c r="J335" s="156">
        <f>ROUND(I335*H335,2)</f>
        <v>0</v>
      </c>
      <c r="K335" s="152" t="s">
        <v>205</v>
      </c>
      <c r="L335" s="34"/>
      <c r="M335" s="157" t="s">
        <v>1</v>
      </c>
      <c r="N335" s="158" t="s">
        <v>46</v>
      </c>
      <c r="O335" s="59"/>
      <c r="P335" s="159">
        <f>O335*H335</f>
        <v>0</v>
      </c>
      <c r="Q335" s="159">
        <v>0.00088</v>
      </c>
      <c r="R335" s="159">
        <f>Q335*H335</f>
        <v>0.287144</v>
      </c>
      <c r="S335" s="159">
        <v>0</v>
      </c>
      <c r="T335" s="160">
        <f>S335*H335</f>
        <v>0</v>
      </c>
      <c r="U335" s="33"/>
      <c r="V335" s="33"/>
      <c r="W335" s="33"/>
      <c r="X335" s="33"/>
      <c r="Y335" s="33"/>
      <c r="Z335" s="33"/>
      <c r="AA335" s="33"/>
      <c r="AB335" s="33"/>
      <c r="AC335" s="33"/>
      <c r="AD335" s="33"/>
      <c r="AE335" s="33"/>
      <c r="AR335" s="161" t="s">
        <v>206</v>
      </c>
      <c r="AT335" s="161" t="s">
        <v>201</v>
      </c>
      <c r="AU335" s="161" t="s">
        <v>221</v>
      </c>
      <c r="AY335" s="18" t="s">
        <v>199</v>
      </c>
      <c r="BE335" s="162">
        <f>IF(N335="základní",J335,0)</f>
        <v>0</v>
      </c>
      <c r="BF335" s="162">
        <f>IF(N335="snížená",J335,0)</f>
        <v>0</v>
      </c>
      <c r="BG335" s="162">
        <f>IF(N335="zákl. přenesená",J335,0)</f>
        <v>0</v>
      </c>
      <c r="BH335" s="162">
        <f>IF(N335="sníž. přenesená",J335,0)</f>
        <v>0</v>
      </c>
      <c r="BI335" s="162">
        <f>IF(N335="nulová",J335,0)</f>
        <v>0</v>
      </c>
      <c r="BJ335" s="18" t="s">
        <v>89</v>
      </c>
      <c r="BK335" s="162">
        <f>ROUND(I335*H335,2)</f>
        <v>0</v>
      </c>
      <c r="BL335" s="18" t="s">
        <v>206</v>
      </c>
      <c r="BM335" s="161" t="s">
        <v>1791</v>
      </c>
    </row>
    <row r="336" spans="1:47" s="2" customFormat="1" ht="19.5">
      <c r="A336" s="33"/>
      <c r="B336" s="34"/>
      <c r="C336" s="33"/>
      <c r="D336" s="163" t="s">
        <v>208</v>
      </c>
      <c r="E336" s="33"/>
      <c r="F336" s="164" t="s">
        <v>1792</v>
      </c>
      <c r="G336" s="33"/>
      <c r="H336" s="33"/>
      <c r="I336" s="165"/>
      <c r="J336" s="33"/>
      <c r="K336" s="33"/>
      <c r="L336" s="34"/>
      <c r="M336" s="166"/>
      <c r="N336" s="167"/>
      <c r="O336" s="59"/>
      <c r="P336" s="59"/>
      <c r="Q336" s="59"/>
      <c r="R336" s="59"/>
      <c r="S336" s="59"/>
      <c r="T336" s="60"/>
      <c r="U336" s="33"/>
      <c r="V336" s="33"/>
      <c r="W336" s="33"/>
      <c r="X336" s="33"/>
      <c r="Y336" s="33"/>
      <c r="Z336" s="33"/>
      <c r="AA336" s="33"/>
      <c r="AB336" s="33"/>
      <c r="AC336" s="33"/>
      <c r="AD336" s="33"/>
      <c r="AE336" s="33"/>
      <c r="AT336" s="18" t="s">
        <v>208</v>
      </c>
      <c r="AU336" s="18" t="s">
        <v>221</v>
      </c>
    </row>
    <row r="337" spans="1:47" s="2" customFormat="1" ht="214.5">
      <c r="A337" s="33"/>
      <c r="B337" s="34"/>
      <c r="C337" s="33"/>
      <c r="D337" s="163" t="s">
        <v>210</v>
      </c>
      <c r="E337" s="33"/>
      <c r="F337" s="168" t="s">
        <v>1793</v>
      </c>
      <c r="G337" s="33"/>
      <c r="H337" s="33"/>
      <c r="I337" s="165"/>
      <c r="J337" s="33"/>
      <c r="K337" s="33"/>
      <c r="L337" s="34"/>
      <c r="M337" s="166"/>
      <c r="N337" s="167"/>
      <c r="O337" s="59"/>
      <c r="P337" s="59"/>
      <c r="Q337" s="59"/>
      <c r="R337" s="59"/>
      <c r="S337" s="59"/>
      <c r="T337" s="60"/>
      <c r="U337" s="33"/>
      <c r="V337" s="33"/>
      <c r="W337" s="33"/>
      <c r="X337" s="33"/>
      <c r="Y337" s="33"/>
      <c r="Z337" s="33"/>
      <c r="AA337" s="33"/>
      <c r="AB337" s="33"/>
      <c r="AC337" s="33"/>
      <c r="AD337" s="33"/>
      <c r="AE337" s="33"/>
      <c r="AT337" s="18" t="s">
        <v>210</v>
      </c>
      <c r="AU337" s="18" t="s">
        <v>221</v>
      </c>
    </row>
    <row r="338" spans="2:51" s="13" customFormat="1" ht="11.25">
      <c r="B338" s="169"/>
      <c r="D338" s="163" t="s">
        <v>212</v>
      </c>
      <c r="E338" s="170" t="s">
        <v>1</v>
      </c>
      <c r="F338" s="171" t="s">
        <v>1794</v>
      </c>
      <c r="H338" s="172">
        <v>326.3</v>
      </c>
      <c r="I338" s="173"/>
      <c r="L338" s="169"/>
      <c r="M338" s="174"/>
      <c r="N338" s="175"/>
      <c r="O338" s="175"/>
      <c r="P338" s="175"/>
      <c r="Q338" s="175"/>
      <c r="R338" s="175"/>
      <c r="S338" s="175"/>
      <c r="T338" s="176"/>
      <c r="AT338" s="170" t="s">
        <v>212</v>
      </c>
      <c r="AU338" s="170" t="s">
        <v>221</v>
      </c>
      <c r="AV338" s="13" t="s">
        <v>91</v>
      </c>
      <c r="AW338" s="13" t="s">
        <v>36</v>
      </c>
      <c r="AX338" s="13" t="s">
        <v>89</v>
      </c>
      <c r="AY338" s="170" t="s">
        <v>199</v>
      </c>
    </row>
    <row r="339" spans="1:65" s="2" customFormat="1" ht="24.2" customHeight="1">
      <c r="A339" s="33"/>
      <c r="B339" s="149"/>
      <c r="C339" s="150" t="s">
        <v>504</v>
      </c>
      <c r="D339" s="150" t="s">
        <v>201</v>
      </c>
      <c r="E339" s="151" t="s">
        <v>1795</v>
      </c>
      <c r="F339" s="152" t="s">
        <v>1796</v>
      </c>
      <c r="G339" s="153" t="s">
        <v>228</v>
      </c>
      <c r="H339" s="154">
        <v>326.3</v>
      </c>
      <c r="I339" s="155"/>
      <c r="J339" s="156">
        <f>ROUND(I339*H339,2)</f>
        <v>0</v>
      </c>
      <c r="K339" s="152" t="s">
        <v>205</v>
      </c>
      <c r="L339" s="34"/>
      <c r="M339" s="157" t="s">
        <v>1</v>
      </c>
      <c r="N339" s="158" t="s">
        <v>46</v>
      </c>
      <c r="O339" s="59"/>
      <c r="P339" s="159">
        <f>O339*H339</f>
        <v>0</v>
      </c>
      <c r="Q339" s="159">
        <v>0</v>
      </c>
      <c r="R339" s="159">
        <f>Q339*H339</f>
        <v>0</v>
      </c>
      <c r="S339" s="159">
        <v>0</v>
      </c>
      <c r="T339" s="160">
        <f>S339*H339</f>
        <v>0</v>
      </c>
      <c r="U339" s="33"/>
      <c r="V339" s="33"/>
      <c r="W339" s="33"/>
      <c r="X339" s="33"/>
      <c r="Y339" s="33"/>
      <c r="Z339" s="33"/>
      <c r="AA339" s="33"/>
      <c r="AB339" s="33"/>
      <c r="AC339" s="33"/>
      <c r="AD339" s="33"/>
      <c r="AE339" s="33"/>
      <c r="AR339" s="161" t="s">
        <v>206</v>
      </c>
      <c r="AT339" s="161" t="s">
        <v>201</v>
      </c>
      <c r="AU339" s="161" t="s">
        <v>221</v>
      </c>
      <c r="AY339" s="18" t="s">
        <v>199</v>
      </c>
      <c r="BE339" s="162">
        <f>IF(N339="základní",J339,0)</f>
        <v>0</v>
      </c>
      <c r="BF339" s="162">
        <f>IF(N339="snížená",J339,0)</f>
        <v>0</v>
      </c>
      <c r="BG339" s="162">
        <f>IF(N339="zákl. přenesená",J339,0)</f>
        <v>0</v>
      </c>
      <c r="BH339" s="162">
        <f>IF(N339="sníž. přenesená",J339,0)</f>
        <v>0</v>
      </c>
      <c r="BI339" s="162">
        <f>IF(N339="nulová",J339,0)</f>
        <v>0</v>
      </c>
      <c r="BJ339" s="18" t="s">
        <v>89</v>
      </c>
      <c r="BK339" s="162">
        <f>ROUND(I339*H339,2)</f>
        <v>0</v>
      </c>
      <c r="BL339" s="18" t="s">
        <v>206</v>
      </c>
      <c r="BM339" s="161" t="s">
        <v>1797</v>
      </c>
    </row>
    <row r="340" spans="1:47" s="2" customFormat="1" ht="19.5">
      <c r="A340" s="33"/>
      <c r="B340" s="34"/>
      <c r="C340" s="33"/>
      <c r="D340" s="163" t="s">
        <v>208</v>
      </c>
      <c r="E340" s="33"/>
      <c r="F340" s="164" t="s">
        <v>1798</v>
      </c>
      <c r="G340" s="33"/>
      <c r="H340" s="33"/>
      <c r="I340" s="165"/>
      <c r="J340" s="33"/>
      <c r="K340" s="33"/>
      <c r="L340" s="34"/>
      <c r="M340" s="166"/>
      <c r="N340" s="167"/>
      <c r="O340" s="59"/>
      <c r="P340" s="59"/>
      <c r="Q340" s="59"/>
      <c r="R340" s="59"/>
      <c r="S340" s="59"/>
      <c r="T340" s="60"/>
      <c r="U340" s="33"/>
      <c r="V340" s="33"/>
      <c r="W340" s="33"/>
      <c r="X340" s="33"/>
      <c r="Y340" s="33"/>
      <c r="Z340" s="33"/>
      <c r="AA340" s="33"/>
      <c r="AB340" s="33"/>
      <c r="AC340" s="33"/>
      <c r="AD340" s="33"/>
      <c r="AE340" s="33"/>
      <c r="AT340" s="18" t="s">
        <v>208</v>
      </c>
      <c r="AU340" s="18" t="s">
        <v>221</v>
      </c>
    </row>
    <row r="341" spans="1:47" s="2" customFormat="1" ht="214.5">
      <c r="A341" s="33"/>
      <c r="B341" s="34"/>
      <c r="C341" s="33"/>
      <c r="D341" s="163" t="s">
        <v>210</v>
      </c>
      <c r="E341" s="33"/>
      <c r="F341" s="168" t="s">
        <v>1793</v>
      </c>
      <c r="G341" s="33"/>
      <c r="H341" s="33"/>
      <c r="I341" s="165"/>
      <c r="J341" s="33"/>
      <c r="K341" s="33"/>
      <c r="L341" s="34"/>
      <c r="M341" s="166"/>
      <c r="N341" s="167"/>
      <c r="O341" s="59"/>
      <c r="P341" s="59"/>
      <c r="Q341" s="59"/>
      <c r="R341" s="59"/>
      <c r="S341" s="59"/>
      <c r="T341" s="60"/>
      <c r="U341" s="33"/>
      <c r="V341" s="33"/>
      <c r="W341" s="33"/>
      <c r="X341" s="33"/>
      <c r="Y341" s="33"/>
      <c r="Z341" s="33"/>
      <c r="AA341" s="33"/>
      <c r="AB341" s="33"/>
      <c r="AC341" s="33"/>
      <c r="AD341" s="33"/>
      <c r="AE341" s="33"/>
      <c r="AT341" s="18" t="s">
        <v>210</v>
      </c>
      <c r="AU341" s="18" t="s">
        <v>221</v>
      </c>
    </row>
    <row r="342" spans="1:65" s="2" customFormat="1" ht="24.2" customHeight="1">
      <c r="A342" s="33"/>
      <c r="B342" s="149"/>
      <c r="C342" s="150" t="s">
        <v>509</v>
      </c>
      <c r="D342" s="150" t="s">
        <v>201</v>
      </c>
      <c r="E342" s="151" t="s">
        <v>1799</v>
      </c>
      <c r="F342" s="152" t="s">
        <v>1800</v>
      </c>
      <c r="G342" s="153" t="s">
        <v>228</v>
      </c>
      <c r="H342" s="154">
        <v>1957.799</v>
      </c>
      <c r="I342" s="155"/>
      <c r="J342" s="156">
        <f>ROUND(I342*H342,2)</f>
        <v>0</v>
      </c>
      <c r="K342" s="152" t="s">
        <v>205</v>
      </c>
      <c r="L342" s="34"/>
      <c r="M342" s="157" t="s">
        <v>1</v>
      </c>
      <c r="N342" s="158" t="s">
        <v>46</v>
      </c>
      <c r="O342" s="59"/>
      <c r="P342" s="159">
        <f>O342*H342</f>
        <v>0</v>
      </c>
      <c r="Q342" s="159">
        <v>0</v>
      </c>
      <c r="R342" s="159">
        <f>Q342*H342</f>
        <v>0</v>
      </c>
      <c r="S342" s="159">
        <v>0</v>
      </c>
      <c r="T342" s="160">
        <f>S342*H342</f>
        <v>0</v>
      </c>
      <c r="U342" s="33"/>
      <c r="V342" s="33"/>
      <c r="W342" s="33"/>
      <c r="X342" s="33"/>
      <c r="Y342" s="33"/>
      <c r="Z342" s="33"/>
      <c r="AA342" s="33"/>
      <c r="AB342" s="33"/>
      <c r="AC342" s="33"/>
      <c r="AD342" s="33"/>
      <c r="AE342" s="33"/>
      <c r="AR342" s="161" t="s">
        <v>206</v>
      </c>
      <c r="AT342" s="161" t="s">
        <v>201</v>
      </c>
      <c r="AU342" s="161" t="s">
        <v>221</v>
      </c>
      <c r="AY342" s="18" t="s">
        <v>199</v>
      </c>
      <c r="BE342" s="162">
        <f>IF(N342="základní",J342,0)</f>
        <v>0</v>
      </c>
      <c r="BF342" s="162">
        <f>IF(N342="snížená",J342,0)</f>
        <v>0</v>
      </c>
      <c r="BG342" s="162">
        <f>IF(N342="zákl. přenesená",J342,0)</f>
        <v>0</v>
      </c>
      <c r="BH342" s="162">
        <f>IF(N342="sníž. přenesená",J342,0)</f>
        <v>0</v>
      </c>
      <c r="BI342" s="162">
        <f>IF(N342="nulová",J342,0)</f>
        <v>0</v>
      </c>
      <c r="BJ342" s="18" t="s">
        <v>89</v>
      </c>
      <c r="BK342" s="162">
        <f>ROUND(I342*H342,2)</f>
        <v>0</v>
      </c>
      <c r="BL342" s="18" t="s">
        <v>206</v>
      </c>
      <c r="BM342" s="161" t="s">
        <v>1801</v>
      </c>
    </row>
    <row r="343" spans="1:47" s="2" customFormat="1" ht="19.5">
      <c r="A343" s="33"/>
      <c r="B343" s="34"/>
      <c r="C343" s="33"/>
      <c r="D343" s="163" t="s">
        <v>208</v>
      </c>
      <c r="E343" s="33"/>
      <c r="F343" s="164" t="s">
        <v>1802</v>
      </c>
      <c r="G343" s="33"/>
      <c r="H343" s="33"/>
      <c r="I343" s="165"/>
      <c r="J343" s="33"/>
      <c r="K343" s="33"/>
      <c r="L343" s="34"/>
      <c r="M343" s="166"/>
      <c r="N343" s="167"/>
      <c r="O343" s="59"/>
      <c r="P343" s="59"/>
      <c r="Q343" s="59"/>
      <c r="R343" s="59"/>
      <c r="S343" s="59"/>
      <c r="T343" s="60"/>
      <c r="U343" s="33"/>
      <c r="V343" s="33"/>
      <c r="W343" s="33"/>
      <c r="X343" s="33"/>
      <c r="Y343" s="33"/>
      <c r="Z343" s="33"/>
      <c r="AA343" s="33"/>
      <c r="AB343" s="33"/>
      <c r="AC343" s="33"/>
      <c r="AD343" s="33"/>
      <c r="AE343" s="33"/>
      <c r="AT343" s="18" t="s">
        <v>208</v>
      </c>
      <c r="AU343" s="18" t="s">
        <v>221</v>
      </c>
    </row>
    <row r="344" spans="1:47" s="2" customFormat="1" ht="214.5">
      <c r="A344" s="33"/>
      <c r="B344" s="34"/>
      <c r="C344" s="33"/>
      <c r="D344" s="163" t="s">
        <v>210</v>
      </c>
      <c r="E344" s="33"/>
      <c r="F344" s="168" t="s">
        <v>1793</v>
      </c>
      <c r="G344" s="33"/>
      <c r="H344" s="33"/>
      <c r="I344" s="165"/>
      <c r="J344" s="33"/>
      <c r="K344" s="33"/>
      <c r="L344" s="34"/>
      <c r="M344" s="166"/>
      <c r="N344" s="167"/>
      <c r="O344" s="59"/>
      <c r="P344" s="59"/>
      <c r="Q344" s="59"/>
      <c r="R344" s="59"/>
      <c r="S344" s="59"/>
      <c r="T344" s="60"/>
      <c r="U344" s="33"/>
      <c r="V344" s="33"/>
      <c r="W344" s="33"/>
      <c r="X344" s="33"/>
      <c r="Y344" s="33"/>
      <c r="Z344" s="33"/>
      <c r="AA344" s="33"/>
      <c r="AB344" s="33"/>
      <c r="AC344" s="33"/>
      <c r="AD344" s="33"/>
      <c r="AE344" s="33"/>
      <c r="AT344" s="18" t="s">
        <v>210</v>
      </c>
      <c r="AU344" s="18" t="s">
        <v>221</v>
      </c>
    </row>
    <row r="345" spans="2:51" s="13" customFormat="1" ht="11.25">
      <c r="B345" s="169"/>
      <c r="D345" s="163" t="s">
        <v>212</v>
      </c>
      <c r="E345" s="170" t="s">
        <v>1</v>
      </c>
      <c r="F345" s="171" t="s">
        <v>1803</v>
      </c>
      <c r="H345" s="172">
        <v>1957.799</v>
      </c>
      <c r="I345" s="173"/>
      <c r="L345" s="169"/>
      <c r="M345" s="174"/>
      <c r="N345" s="175"/>
      <c r="O345" s="175"/>
      <c r="P345" s="175"/>
      <c r="Q345" s="175"/>
      <c r="R345" s="175"/>
      <c r="S345" s="175"/>
      <c r="T345" s="176"/>
      <c r="AT345" s="170" t="s">
        <v>212</v>
      </c>
      <c r="AU345" s="170" t="s">
        <v>221</v>
      </c>
      <c r="AV345" s="13" t="s">
        <v>91</v>
      </c>
      <c r="AW345" s="13" t="s">
        <v>36</v>
      </c>
      <c r="AX345" s="13" t="s">
        <v>89</v>
      </c>
      <c r="AY345" s="170" t="s">
        <v>199</v>
      </c>
    </row>
    <row r="346" spans="2:63" s="12" customFormat="1" ht="20.85" customHeight="1">
      <c r="B346" s="136"/>
      <c r="D346" s="137" t="s">
        <v>80</v>
      </c>
      <c r="E346" s="147" t="s">
        <v>599</v>
      </c>
      <c r="F346" s="147" t="s">
        <v>600</v>
      </c>
      <c r="I346" s="139"/>
      <c r="J346" s="148">
        <f>BK346</f>
        <v>0</v>
      </c>
      <c r="L346" s="136"/>
      <c r="M346" s="141"/>
      <c r="N346" s="142"/>
      <c r="O346" s="142"/>
      <c r="P346" s="143">
        <f>SUM(P347:P355)</f>
        <v>0</v>
      </c>
      <c r="Q346" s="142"/>
      <c r="R346" s="143">
        <f>SUM(R347:R355)</f>
        <v>3.06404925</v>
      </c>
      <c r="S346" s="142"/>
      <c r="T346" s="144">
        <f>SUM(T347:T355)</f>
        <v>61.02</v>
      </c>
      <c r="AR346" s="137" t="s">
        <v>89</v>
      </c>
      <c r="AT346" s="145" t="s">
        <v>80</v>
      </c>
      <c r="AU346" s="145" t="s">
        <v>91</v>
      </c>
      <c r="AY346" s="137" t="s">
        <v>199</v>
      </c>
      <c r="BK346" s="146">
        <f>SUM(BK347:BK355)</f>
        <v>0</v>
      </c>
    </row>
    <row r="347" spans="1:65" s="2" customFormat="1" ht="14.45" customHeight="1">
      <c r="A347" s="33"/>
      <c r="B347" s="149"/>
      <c r="C347" s="150" t="s">
        <v>514</v>
      </c>
      <c r="D347" s="150" t="s">
        <v>201</v>
      </c>
      <c r="E347" s="151" t="s">
        <v>1804</v>
      </c>
      <c r="F347" s="152" t="s">
        <v>1805</v>
      </c>
      <c r="G347" s="153" t="s">
        <v>228</v>
      </c>
      <c r="H347" s="154">
        <v>25.175</v>
      </c>
      <c r="I347" s="155"/>
      <c r="J347" s="156">
        <f>ROUND(I347*H347,2)</f>
        <v>0</v>
      </c>
      <c r="K347" s="152" t="s">
        <v>205</v>
      </c>
      <c r="L347" s="34"/>
      <c r="M347" s="157" t="s">
        <v>1</v>
      </c>
      <c r="N347" s="158" t="s">
        <v>46</v>
      </c>
      <c r="O347" s="59"/>
      <c r="P347" s="159">
        <f>O347*H347</f>
        <v>0</v>
      </c>
      <c r="Q347" s="159">
        <v>0.12171</v>
      </c>
      <c r="R347" s="159">
        <f>Q347*H347</f>
        <v>3.06404925</v>
      </c>
      <c r="S347" s="159">
        <v>2.4</v>
      </c>
      <c r="T347" s="160">
        <f>S347*H347</f>
        <v>60.42</v>
      </c>
      <c r="U347" s="33"/>
      <c r="V347" s="33"/>
      <c r="W347" s="33"/>
      <c r="X347" s="33"/>
      <c r="Y347" s="33"/>
      <c r="Z347" s="33"/>
      <c r="AA347" s="33"/>
      <c r="AB347" s="33"/>
      <c r="AC347" s="33"/>
      <c r="AD347" s="33"/>
      <c r="AE347" s="33"/>
      <c r="AR347" s="161" t="s">
        <v>206</v>
      </c>
      <c r="AT347" s="161" t="s">
        <v>201</v>
      </c>
      <c r="AU347" s="161" t="s">
        <v>221</v>
      </c>
      <c r="AY347" s="18" t="s">
        <v>199</v>
      </c>
      <c r="BE347" s="162">
        <f>IF(N347="základní",J347,0)</f>
        <v>0</v>
      </c>
      <c r="BF347" s="162">
        <f>IF(N347="snížená",J347,0)</f>
        <v>0</v>
      </c>
      <c r="BG347" s="162">
        <f>IF(N347="zákl. přenesená",J347,0)</f>
        <v>0</v>
      </c>
      <c r="BH347" s="162">
        <f>IF(N347="sníž. přenesená",J347,0)</f>
        <v>0</v>
      </c>
      <c r="BI347" s="162">
        <f>IF(N347="nulová",J347,0)</f>
        <v>0</v>
      </c>
      <c r="BJ347" s="18" t="s">
        <v>89</v>
      </c>
      <c r="BK347" s="162">
        <f>ROUND(I347*H347,2)</f>
        <v>0</v>
      </c>
      <c r="BL347" s="18" t="s">
        <v>206</v>
      </c>
      <c r="BM347" s="161" t="s">
        <v>1806</v>
      </c>
    </row>
    <row r="348" spans="1:47" s="2" customFormat="1" ht="19.5">
      <c r="A348" s="33"/>
      <c r="B348" s="34"/>
      <c r="C348" s="33"/>
      <c r="D348" s="163" t="s">
        <v>208</v>
      </c>
      <c r="E348" s="33"/>
      <c r="F348" s="164" t="s">
        <v>1807</v>
      </c>
      <c r="G348" s="33"/>
      <c r="H348" s="33"/>
      <c r="I348" s="165"/>
      <c r="J348" s="33"/>
      <c r="K348" s="33"/>
      <c r="L348" s="34"/>
      <c r="M348" s="166"/>
      <c r="N348" s="167"/>
      <c r="O348" s="59"/>
      <c r="P348" s="59"/>
      <c r="Q348" s="59"/>
      <c r="R348" s="59"/>
      <c r="S348" s="59"/>
      <c r="T348" s="60"/>
      <c r="U348" s="33"/>
      <c r="V348" s="33"/>
      <c r="W348" s="33"/>
      <c r="X348" s="33"/>
      <c r="Y348" s="33"/>
      <c r="Z348" s="33"/>
      <c r="AA348" s="33"/>
      <c r="AB348" s="33"/>
      <c r="AC348" s="33"/>
      <c r="AD348" s="33"/>
      <c r="AE348" s="33"/>
      <c r="AT348" s="18" t="s">
        <v>208</v>
      </c>
      <c r="AU348" s="18" t="s">
        <v>221</v>
      </c>
    </row>
    <row r="349" spans="1:47" s="2" customFormat="1" ht="175.5">
      <c r="A349" s="33"/>
      <c r="B349" s="34"/>
      <c r="C349" s="33"/>
      <c r="D349" s="163" t="s">
        <v>210</v>
      </c>
      <c r="E349" s="33"/>
      <c r="F349" s="168" t="s">
        <v>1808</v>
      </c>
      <c r="G349" s="33"/>
      <c r="H349" s="33"/>
      <c r="I349" s="165"/>
      <c r="J349" s="33"/>
      <c r="K349" s="33"/>
      <c r="L349" s="34"/>
      <c r="M349" s="166"/>
      <c r="N349" s="167"/>
      <c r="O349" s="59"/>
      <c r="P349" s="59"/>
      <c r="Q349" s="59"/>
      <c r="R349" s="59"/>
      <c r="S349" s="59"/>
      <c r="T349" s="60"/>
      <c r="U349" s="33"/>
      <c r="V349" s="33"/>
      <c r="W349" s="33"/>
      <c r="X349" s="33"/>
      <c r="Y349" s="33"/>
      <c r="Z349" s="33"/>
      <c r="AA349" s="33"/>
      <c r="AB349" s="33"/>
      <c r="AC349" s="33"/>
      <c r="AD349" s="33"/>
      <c r="AE349" s="33"/>
      <c r="AT349" s="18" t="s">
        <v>210</v>
      </c>
      <c r="AU349" s="18" t="s">
        <v>221</v>
      </c>
    </row>
    <row r="350" spans="2:51" s="14" customFormat="1" ht="11.25">
      <c r="B350" s="177"/>
      <c r="D350" s="163" t="s">
        <v>212</v>
      </c>
      <c r="E350" s="178" t="s">
        <v>1</v>
      </c>
      <c r="F350" s="179" t="s">
        <v>1595</v>
      </c>
      <c r="H350" s="178" t="s">
        <v>1</v>
      </c>
      <c r="I350" s="180"/>
      <c r="L350" s="177"/>
      <c r="M350" s="181"/>
      <c r="N350" s="182"/>
      <c r="O350" s="182"/>
      <c r="P350" s="182"/>
      <c r="Q350" s="182"/>
      <c r="R350" s="182"/>
      <c r="S350" s="182"/>
      <c r="T350" s="183"/>
      <c r="AT350" s="178" t="s">
        <v>212</v>
      </c>
      <c r="AU350" s="178" t="s">
        <v>221</v>
      </c>
      <c r="AV350" s="14" t="s">
        <v>89</v>
      </c>
      <c r="AW350" s="14" t="s">
        <v>36</v>
      </c>
      <c r="AX350" s="14" t="s">
        <v>81</v>
      </c>
      <c r="AY350" s="178" t="s">
        <v>199</v>
      </c>
    </row>
    <row r="351" spans="2:51" s="13" customFormat="1" ht="11.25">
      <c r="B351" s="169"/>
      <c r="D351" s="163" t="s">
        <v>212</v>
      </c>
      <c r="E351" s="170" t="s">
        <v>1</v>
      </c>
      <c r="F351" s="171" t="s">
        <v>1809</v>
      </c>
      <c r="H351" s="172">
        <v>25.175</v>
      </c>
      <c r="I351" s="173"/>
      <c r="L351" s="169"/>
      <c r="M351" s="174"/>
      <c r="N351" s="175"/>
      <c r="O351" s="175"/>
      <c r="P351" s="175"/>
      <c r="Q351" s="175"/>
      <c r="R351" s="175"/>
      <c r="S351" s="175"/>
      <c r="T351" s="176"/>
      <c r="AT351" s="170" t="s">
        <v>212</v>
      </c>
      <c r="AU351" s="170" t="s">
        <v>221</v>
      </c>
      <c r="AV351" s="13" t="s">
        <v>91</v>
      </c>
      <c r="AW351" s="13" t="s">
        <v>36</v>
      </c>
      <c r="AX351" s="13" t="s">
        <v>89</v>
      </c>
      <c r="AY351" s="170" t="s">
        <v>199</v>
      </c>
    </row>
    <row r="352" spans="1:65" s="2" customFormat="1" ht="14.45" customHeight="1">
      <c r="A352" s="33"/>
      <c r="B352" s="149"/>
      <c r="C352" s="150" t="s">
        <v>520</v>
      </c>
      <c r="D352" s="150" t="s">
        <v>201</v>
      </c>
      <c r="E352" s="151" t="s">
        <v>1810</v>
      </c>
      <c r="F352" s="152" t="s">
        <v>1811</v>
      </c>
      <c r="G352" s="153" t="s">
        <v>309</v>
      </c>
      <c r="H352" s="154">
        <v>600</v>
      </c>
      <c r="I352" s="155"/>
      <c r="J352" s="156">
        <f>ROUND(I352*H352,2)</f>
        <v>0</v>
      </c>
      <c r="K352" s="152" t="s">
        <v>205</v>
      </c>
      <c r="L352" s="34"/>
      <c r="M352" s="157" t="s">
        <v>1</v>
      </c>
      <c r="N352" s="158" t="s">
        <v>46</v>
      </c>
      <c r="O352" s="59"/>
      <c r="P352" s="159">
        <f>O352*H352</f>
        <v>0</v>
      </c>
      <c r="Q352" s="159">
        <v>0</v>
      </c>
      <c r="R352" s="159">
        <f>Q352*H352</f>
        <v>0</v>
      </c>
      <c r="S352" s="159">
        <v>0.001</v>
      </c>
      <c r="T352" s="160">
        <f>S352*H352</f>
        <v>0.6</v>
      </c>
      <c r="U352" s="33"/>
      <c r="V352" s="33"/>
      <c r="W352" s="33"/>
      <c r="X352" s="33"/>
      <c r="Y352" s="33"/>
      <c r="Z352" s="33"/>
      <c r="AA352" s="33"/>
      <c r="AB352" s="33"/>
      <c r="AC352" s="33"/>
      <c r="AD352" s="33"/>
      <c r="AE352" s="33"/>
      <c r="AR352" s="161" t="s">
        <v>206</v>
      </c>
      <c r="AT352" s="161" t="s">
        <v>201</v>
      </c>
      <c r="AU352" s="161" t="s">
        <v>221</v>
      </c>
      <c r="AY352" s="18" t="s">
        <v>199</v>
      </c>
      <c r="BE352" s="162">
        <f>IF(N352="základní",J352,0)</f>
        <v>0</v>
      </c>
      <c r="BF352" s="162">
        <f>IF(N352="snížená",J352,0)</f>
        <v>0</v>
      </c>
      <c r="BG352" s="162">
        <f>IF(N352="zákl. přenesená",J352,0)</f>
        <v>0</v>
      </c>
      <c r="BH352" s="162">
        <f>IF(N352="sníž. přenesená",J352,0)</f>
        <v>0</v>
      </c>
      <c r="BI352" s="162">
        <f>IF(N352="nulová",J352,0)</f>
        <v>0</v>
      </c>
      <c r="BJ352" s="18" t="s">
        <v>89</v>
      </c>
      <c r="BK352" s="162">
        <f>ROUND(I352*H352,2)</f>
        <v>0</v>
      </c>
      <c r="BL352" s="18" t="s">
        <v>206</v>
      </c>
      <c r="BM352" s="161" t="s">
        <v>1812</v>
      </c>
    </row>
    <row r="353" spans="1:47" s="2" customFormat="1" ht="19.5">
      <c r="A353" s="33"/>
      <c r="B353" s="34"/>
      <c r="C353" s="33"/>
      <c r="D353" s="163" t="s">
        <v>208</v>
      </c>
      <c r="E353" s="33"/>
      <c r="F353" s="164" t="s">
        <v>1813</v>
      </c>
      <c r="G353" s="33"/>
      <c r="H353" s="33"/>
      <c r="I353" s="165"/>
      <c r="J353" s="33"/>
      <c r="K353" s="33"/>
      <c r="L353" s="34"/>
      <c r="M353" s="166"/>
      <c r="N353" s="167"/>
      <c r="O353" s="59"/>
      <c r="P353" s="59"/>
      <c r="Q353" s="59"/>
      <c r="R353" s="59"/>
      <c r="S353" s="59"/>
      <c r="T353" s="60"/>
      <c r="U353" s="33"/>
      <c r="V353" s="33"/>
      <c r="W353" s="33"/>
      <c r="X353" s="33"/>
      <c r="Y353" s="33"/>
      <c r="Z353" s="33"/>
      <c r="AA353" s="33"/>
      <c r="AB353" s="33"/>
      <c r="AC353" s="33"/>
      <c r="AD353" s="33"/>
      <c r="AE353" s="33"/>
      <c r="AT353" s="18" t="s">
        <v>208</v>
      </c>
      <c r="AU353" s="18" t="s">
        <v>221</v>
      </c>
    </row>
    <row r="354" spans="2:51" s="14" customFormat="1" ht="11.25">
      <c r="B354" s="177"/>
      <c r="D354" s="163" t="s">
        <v>212</v>
      </c>
      <c r="E354" s="178" t="s">
        <v>1</v>
      </c>
      <c r="F354" s="179" t="s">
        <v>1595</v>
      </c>
      <c r="H354" s="178" t="s">
        <v>1</v>
      </c>
      <c r="I354" s="180"/>
      <c r="L354" s="177"/>
      <c r="M354" s="181"/>
      <c r="N354" s="182"/>
      <c r="O354" s="182"/>
      <c r="P354" s="182"/>
      <c r="Q354" s="182"/>
      <c r="R354" s="182"/>
      <c r="S354" s="182"/>
      <c r="T354" s="183"/>
      <c r="AT354" s="178" t="s">
        <v>212</v>
      </c>
      <c r="AU354" s="178" t="s">
        <v>221</v>
      </c>
      <c r="AV354" s="14" t="s">
        <v>89</v>
      </c>
      <c r="AW354" s="14" t="s">
        <v>36</v>
      </c>
      <c r="AX354" s="14" t="s">
        <v>81</v>
      </c>
      <c r="AY354" s="178" t="s">
        <v>199</v>
      </c>
    </row>
    <row r="355" spans="2:51" s="13" customFormat="1" ht="11.25">
      <c r="B355" s="169"/>
      <c r="D355" s="163" t="s">
        <v>212</v>
      </c>
      <c r="E355" s="170" t="s">
        <v>1</v>
      </c>
      <c r="F355" s="171" t="s">
        <v>1814</v>
      </c>
      <c r="H355" s="172">
        <v>600</v>
      </c>
      <c r="I355" s="173"/>
      <c r="L355" s="169"/>
      <c r="M355" s="174"/>
      <c r="N355" s="175"/>
      <c r="O355" s="175"/>
      <c r="P355" s="175"/>
      <c r="Q355" s="175"/>
      <c r="R355" s="175"/>
      <c r="S355" s="175"/>
      <c r="T355" s="176"/>
      <c r="AT355" s="170" t="s">
        <v>212</v>
      </c>
      <c r="AU355" s="170" t="s">
        <v>221</v>
      </c>
      <c r="AV355" s="13" t="s">
        <v>91</v>
      </c>
      <c r="AW355" s="13" t="s">
        <v>36</v>
      </c>
      <c r="AX355" s="13" t="s">
        <v>89</v>
      </c>
      <c r="AY355" s="170" t="s">
        <v>199</v>
      </c>
    </row>
    <row r="356" spans="2:63" s="12" customFormat="1" ht="20.85" customHeight="1">
      <c r="B356" s="136"/>
      <c r="D356" s="137" t="s">
        <v>80</v>
      </c>
      <c r="E356" s="147" t="s">
        <v>1050</v>
      </c>
      <c r="F356" s="147" t="s">
        <v>1051</v>
      </c>
      <c r="I356" s="139"/>
      <c r="J356" s="148">
        <f>BK356</f>
        <v>0</v>
      </c>
      <c r="L356" s="136"/>
      <c r="M356" s="141"/>
      <c r="N356" s="142"/>
      <c r="O356" s="142"/>
      <c r="P356" s="143">
        <f>SUM(P357:P362)</f>
        <v>0</v>
      </c>
      <c r="Q356" s="142"/>
      <c r="R356" s="143">
        <f>SUM(R357:R362)</f>
        <v>0</v>
      </c>
      <c r="S356" s="142"/>
      <c r="T356" s="144">
        <f>SUM(T357:T362)</f>
        <v>0</v>
      </c>
      <c r="AR356" s="137" t="s">
        <v>89</v>
      </c>
      <c r="AT356" s="145" t="s">
        <v>80</v>
      </c>
      <c r="AU356" s="145" t="s">
        <v>91</v>
      </c>
      <c r="AY356" s="137" t="s">
        <v>199</v>
      </c>
      <c r="BK356" s="146">
        <f>SUM(BK357:BK362)</f>
        <v>0</v>
      </c>
    </row>
    <row r="357" spans="1:65" s="2" customFormat="1" ht="24.2" customHeight="1">
      <c r="A357" s="33"/>
      <c r="B357" s="149"/>
      <c r="C357" s="150" t="s">
        <v>527</v>
      </c>
      <c r="D357" s="150" t="s">
        <v>201</v>
      </c>
      <c r="E357" s="151" t="s">
        <v>1535</v>
      </c>
      <c r="F357" s="152" t="s">
        <v>1536</v>
      </c>
      <c r="G357" s="153" t="s">
        <v>204</v>
      </c>
      <c r="H357" s="154">
        <v>56.4</v>
      </c>
      <c r="I357" s="155"/>
      <c r="J357" s="156">
        <f>ROUND(I357*H357,2)</f>
        <v>0</v>
      </c>
      <c r="K357" s="152" t="s">
        <v>205</v>
      </c>
      <c r="L357" s="34"/>
      <c r="M357" s="157" t="s">
        <v>1</v>
      </c>
      <c r="N357" s="158" t="s">
        <v>46</v>
      </c>
      <c r="O357" s="59"/>
      <c r="P357" s="159">
        <f>O357*H357</f>
        <v>0</v>
      </c>
      <c r="Q357" s="159">
        <v>0</v>
      </c>
      <c r="R357" s="159">
        <f>Q357*H357</f>
        <v>0</v>
      </c>
      <c r="S357" s="159">
        <v>0</v>
      </c>
      <c r="T357" s="160">
        <f>S357*H357</f>
        <v>0</v>
      </c>
      <c r="U357" s="33"/>
      <c r="V357" s="33"/>
      <c r="W357" s="33"/>
      <c r="X357" s="33"/>
      <c r="Y357" s="33"/>
      <c r="Z357" s="33"/>
      <c r="AA357" s="33"/>
      <c r="AB357" s="33"/>
      <c r="AC357" s="33"/>
      <c r="AD357" s="33"/>
      <c r="AE357" s="33"/>
      <c r="AR357" s="161" t="s">
        <v>206</v>
      </c>
      <c r="AT357" s="161" t="s">
        <v>201</v>
      </c>
      <c r="AU357" s="161" t="s">
        <v>221</v>
      </c>
      <c r="AY357" s="18" t="s">
        <v>199</v>
      </c>
      <c r="BE357" s="162">
        <f>IF(N357="základní",J357,0)</f>
        <v>0</v>
      </c>
      <c r="BF357" s="162">
        <f>IF(N357="snížená",J357,0)</f>
        <v>0</v>
      </c>
      <c r="BG357" s="162">
        <f>IF(N357="zákl. přenesená",J357,0)</f>
        <v>0</v>
      </c>
      <c r="BH357" s="162">
        <f>IF(N357="sníž. přenesená",J357,0)</f>
        <v>0</v>
      </c>
      <c r="BI357" s="162">
        <f>IF(N357="nulová",J357,0)</f>
        <v>0</v>
      </c>
      <c r="BJ357" s="18" t="s">
        <v>89</v>
      </c>
      <c r="BK357" s="162">
        <f>ROUND(I357*H357,2)</f>
        <v>0</v>
      </c>
      <c r="BL357" s="18" t="s">
        <v>206</v>
      </c>
      <c r="BM357" s="161" t="s">
        <v>1815</v>
      </c>
    </row>
    <row r="358" spans="1:47" s="2" customFormat="1" ht="11.25">
      <c r="A358" s="33"/>
      <c r="B358" s="34"/>
      <c r="C358" s="33"/>
      <c r="D358" s="163" t="s">
        <v>208</v>
      </c>
      <c r="E358" s="33"/>
      <c r="F358" s="164" t="s">
        <v>1536</v>
      </c>
      <c r="G358" s="33"/>
      <c r="H358" s="33"/>
      <c r="I358" s="165"/>
      <c r="J358" s="33"/>
      <c r="K358" s="33"/>
      <c r="L358" s="34"/>
      <c r="M358" s="166"/>
      <c r="N358" s="167"/>
      <c r="O358" s="59"/>
      <c r="P358" s="59"/>
      <c r="Q358" s="59"/>
      <c r="R358" s="59"/>
      <c r="S358" s="59"/>
      <c r="T358" s="60"/>
      <c r="U358" s="33"/>
      <c r="V358" s="33"/>
      <c r="W358" s="33"/>
      <c r="X358" s="33"/>
      <c r="Y358" s="33"/>
      <c r="Z358" s="33"/>
      <c r="AA358" s="33"/>
      <c r="AB358" s="33"/>
      <c r="AC358" s="33"/>
      <c r="AD358" s="33"/>
      <c r="AE358" s="33"/>
      <c r="AT358" s="18" t="s">
        <v>208</v>
      </c>
      <c r="AU358" s="18" t="s">
        <v>221</v>
      </c>
    </row>
    <row r="359" spans="1:47" s="2" customFormat="1" ht="68.25">
      <c r="A359" s="33"/>
      <c r="B359" s="34"/>
      <c r="C359" s="33"/>
      <c r="D359" s="163" t="s">
        <v>210</v>
      </c>
      <c r="E359" s="33"/>
      <c r="F359" s="168" t="s">
        <v>1538</v>
      </c>
      <c r="G359" s="33"/>
      <c r="H359" s="33"/>
      <c r="I359" s="165"/>
      <c r="J359" s="33"/>
      <c r="K359" s="33"/>
      <c r="L359" s="34"/>
      <c r="M359" s="166"/>
      <c r="N359" s="167"/>
      <c r="O359" s="59"/>
      <c r="P359" s="59"/>
      <c r="Q359" s="59"/>
      <c r="R359" s="59"/>
      <c r="S359" s="59"/>
      <c r="T359" s="60"/>
      <c r="U359" s="33"/>
      <c r="V359" s="33"/>
      <c r="W359" s="33"/>
      <c r="X359" s="33"/>
      <c r="Y359" s="33"/>
      <c r="Z359" s="33"/>
      <c r="AA359" s="33"/>
      <c r="AB359" s="33"/>
      <c r="AC359" s="33"/>
      <c r="AD359" s="33"/>
      <c r="AE359" s="33"/>
      <c r="AT359" s="18" t="s">
        <v>210</v>
      </c>
      <c r="AU359" s="18" t="s">
        <v>221</v>
      </c>
    </row>
    <row r="360" spans="2:51" s="14" customFormat="1" ht="11.25">
      <c r="B360" s="177"/>
      <c r="D360" s="163" t="s">
        <v>212</v>
      </c>
      <c r="E360" s="178" t="s">
        <v>1</v>
      </c>
      <c r="F360" s="179" t="s">
        <v>1816</v>
      </c>
      <c r="H360" s="178" t="s">
        <v>1</v>
      </c>
      <c r="I360" s="180"/>
      <c r="L360" s="177"/>
      <c r="M360" s="181"/>
      <c r="N360" s="182"/>
      <c r="O360" s="182"/>
      <c r="P360" s="182"/>
      <c r="Q360" s="182"/>
      <c r="R360" s="182"/>
      <c r="S360" s="182"/>
      <c r="T360" s="183"/>
      <c r="AT360" s="178" t="s">
        <v>212</v>
      </c>
      <c r="AU360" s="178" t="s">
        <v>221</v>
      </c>
      <c r="AV360" s="14" t="s">
        <v>89</v>
      </c>
      <c r="AW360" s="14" t="s">
        <v>36</v>
      </c>
      <c r="AX360" s="14" t="s">
        <v>81</v>
      </c>
      <c r="AY360" s="178" t="s">
        <v>199</v>
      </c>
    </row>
    <row r="361" spans="2:51" s="14" customFormat="1" ht="11.25">
      <c r="B361" s="177"/>
      <c r="D361" s="163" t="s">
        <v>212</v>
      </c>
      <c r="E361" s="178" t="s">
        <v>1</v>
      </c>
      <c r="F361" s="179" t="s">
        <v>1817</v>
      </c>
      <c r="H361" s="178" t="s">
        <v>1</v>
      </c>
      <c r="I361" s="180"/>
      <c r="L361" s="177"/>
      <c r="M361" s="181"/>
      <c r="N361" s="182"/>
      <c r="O361" s="182"/>
      <c r="P361" s="182"/>
      <c r="Q361" s="182"/>
      <c r="R361" s="182"/>
      <c r="S361" s="182"/>
      <c r="T361" s="183"/>
      <c r="AT361" s="178" t="s">
        <v>212</v>
      </c>
      <c r="AU361" s="178" t="s">
        <v>221</v>
      </c>
      <c r="AV361" s="14" t="s">
        <v>89</v>
      </c>
      <c r="AW361" s="14" t="s">
        <v>36</v>
      </c>
      <c r="AX361" s="14" t="s">
        <v>81</v>
      </c>
      <c r="AY361" s="178" t="s">
        <v>199</v>
      </c>
    </row>
    <row r="362" spans="2:51" s="13" customFormat="1" ht="11.25">
      <c r="B362" s="169"/>
      <c r="D362" s="163" t="s">
        <v>212</v>
      </c>
      <c r="E362" s="170" t="s">
        <v>1</v>
      </c>
      <c r="F362" s="171" t="s">
        <v>1818</v>
      </c>
      <c r="H362" s="172">
        <v>56.4</v>
      </c>
      <c r="I362" s="173"/>
      <c r="L362" s="169"/>
      <c r="M362" s="174"/>
      <c r="N362" s="175"/>
      <c r="O362" s="175"/>
      <c r="P362" s="175"/>
      <c r="Q362" s="175"/>
      <c r="R362" s="175"/>
      <c r="S362" s="175"/>
      <c r="T362" s="176"/>
      <c r="AT362" s="170" t="s">
        <v>212</v>
      </c>
      <c r="AU362" s="170" t="s">
        <v>221</v>
      </c>
      <c r="AV362" s="13" t="s">
        <v>91</v>
      </c>
      <c r="AW362" s="13" t="s">
        <v>36</v>
      </c>
      <c r="AX362" s="13" t="s">
        <v>89</v>
      </c>
      <c r="AY362" s="170" t="s">
        <v>199</v>
      </c>
    </row>
    <row r="363" spans="2:63" s="12" customFormat="1" ht="22.9" customHeight="1">
      <c r="B363" s="136"/>
      <c r="D363" s="137" t="s">
        <v>80</v>
      </c>
      <c r="E363" s="147" t="s">
        <v>609</v>
      </c>
      <c r="F363" s="147" t="s">
        <v>610</v>
      </c>
      <c r="I363" s="139"/>
      <c r="J363" s="148">
        <f>BK363</f>
        <v>0</v>
      </c>
      <c r="L363" s="136"/>
      <c r="M363" s="141"/>
      <c r="N363" s="142"/>
      <c r="O363" s="142"/>
      <c r="P363" s="143">
        <f>SUM(P364:P370)</f>
        <v>0</v>
      </c>
      <c r="Q363" s="142"/>
      <c r="R363" s="143">
        <f>SUM(R364:R370)</f>
        <v>0</v>
      </c>
      <c r="S363" s="142"/>
      <c r="T363" s="144">
        <f>SUM(T364:T370)</f>
        <v>0</v>
      </c>
      <c r="AR363" s="137" t="s">
        <v>89</v>
      </c>
      <c r="AT363" s="145" t="s">
        <v>80</v>
      </c>
      <c r="AU363" s="145" t="s">
        <v>89</v>
      </c>
      <c r="AY363" s="137" t="s">
        <v>199</v>
      </c>
      <c r="BK363" s="146">
        <f>SUM(BK364:BK370)</f>
        <v>0</v>
      </c>
    </row>
    <row r="364" spans="1:65" s="2" customFormat="1" ht="24.2" customHeight="1">
      <c r="A364" s="33"/>
      <c r="B364" s="149"/>
      <c r="C364" s="150" t="s">
        <v>533</v>
      </c>
      <c r="D364" s="150" t="s">
        <v>201</v>
      </c>
      <c r="E364" s="151" t="s">
        <v>612</v>
      </c>
      <c r="F364" s="152" t="s">
        <v>613</v>
      </c>
      <c r="G364" s="153" t="s">
        <v>275</v>
      </c>
      <c r="H364" s="154">
        <v>90.39</v>
      </c>
      <c r="I364" s="155"/>
      <c r="J364" s="156">
        <f>ROUND(I364*H364,2)</f>
        <v>0</v>
      </c>
      <c r="K364" s="152" t="s">
        <v>246</v>
      </c>
      <c r="L364" s="34"/>
      <c r="M364" s="157" t="s">
        <v>1</v>
      </c>
      <c r="N364" s="158" t="s">
        <v>46</v>
      </c>
      <c r="O364" s="59"/>
      <c r="P364" s="159">
        <f>O364*H364</f>
        <v>0</v>
      </c>
      <c r="Q364" s="159">
        <v>0</v>
      </c>
      <c r="R364" s="159">
        <f>Q364*H364</f>
        <v>0</v>
      </c>
      <c r="S364" s="159">
        <v>0</v>
      </c>
      <c r="T364" s="160">
        <f>S364*H364</f>
        <v>0</v>
      </c>
      <c r="U364" s="33"/>
      <c r="V364" s="33"/>
      <c r="W364" s="33"/>
      <c r="X364" s="33"/>
      <c r="Y364" s="33"/>
      <c r="Z364" s="33"/>
      <c r="AA364" s="33"/>
      <c r="AB364" s="33"/>
      <c r="AC364" s="33"/>
      <c r="AD364" s="33"/>
      <c r="AE364" s="33"/>
      <c r="AR364" s="161" t="s">
        <v>206</v>
      </c>
      <c r="AT364" s="161" t="s">
        <v>201</v>
      </c>
      <c r="AU364" s="161" t="s">
        <v>91</v>
      </c>
      <c r="AY364" s="18" t="s">
        <v>199</v>
      </c>
      <c r="BE364" s="162">
        <f>IF(N364="základní",J364,0)</f>
        <v>0</v>
      </c>
      <c r="BF364" s="162">
        <f>IF(N364="snížená",J364,0)</f>
        <v>0</v>
      </c>
      <c r="BG364" s="162">
        <f>IF(N364="zákl. přenesená",J364,0)</f>
        <v>0</v>
      </c>
      <c r="BH364" s="162">
        <f>IF(N364="sníž. přenesená",J364,0)</f>
        <v>0</v>
      </c>
      <c r="BI364" s="162">
        <f>IF(N364="nulová",J364,0)</f>
        <v>0</v>
      </c>
      <c r="BJ364" s="18" t="s">
        <v>89</v>
      </c>
      <c r="BK364" s="162">
        <f>ROUND(I364*H364,2)</f>
        <v>0</v>
      </c>
      <c r="BL364" s="18" t="s">
        <v>206</v>
      </c>
      <c r="BM364" s="161" t="s">
        <v>1819</v>
      </c>
    </row>
    <row r="365" spans="2:51" s="13" customFormat="1" ht="11.25">
      <c r="B365" s="169"/>
      <c r="D365" s="163" t="s">
        <v>212</v>
      </c>
      <c r="E365" s="170" t="s">
        <v>1</v>
      </c>
      <c r="F365" s="171" t="s">
        <v>1820</v>
      </c>
      <c r="H365" s="172">
        <v>60.42</v>
      </c>
      <c r="I365" s="173"/>
      <c r="L365" s="169"/>
      <c r="M365" s="174"/>
      <c r="N365" s="175"/>
      <c r="O365" s="175"/>
      <c r="P365" s="175"/>
      <c r="Q365" s="175"/>
      <c r="R365" s="175"/>
      <c r="S365" s="175"/>
      <c r="T365" s="176"/>
      <c r="AT365" s="170" t="s">
        <v>212</v>
      </c>
      <c r="AU365" s="170" t="s">
        <v>91</v>
      </c>
      <c r="AV365" s="13" t="s">
        <v>91</v>
      </c>
      <c r="AW365" s="13" t="s">
        <v>36</v>
      </c>
      <c r="AX365" s="13" t="s">
        <v>81</v>
      </c>
      <c r="AY365" s="170" t="s">
        <v>199</v>
      </c>
    </row>
    <row r="366" spans="2:51" s="13" customFormat="1" ht="11.25">
      <c r="B366" s="169"/>
      <c r="D366" s="163" t="s">
        <v>212</v>
      </c>
      <c r="E366" s="170" t="s">
        <v>1</v>
      </c>
      <c r="F366" s="171" t="s">
        <v>1821</v>
      </c>
      <c r="H366" s="172">
        <v>29.97</v>
      </c>
      <c r="I366" s="173"/>
      <c r="L366" s="169"/>
      <c r="M366" s="174"/>
      <c r="N366" s="175"/>
      <c r="O366" s="175"/>
      <c r="P366" s="175"/>
      <c r="Q366" s="175"/>
      <c r="R366" s="175"/>
      <c r="S366" s="175"/>
      <c r="T366" s="176"/>
      <c r="AT366" s="170" t="s">
        <v>212</v>
      </c>
      <c r="AU366" s="170" t="s">
        <v>91</v>
      </c>
      <c r="AV366" s="13" t="s">
        <v>91</v>
      </c>
      <c r="AW366" s="13" t="s">
        <v>36</v>
      </c>
      <c r="AX366" s="13" t="s">
        <v>81</v>
      </c>
      <c r="AY366" s="170" t="s">
        <v>199</v>
      </c>
    </row>
    <row r="367" spans="2:51" s="15" customFormat="1" ht="11.25">
      <c r="B367" s="184"/>
      <c r="D367" s="163" t="s">
        <v>212</v>
      </c>
      <c r="E367" s="185" t="s">
        <v>1</v>
      </c>
      <c r="F367" s="186" t="s">
        <v>234</v>
      </c>
      <c r="H367" s="187">
        <v>90.39</v>
      </c>
      <c r="I367" s="188"/>
      <c r="L367" s="184"/>
      <c r="M367" s="189"/>
      <c r="N367" s="190"/>
      <c r="O367" s="190"/>
      <c r="P367" s="190"/>
      <c r="Q367" s="190"/>
      <c r="R367" s="190"/>
      <c r="S367" s="190"/>
      <c r="T367" s="191"/>
      <c r="AT367" s="185" t="s">
        <v>212</v>
      </c>
      <c r="AU367" s="185" t="s">
        <v>91</v>
      </c>
      <c r="AV367" s="15" t="s">
        <v>206</v>
      </c>
      <c r="AW367" s="15" t="s">
        <v>36</v>
      </c>
      <c r="AX367" s="15" t="s">
        <v>89</v>
      </c>
      <c r="AY367" s="185" t="s">
        <v>199</v>
      </c>
    </row>
    <row r="368" spans="1:65" s="2" customFormat="1" ht="24.2" customHeight="1">
      <c r="A368" s="33"/>
      <c r="B368" s="149"/>
      <c r="C368" s="150" t="s">
        <v>541</v>
      </c>
      <c r="D368" s="150" t="s">
        <v>201</v>
      </c>
      <c r="E368" s="151" t="s">
        <v>1060</v>
      </c>
      <c r="F368" s="152" t="s">
        <v>1061</v>
      </c>
      <c r="G368" s="153" t="s">
        <v>275</v>
      </c>
      <c r="H368" s="154">
        <v>0.6</v>
      </c>
      <c r="I368" s="155"/>
      <c r="J368" s="156">
        <f>ROUND(I368*H368,2)</f>
        <v>0</v>
      </c>
      <c r="K368" s="152" t="s">
        <v>246</v>
      </c>
      <c r="L368" s="34"/>
      <c r="M368" s="157" t="s">
        <v>1</v>
      </c>
      <c r="N368" s="158" t="s">
        <v>46</v>
      </c>
      <c r="O368" s="59"/>
      <c r="P368" s="159">
        <f>O368*H368</f>
        <v>0</v>
      </c>
      <c r="Q368" s="159">
        <v>0</v>
      </c>
      <c r="R368" s="159">
        <f>Q368*H368</f>
        <v>0</v>
      </c>
      <c r="S368" s="159">
        <v>0</v>
      </c>
      <c r="T368" s="160">
        <f>S368*H368</f>
        <v>0</v>
      </c>
      <c r="U368" s="33"/>
      <c r="V368" s="33"/>
      <c r="W368" s="33"/>
      <c r="X368" s="33"/>
      <c r="Y368" s="33"/>
      <c r="Z368" s="33"/>
      <c r="AA368" s="33"/>
      <c r="AB368" s="33"/>
      <c r="AC368" s="33"/>
      <c r="AD368" s="33"/>
      <c r="AE368" s="33"/>
      <c r="AR368" s="161" t="s">
        <v>206</v>
      </c>
      <c r="AT368" s="161" t="s">
        <v>201</v>
      </c>
      <c r="AU368" s="161" t="s">
        <v>91</v>
      </c>
      <c r="AY368" s="18" t="s">
        <v>199</v>
      </c>
      <c r="BE368" s="162">
        <f>IF(N368="základní",J368,0)</f>
        <v>0</v>
      </c>
      <c r="BF368" s="162">
        <f>IF(N368="snížená",J368,0)</f>
        <v>0</v>
      </c>
      <c r="BG368" s="162">
        <f>IF(N368="zákl. přenesená",J368,0)</f>
        <v>0</v>
      </c>
      <c r="BH368" s="162">
        <f>IF(N368="sníž. přenesená",J368,0)</f>
        <v>0</v>
      </c>
      <c r="BI368" s="162">
        <f>IF(N368="nulová",J368,0)</f>
        <v>0</v>
      </c>
      <c r="BJ368" s="18" t="s">
        <v>89</v>
      </c>
      <c r="BK368" s="162">
        <f>ROUND(I368*H368,2)</f>
        <v>0</v>
      </c>
      <c r="BL368" s="18" t="s">
        <v>206</v>
      </c>
      <c r="BM368" s="161" t="s">
        <v>1822</v>
      </c>
    </row>
    <row r="369" spans="2:51" s="13" customFormat="1" ht="11.25">
      <c r="B369" s="169"/>
      <c r="D369" s="163" t="s">
        <v>212</v>
      </c>
      <c r="E369" s="170" t="s">
        <v>1</v>
      </c>
      <c r="F369" s="171" t="s">
        <v>1823</v>
      </c>
      <c r="H369" s="172">
        <v>0.6</v>
      </c>
      <c r="I369" s="173"/>
      <c r="L369" s="169"/>
      <c r="M369" s="174"/>
      <c r="N369" s="175"/>
      <c r="O369" s="175"/>
      <c r="P369" s="175"/>
      <c r="Q369" s="175"/>
      <c r="R369" s="175"/>
      <c r="S369" s="175"/>
      <c r="T369" s="176"/>
      <c r="AT369" s="170" t="s">
        <v>212</v>
      </c>
      <c r="AU369" s="170" t="s">
        <v>91</v>
      </c>
      <c r="AV369" s="13" t="s">
        <v>91</v>
      </c>
      <c r="AW369" s="13" t="s">
        <v>36</v>
      </c>
      <c r="AX369" s="13" t="s">
        <v>81</v>
      </c>
      <c r="AY369" s="170" t="s">
        <v>199</v>
      </c>
    </row>
    <row r="370" spans="2:51" s="15" customFormat="1" ht="11.25">
      <c r="B370" s="184"/>
      <c r="D370" s="163" t="s">
        <v>212</v>
      </c>
      <c r="E370" s="185" t="s">
        <v>1</v>
      </c>
      <c r="F370" s="186" t="s">
        <v>234</v>
      </c>
      <c r="H370" s="187">
        <v>0.6</v>
      </c>
      <c r="I370" s="188"/>
      <c r="L370" s="184"/>
      <c r="M370" s="189"/>
      <c r="N370" s="190"/>
      <c r="O370" s="190"/>
      <c r="P370" s="190"/>
      <c r="Q370" s="190"/>
      <c r="R370" s="190"/>
      <c r="S370" s="190"/>
      <c r="T370" s="191"/>
      <c r="AT370" s="185" t="s">
        <v>212</v>
      </c>
      <c r="AU370" s="185" t="s">
        <v>91</v>
      </c>
      <c r="AV370" s="15" t="s">
        <v>206</v>
      </c>
      <c r="AW370" s="15" t="s">
        <v>36</v>
      </c>
      <c r="AX370" s="15" t="s">
        <v>89</v>
      </c>
      <c r="AY370" s="185" t="s">
        <v>199</v>
      </c>
    </row>
    <row r="371" spans="2:63" s="12" customFormat="1" ht="22.9" customHeight="1">
      <c r="B371" s="136"/>
      <c r="D371" s="137" t="s">
        <v>80</v>
      </c>
      <c r="E371" s="147" t="s">
        <v>623</v>
      </c>
      <c r="F371" s="147" t="s">
        <v>624</v>
      </c>
      <c r="I371" s="139"/>
      <c r="J371" s="148">
        <f>BK371</f>
        <v>0</v>
      </c>
      <c r="L371" s="136"/>
      <c r="M371" s="141"/>
      <c r="N371" s="142"/>
      <c r="O371" s="142"/>
      <c r="P371" s="143">
        <f>SUM(P372:P374)</f>
        <v>0</v>
      </c>
      <c r="Q371" s="142"/>
      <c r="R371" s="143">
        <f>SUM(R372:R374)</f>
        <v>0</v>
      </c>
      <c r="S371" s="142"/>
      <c r="T371" s="144">
        <f>SUM(T372:T374)</f>
        <v>0</v>
      </c>
      <c r="AR371" s="137" t="s">
        <v>89</v>
      </c>
      <c r="AT371" s="145" t="s">
        <v>80</v>
      </c>
      <c r="AU371" s="145" t="s">
        <v>89</v>
      </c>
      <c r="AY371" s="137" t="s">
        <v>199</v>
      </c>
      <c r="BK371" s="146">
        <f>SUM(BK372:BK374)</f>
        <v>0</v>
      </c>
    </row>
    <row r="372" spans="1:65" s="2" customFormat="1" ht="24.2" customHeight="1">
      <c r="A372" s="33"/>
      <c r="B372" s="149"/>
      <c r="C372" s="150" t="s">
        <v>550</v>
      </c>
      <c r="D372" s="150" t="s">
        <v>201</v>
      </c>
      <c r="E372" s="151" t="s">
        <v>1824</v>
      </c>
      <c r="F372" s="152" t="s">
        <v>1825</v>
      </c>
      <c r="G372" s="153" t="s">
        <v>275</v>
      </c>
      <c r="H372" s="154">
        <v>41.906</v>
      </c>
      <c r="I372" s="155"/>
      <c r="J372" s="156">
        <f>ROUND(I372*H372,2)</f>
        <v>0</v>
      </c>
      <c r="K372" s="152" t="s">
        <v>205</v>
      </c>
      <c r="L372" s="34"/>
      <c r="M372" s="157" t="s">
        <v>1</v>
      </c>
      <c r="N372" s="158" t="s">
        <v>46</v>
      </c>
      <c r="O372" s="59"/>
      <c r="P372" s="159">
        <f>O372*H372</f>
        <v>0</v>
      </c>
      <c r="Q372" s="159">
        <v>0</v>
      </c>
      <c r="R372" s="159">
        <f>Q372*H372</f>
        <v>0</v>
      </c>
      <c r="S372" s="159">
        <v>0</v>
      </c>
      <c r="T372" s="160">
        <f>S372*H372</f>
        <v>0</v>
      </c>
      <c r="U372" s="33"/>
      <c r="V372" s="33"/>
      <c r="W372" s="33"/>
      <c r="X372" s="33"/>
      <c r="Y372" s="33"/>
      <c r="Z372" s="33"/>
      <c r="AA372" s="33"/>
      <c r="AB372" s="33"/>
      <c r="AC372" s="33"/>
      <c r="AD372" s="33"/>
      <c r="AE372" s="33"/>
      <c r="AR372" s="161" t="s">
        <v>206</v>
      </c>
      <c r="AT372" s="161" t="s">
        <v>201</v>
      </c>
      <c r="AU372" s="161" t="s">
        <v>91</v>
      </c>
      <c r="AY372" s="18" t="s">
        <v>199</v>
      </c>
      <c r="BE372" s="162">
        <f>IF(N372="základní",J372,0)</f>
        <v>0</v>
      </c>
      <c r="BF372" s="162">
        <f>IF(N372="snížená",J372,0)</f>
        <v>0</v>
      </c>
      <c r="BG372" s="162">
        <f>IF(N372="zákl. přenesená",J372,0)</f>
        <v>0</v>
      </c>
      <c r="BH372" s="162">
        <f>IF(N372="sníž. přenesená",J372,0)</f>
        <v>0</v>
      </c>
      <c r="BI372" s="162">
        <f>IF(N372="nulová",J372,0)</f>
        <v>0</v>
      </c>
      <c r="BJ372" s="18" t="s">
        <v>89</v>
      </c>
      <c r="BK372" s="162">
        <f>ROUND(I372*H372,2)</f>
        <v>0</v>
      </c>
      <c r="BL372" s="18" t="s">
        <v>206</v>
      </c>
      <c r="BM372" s="161" t="s">
        <v>1826</v>
      </c>
    </row>
    <row r="373" spans="1:47" s="2" customFormat="1" ht="29.25">
      <c r="A373" s="33"/>
      <c r="B373" s="34"/>
      <c r="C373" s="33"/>
      <c r="D373" s="163" t="s">
        <v>208</v>
      </c>
      <c r="E373" s="33"/>
      <c r="F373" s="164" t="s">
        <v>1827</v>
      </c>
      <c r="G373" s="33"/>
      <c r="H373" s="33"/>
      <c r="I373" s="165"/>
      <c r="J373" s="33"/>
      <c r="K373" s="33"/>
      <c r="L373" s="34"/>
      <c r="M373" s="166"/>
      <c r="N373" s="167"/>
      <c r="O373" s="59"/>
      <c r="P373" s="59"/>
      <c r="Q373" s="59"/>
      <c r="R373" s="59"/>
      <c r="S373" s="59"/>
      <c r="T373" s="60"/>
      <c r="U373" s="33"/>
      <c r="V373" s="33"/>
      <c r="W373" s="33"/>
      <c r="X373" s="33"/>
      <c r="Y373" s="33"/>
      <c r="Z373" s="33"/>
      <c r="AA373" s="33"/>
      <c r="AB373" s="33"/>
      <c r="AC373" s="33"/>
      <c r="AD373" s="33"/>
      <c r="AE373" s="33"/>
      <c r="AT373" s="18" t="s">
        <v>208</v>
      </c>
      <c r="AU373" s="18" t="s">
        <v>91</v>
      </c>
    </row>
    <row r="374" spans="1:47" s="2" customFormat="1" ht="78">
      <c r="A374" s="33"/>
      <c r="B374" s="34"/>
      <c r="C374" s="33"/>
      <c r="D374" s="163" t="s">
        <v>210</v>
      </c>
      <c r="E374" s="33"/>
      <c r="F374" s="168" t="s">
        <v>1828</v>
      </c>
      <c r="G374" s="33"/>
      <c r="H374" s="33"/>
      <c r="I374" s="165"/>
      <c r="J374" s="33"/>
      <c r="K374" s="33"/>
      <c r="L374" s="34"/>
      <c r="M374" s="166"/>
      <c r="N374" s="167"/>
      <c r="O374" s="59"/>
      <c r="P374" s="59"/>
      <c r="Q374" s="59"/>
      <c r="R374" s="59"/>
      <c r="S374" s="59"/>
      <c r="T374" s="60"/>
      <c r="U374" s="33"/>
      <c r="V374" s="33"/>
      <c r="W374" s="33"/>
      <c r="X374" s="33"/>
      <c r="Y374" s="33"/>
      <c r="Z374" s="33"/>
      <c r="AA374" s="33"/>
      <c r="AB374" s="33"/>
      <c r="AC374" s="33"/>
      <c r="AD374" s="33"/>
      <c r="AE374" s="33"/>
      <c r="AT374" s="18" t="s">
        <v>210</v>
      </c>
      <c r="AU374" s="18" t="s">
        <v>91</v>
      </c>
    </row>
    <row r="375" spans="2:63" s="12" customFormat="1" ht="25.9" customHeight="1">
      <c r="B375" s="136"/>
      <c r="D375" s="137" t="s">
        <v>80</v>
      </c>
      <c r="E375" s="138" t="s">
        <v>635</v>
      </c>
      <c r="F375" s="138" t="s">
        <v>636</v>
      </c>
      <c r="I375" s="139"/>
      <c r="J375" s="140">
        <f>BK375</f>
        <v>0</v>
      </c>
      <c r="L375" s="136"/>
      <c r="M375" s="141"/>
      <c r="N375" s="142"/>
      <c r="O375" s="142"/>
      <c r="P375" s="143">
        <f>P376</f>
        <v>0</v>
      </c>
      <c r="Q375" s="142"/>
      <c r="R375" s="143">
        <f>R376</f>
        <v>0.42436</v>
      </c>
      <c r="S375" s="142"/>
      <c r="T375" s="144">
        <f>T376</f>
        <v>0</v>
      </c>
      <c r="AR375" s="137" t="s">
        <v>91</v>
      </c>
      <c r="AT375" s="145" t="s">
        <v>80</v>
      </c>
      <c r="AU375" s="145" t="s">
        <v>81</v>
      </c>
      <c r="AY375" s="137" t="s">
        <v>199</v>
      </c>
      <c r="BK375" s="146">
        <f>BK376</f>
        <v>0</v>
      </c>
    </row>
    <row r="376" spans="2:63" s="12" customFormat="1" ht="22.9" customHeight="1">
      <c r="B376" s="136"/>
      <c r="D376" s="137" t="s">
        <v>80</v>
      </c>
      <c r="E376" s="147" t="s">
        <v>637</v>
      </c>
      <c r="F376" s="147" t="s">
        <v>638</v>
      </c>
      <c r="I376" s="139"/>
      <c r="J376" s="148">
        <f>BK376</f>
        <v>0</v>
      </c>
      <c r="L376" s="136"/>
      <c r="M376" s="141"/>
      <c r="N376" s="142"/>
      <c r="O376" s="142"/>
      <c r="P376" s="143">
        <f>SUM(P377:P409)</f>
        <v>0</v>
      </c>
      <c r="Q376" s="142"/>
      <c r="R376" s="143">
        <f>SUM(R377:R409)</f>
        <v>0.42436</v>
      </c>
      <c r="S376" s="142"/>
      <c r="T376" s="144">
        <f>SUM(T377:T409)</f>
        <v>0</v>
      </c>
      <c r="AR376" s="137" t="s">
        <v>91</v>
      </c>
      <c r="AT376" s="145" t="s">
        <v>80</v>
      </c>
      <c r="AU376" s="145" t="s">
        <v>89</v>
      </c>
      <c r="AY376" s="137" t="s">
        <v>199</v>
      </c>
      <c r="BK376" s="146">
        <f>SUM(BK377:BK409)</f>
        <v>0</v>
      </c>
    </row>
    <row r="377" spans="1:65" s="2" customFormat="1" ht="24.2" customHeight="1">
      <c r="A377" s="33"/>
      <c r="B377" s="149"/>
      <c r="C377" s="150" t="s">
        <v>558</v>
      </c>
      <c r="D377" s="150" t="s">
        <v>201</v>
      </c>
      <c r="E377" s="151" t="s">
        <v>640</v>
      </c>
      <c r="F377" s="152" t="s">
        <v>641</v>
      </c>
      <c r="G377" s="153" t="s">
        <v>204</v>
      </c>
      <c r="H377" s="154">
        <v>5.83</v>
      </c>
      <c r="I377" s="155"/>
      <c r="J377" s="156">
        <f>ROUND(I377*H377,2)</f>
        <v>0</v>
      </c>
      <c r="K377" s="152" t="s">
        <v>205</v>
      </c>
      <c r="L377" s="34"/>
      <c r="M377" s="157" t="s">
        <v>1</v>
      </c>
      <c r="N377" s="158" t="s">
        <v>46</v>
      </c>
      <c r="O377" s="59"/>
      <c r="P377" s="159">
        <f>O377*H377</f>
        <v>0</v>
      </c>
      <c r="Q377" s="159">
        <v>0</v>
      </c>
      <c r="R377" s="159">
        <f>Q377*H377</f>
        <v>0</v>
      </c>
      <c r="S377" s="159">
        <v>0</v>
      </c>
      <c r="T377" s="160">
        <f>S377*H377</f>
        <v>0</v>
      </c>
      <c r="U377" s="33"/>
      <c r="V377" s="33"/>
      <c r="W377" s="33"/>
      <c r="X377" s="33"/>
      <c r="Y377" s="33"/>
      <c r="Z377" s="33"/>
      <c r="AA377" s="33"/>
      <c r="AB377" s="33"/>
      <c r="AC377" s="33"/>
      <c r="AD377" s="33"/>
      <c r="AE377" s="33"/>
      <c r="AR377" s="161" t="s">
        <v>206</v>
      </c>
      <c r="AT377" s="161" t="s">
        <v>201</v>
      </c>
      <c r="AU377" s="161" t="s">
        <v>91</v>
      </c>
      <c r="AY377" s="18" t="s">
        <v>199</v>
      </c>
      <c r="BE377" s="162">
        <f>IF(N377="základní",J377,0)</f>
        <v>0</v>
      </c>
      <c r="BF377" s="162">
        <f>IF(N377="snížená",J377,0)</f>
        <v>0</v>
      </c>
      <c r="BG377" s="162">
        <f>IF(N377="zákl. přenesená",J377,0)</f>
        <v>0</v>
      </c>
      <c r="BH377" s="162">
        <f>IF(N377="sníž. přenesená",J377,0)</f>
        <v>0</v>
      </c>
      <c r="BI377" s="162">
        <f>IF(N377="nulová",J377,0)</f>
        <v>0</v>
      </c>
      <c r="BJ377" s="18" t="s">
        <v>89</v>
      </c>
      <c r="BK377" s="162">
        <f>ROUND(I377*H377,2)</f>
        <v>0</v>
      </c>
      <c r="BL377" s="18" t="s">
        <v>206</v>
      </c>
      <c r="BM377" s="161" t="s">
        <v>1829</v>
      </c>
    </row>
    <row r="378" spans="1:47" s="2" customFormat="1" ht="19.5">
      <c r="A378" s="33"/>
      <c r="B378" s="34"/>
      <c r="C378" s="33"/>
      <c r="D378" s="163" t="s">
        <v>208</v>
      </c>
      <c r="E378" s="33"/>
      <c r="F378" s="164" t="s">
        <v>643</v>
      </c>
      <c r="G378" s="33"/>
      <c r="H378" s="33"/>
      <c r="I378" s="165"/>
      <c r="J378" s="33"/>
      <c r="K378" s="33"/>
      <c r="L378" s="34"/>
      <c r="M378" s="166"/>
      <c r="N378" s="167"/>
      <c r="O378" s="59"/>
      <c r="P378" s="59"/>
      <c r="Q378" s="59"/>
      <c r="R378" s="59"/>
      <c r="S378" s="59"/>
      <c r="T378" s="60"/>
      <c r="U378" s="33"/>
      <c r="V378" s="33"/>
      <c r="W378" s="33"/>
      <c r="X378" s="33"/>
      <c r="Y378" s="33"/>
      <c r="Z378" s="33"/>
      <c r="AA378" s="33"/>
      <c r="AB378" s="33"/>
      <c r="AC378" s="33"/>
      <c r="AD378" s="33"/>
      <c r="AE378" s="33"/>
      <c r="AT378" s="18" t="s">
        <v>208</v>
      </c>
      <c r="AU378" s="18" t="s">
        <v>91</v>
      </c>
    </row>
    <row r="379" spans="1:47" s="2" customFormat="1" ht="29.25">
      <c r="A379" s="33"/>
      <c r="B379" s="34"/>
      <c r="C379" s="33"/>
      <c r="D379" s="163" t="s">
        <v>210</v>
      </c>
      <c r="E379" s="33"/>
      <c r="F379" s="168" t="s">
        <v>644</v>
      </c>
      <c r="G379" s="33"/>
      <c r="H379" s="33"/>
      <c r="I379" s="165"/>
      <c r="J379" s="33"/>
      <c r="K379" s="33"/>
      <c r="L379" s="34"/>
      <c r="M379" s="166"/>
      <c r="N379" s="167"/>
      <c r="O379" s="59"/>
      <c r="P379" s="59"/>
      <c r="Q379" s="59"/>
      <c r="R379" s="59"/>
      <c r="S379" s="59"/>
      <c r="T379" s="60"/>
      <c r="U379" s="33"/>
      <c r="V379" s="33"/>
      <c r="W379" s="33"/>
      <c r="X379" s="33"/>
      <c r="Y379" s="33"/>
      <c r="Z379" s="33"/>
      <c r="AA379" s="33"/>
      <c r="AB379" s="33"/>
      <c r="AC379" s="33"/>
      <c r="AD379" s="33"/>
      <c r="AE379" s="33"/>
      <c r="AT379" s="18" t="s">
        <v>210</v>
      </c>
      <c r="AU379" s="18" t="s">
        <v>91</v>
      </c>
    </row>
    <row r="380" spans="2:51" s="14" customFormat="1" ht="11.25">
      <c r="B380" s="177"/>
      <c r="D380" s="163" t="s">
        <v>212</v>
      </c>
      <c r="E380" s="178" t="s">
        <v>1</v>
      </c>
      <c r="F380" s="179" t="s">
        <v>1830</v>
      </c>
      <c r="H380" s="178" t="s">
        <v>1</v>
      </c>
      <c r="I380" s="180"/>
      <c r="L380" s="177"/>
      <c r="M380" s="181"/>
      <c r="N380" s="182"/>
      <c r="O380" s="182"/>
      <c r="P380" s="182"/>
      <c r="Q380" s="182"/>
      <c r="R380" s="182"/>
      <c r="S380" s="182"/>
      <c r="T380" s="183"/>
      <c r="AT380" s="178" t="s">
        <v>212</v>
      </c>
      <c r="AU380" s="178" t="s">
        <v>91</v>
      </c>
      <c r="AV380" s="14" t="s">
        <v>89</v>
      </c>
      <c r="AW380" s="14" t="s">
        <v>36</v>
      </c>
      <c r="AX380" s="14" t="s">
        <v>81</v>
      </c>
      <c r="AY380" s="178" t="s">
        <v>199</v>
      </c>
    </row>
    <row r="381" spans="2:51" s="13" customFormat="1" ht="11.25">
      <c r="B381" s="169"/>
      <c r="D381" s="163" t="s">
        <v>212</v>
      </c>
      <c r="E381" s="170" t="s">
        <v>1</v>
      </c>
      <c r="F381" s="171" t="s">
        <v>1831</v>
      </c>
      <c r="H381" s="172">
        <v>3.41</v>
      </c>
      <c r="I381" s="173"/>
      <c r="L381" s="169"/>
      <c r="M381" s="174"/>
      <c r="N381" s="175"/>
      <c r="O381" s="175"/>
      <c r="P381" s="175"/>
      <c r="Q381" s="175"/>
      <c r="R381" s="175"/>
      <c r="S381" s="175"/>
      <c r="T381" s="176"/>
      <c r="AT381" s="170" t="s">
        <v>212</v>
      </c>
      <c r="AU381" s="170" t="s">
        <v>91</v>
      </c>
      <c r="AV381" s="13" t="s">
        <v>91</v>
      </c>
      <c r="AW381" s="13" t="s">
        <v>36</v>
      </c>
      <c r="AX381" s="13" t="s">
        <v>81</v>
      </c>
      <c r="AY381" s="170" t="s">
        <v>199</v>
      </c>
    </row>
    <row r="382" spans="2:51" s="13" customFormat="1" ht="11.25">
      <c r="B382" s="169"/>
      <c r="D382" s="163" t="s">
        <v>212</v>
      </c>
      <c r="E382" s="170" t="s">
        <v>1</v>
      </c>
      <c r="F382" s="171" t="s">
        <v>1832</v>
      </c>
      <c r="H382" s="172">
        <v>2.42</v>
      </c>
      <c r="I382" s="173"/>
      <c r="L382" s="169"/>
      <c r="M382" s="174"/>
      <c r="N382" s="175"/>
      <c r="O382" s="175"/>
      <c r="P382" s="175"/>
      <c r="Q382" s="175"/>
      <c r="R382" s="175"/>
      <c r="S382" s="175"/>
      <c r="T382" s="176"/>
      <c r="AT382" s="170" t="s">
        <v>212</v>
      </c>
      <c r="AU382" s="170" t="s">
        <v>91</v>
      </c>
      <c r="AV382" s="13" t="s">
        <v>91</v>
      </c>
      <c r="AW382" s="13" t="s">
        <v>36</v>
      </c>
      <c r="AX382" s="13" t="s">
        <v>81</v>
      </c>
      <c r="AY382" s="170" t="s">
        <v>199</v>
      </c>
    </row>
    <row r="383" spans="2:51" s="15" customFormat="1" ht="11.25">
      <c r="B383" s="184"/>
      <c r="D383" s="163" t="s">
        <v>212</v>
      </c>
      <c r="E383" s="185" t="s">
        <v>1</v>
      </c>
      <c r="F383" s="186" t="s">
        <v>234</v>
      </c>
      <c r="H383" s="187">
        <v>5.83</v>
      </c>
      <c r="I383" s="188"/>
      <c r="L383" s="184"/>
      <c r="M383" s="189"/>
      <c r="N383" s="190"/>
      <c r="O383" s="190"/>
      <c r="P383" s="190"/>
      <c r="Q383" s="190"/>
      <c r="R383" s="190"/>
      <c r="S383" s="190"/>
      <c r="T383" s="191"/>
      <c r="AT383" s="185" t="s">
        <v>212</v>
      </c>
      <c r="AU383" s="185" t="s">
        <v>91</v>
      </c>
      <c r="AV383" s="15" t="s">
        <v>206</v>
      </c>
      <c r="AW383" s="15" t="s">
        <v>36</v>
      </c>
      <c r="AX383" s="15" t="s">
        <v>89</v>
      </c>
      <c r="AY383" s="185" t="s">
        <v>199</v>
      </c>
    </row>
    <row r="384" spans="1:65" s="2" customFormat="1" ht="14.45" customHeight="1">
      <c r="A384" s="33"/>
      <c r="B384" s="149"/>
      <c r="C384" s="192" t="s">
        <v>565</v>
      </c>
      <c r="D384" s="192" t="s">
        <v>272</v>
      </c>
      <c r="E384" s="193" t="s">
        <v>1833</v>
      </c>
      <c r="F384" s="194" t="s">
        <v>650</v>
      </c>
      <c r="G384" s="195" t="s">
        <v>275</v>
      </c>
      <c r="H384" s="196">
        <v>0.002</v>
      </c>
      <c r="I384" s="197"/>
      <c r="J384" s="198">
        <f>ROUND(I384*H384,2)</f>
        <v>0</v>
      </c>
      <c r="K384" s="194" t="s">
        <v>205</v>
      </c>
      <c r="L384" s="199"/>
      <c r="M384" s="200" t="s">
        <v>1</v>
      </c>
      <c r="N384" s="201" t="s">
        <v>46</v>
      </c>
      <c r="O384" s="59"/>
      <c r="P384" s="159">
        <f>O384*H384</f>
        <v>0</v>
      </c>
      <c r="Q384" s="159">
        <v>1</v>
      </c>
      <c r="R384" s="159">
        <f>Q384*H384</f>
        <v>0.002</v>
      </c>
      <c r="S384" s="159">
        <v>0</v>
      </c>
      <c r="T384" s="160">
        <f>S384*H384</f>
        <v>0</v>
      </c>
      <c r="U384" s="33"/>
      <c r="V384" s="33"/>
      <c r="W384" s="33"/>
      <c r="X384" s="33"/>
      <c r="Y384" s="33"/>
      <c r="Z384" s="33"/>
      <c r="AA384" s="33"/>
      <c r="AB384" s="33"/>
      <c r="AC384" s="33"/>
      <c r="AD384" s="33"/>
      <c r="AE384" s="33"/>
      <c r="AR384" s="161" t="s">
        <v>259</v>
      </c>
      <c r="AT384" s="161" t="s">
        <v>272</v>
      </c>
      <c r="AU384" s="161" t="s">
        <v>91</v>
      </c>
      <c r="AY384" s="18" t="s">
        <v>199</v>
      </c>
      <c r="BE384" s="162">
        <f>IF(N384="základní",J384,0)</f>
        <v>0</v>
      </c>
      <c r="BF384" s="162">
        <f>IF(N384="snížená",J384,0)</f>
        <v>0</v>
      </c>
      <c r="BG384" s="162">
        <f>IF(N384="zákl. přenesená",J384,0)</f>
        <v>0</v>
      </c>
      <c r="BH384" s="162">
        <f>IF(N384="sníž. přenesená",J384,0)</f>
        <v>0</v>
      </c>
      <c r="BI384" s="162">
        <f>IF(N384="nulová",J384,0)</f>
        <v>0</v>
      </c>
      <c r="BJ384" s="18" t="s">
        <v>89</v>
      </c>
      <c r="BK384" s="162">
        <f>ROUND(I384*H384,2)</f>
        <v>0</v>
      </c>
      <c r="BL384" s="18" t="s">
        <v>206</v>
      </c>
      <c r="BM384" s="161" t="s">
        <v>1834</v>
      </c>
    </row>
    <row r="385" spans="1:47" s="2" customFormat="1" ht="11.25">
      <c r="A385" s="33"/>
      <c r="B385" s="34"/>
      <c r="C385" s="33"/>
      <c r="D385" s="163" t="s">
        <v>208</v>
      </c>
      <c r="E385" s="33"/>
      <c r="F385" s="164" t="s">
        <v>650</v>
      </c>
      <c r="G385" s="33"/>
      <c r="H385" s="33"/>
      <c r="I385" s="165"/>
      <c r="J385" s="33"/>
      <c r="K385" s="33"/>
      <c r="L385" s="34"/>
      <c r="M385" s="166"/>
      <c r="N385" s="167"/>
      <c r="O385" s="59"/>
      <c r="P385" s="59"/>
      <c r="Q385" s="59"/>
      <c r="R385" s="59"/>
      <c r="S385" s="59"/>
      <c r="T385" s="60"/>
      <c r="U385" s="33"/>
      <c r="V385" s="33"/>
      <c r="W385" s="33"/>
      <c r="X385" s="33"/>
      <c r="Y385" s="33"/>
      <c r="Z385" s="33"/>
      <c r="AA385" s="33"/>
      <c r="AB385" s="33"/>
      <c r="AC385" s="33"/>
      <c r="AD385" s="33"/>
      <c r="AE385" s="33"/>
      <c r="AT385" s="18" t="s">
        <v>208</v>
      </c>
      <c r="AU385" s="18" t="s">
        <v>91</v>
      </c>
    </row>
    <row r="386" spans="2:51" s="13" customFormat="1" ht="11.25">
      <c r="B386" s="169"/>
      <c r="D386" s="163" t="s">
        <v>212</v>
      </c>
      <c r="F386" s="171" t="s">
        <v>1835</v>
      </c>
      <c r="H386" s="172">
        <v>0.002</v>
      </c>
      <c r="I386" s="173"/>
      <c r="L386" s="169"/>
      <c r="M386" s="174"/>
      <c r="N386" s="175"/>
      <c r="O386" s="175"/>
      <c r="P386" s="175"/>
      <c r="Q386" s="175"/>
      <c r="R386" s="175"/>
      <c r="S386" s="175"/>
      <c r="T386" s="176"/>
      <c r="AT386" s="170" t="s">
        <v>212</v>
      </c>
      <c r="AU386" s="170" t="s">
        <v>91</v>
      </c>
      <c r="AV386" s="13" t="s">
        <v>91</v>
      </c>
      <c r="AW386" s="13" t="s">
        <v>3</v>
      </c>
      <c r="AX386" s="13" t="s">
        <v>89</v>
      </c>
      <c r="AY386" s="170" t="s">
        <v>199</v>
      </c>
    </row>
    <row r="387" spans="1:65" s="2" customFormat="1" ht="24.2" customHeight="1">
      <c r="A387" s="33"/>
      <c r="B387" s="149"/>
      <c r="C387" s="150" t="s">
        <v>572</v>
      </c>
      <c r="D387" s="150" t="s">
        <v>201</v>
      </c>
      <c r="E387" s="151" t="s">
        <v>1836</v>
      </c>
      <c r="F387" s="152" t="s">
        <v>1837</v>
      </c>
      <c r="G387" s="153" t="s">
        <v>204</v>
      </c>
      <c r="H387" s="154">
        <v>5.83</v>
      </c>
      <c r="I387" s="155"/>
      <c r="J387" s="156">
        <f>ROUND(I387*H387,2)</f>
        <v>0</v>
      </c>
      <c r="K387" s="152" t="s">
        <v>205</v>
      </c>
      <c r="L387" s="34"/>
      <c r="M387" s="157" t="s">
        <v>1</v>
      </c>
      <c r="N387" s="158" t="s">
        <v>46</v>
      </c>
      <c r="O387" s="59"/>
      <c r="P387" s="159">
        <f>O387*H387</f>
        <v>0</v>
      </c>
      <c r="Q387" s="159">
        <v>0</v>
      </c>
      <c r="R387" s="159">
        <f>Q387*H387</f>
        <v>0</v>
      </c>
      <c r="S387" s="159">
        <v>0</v>
      </c>
      <c r="T387" s="160">
        <f>S387*H387</f>
        <v>0</v>
      </c>
      <c r="U387" s="33"/>
      <c r="V387" s="33"/>
      <c r="W387" s="33"/>
      <c r="X387" s="33"/>
      <c r="Y387" s="33"/>
      <c r="Z387" s="33"/>
      <c r="AA387" s="33"/>
      <c r="AB387" s="33"/>
      <c r="AC387" s="33"/>
      <c r="AD387" s="33"/>
      <c r="AE387" s="33"/>
      <c r="AR387" s="161" t="s">
        <v>318</v>
      </c>
      <c r="AT387" s="161" t="s">
        <v>201</v>
      </c>
      <c r="AU387" s="161" t="s">
        <v>91</v>
      </c>
      <c r="AY387" s="18" t="s">
        <v>199</v>
      </c>
      <c r="BE387" s="162">
        <f>IF(N387="základní",J387,0)</f>
        <v>0</v>
      </c>
      <c r="BF387" s="162">
        <f>IF(N387="snížená",J387,0)</f>
        <v>0</v>
      </c>
      <c r="BG387" s="162">
        <f>IF(N387="zákl. přenesená",J387,0)</f>
        <v>0</v>
      </c>
      <c r="BH387" s="162">
        <f>IF(N387="sníž. přenesená",J387,0)</f>
        <v>0</v>
      </c>
      <c r="BI387" s="162">
        <f>IF(N387="nulová",J387,0)</f>
        <v>0</v>
      </c>
      <c r="BJ387" s="18" t="s">
        <v>89</v>
      </c>
      <c r="BK387" s="162">
        <f>ROUND(I387*H387,2)</f>
        <v>0</v>
      </c>
      <c r="BL387" s="18" t="s">
        <v>318</v>
      </c>
      <c r="BM387" s="161" t="s">
        <v>1838</v>
      </c>
    </row>
    <row r="388" spans="1:47" s="2" customFormat="1" ht="19.5">
      <c r="A388" s="33"/>
      <c r="B388" s="34"/>
      <c r="C388" s="33"/>
      <c r="D388" s="163" t="s">
        <v>208</v>
      </c>
      <c r="E388" s="33"/>
      <c r="F388" s="164" t="s">
        <v>1839</v>
      </c>
      <c r="G388" s="33"/>
      <c r="H388" s="33"/>
      <c r="I388" s="165"/>
      <c r="J388" s="33"/>
      <c r="K388" s="33"/>
      <c r="L388" s="34"/>
      <c r="M388" s="166"/>
      <c r="N388" s="167"/>
      <c r="O388" s="59"/>
      <c r="P388" s="59"/>
      <c r="Q388" s="59"/>
      <c r="R388" s="59"/>
      <c r="S388" s="59"/>
      <c r="T388" s="60"/>
      <c r="U388" s="33"/>
      <c r="V388" s="33"/>
      <c r="W388" s="33"/>
      <c r="X388" s="33"/>
      <c r="Y388" s="33"/>
      <c r="Z388" s="33"/>
      <c r="AA388" s="33"/>
      <c r="AB388" s="33"/>
      <c r="AC388" s="33"/>
      <c r="AD388" s="33"/>
      <c r="AE388" s="33"/>
      <c r="AT388" s="18" t="s">
        <v>208</v>
      </c>
      <c r="AU388" s="18" t="s">
        <v>91</v>
      </c>
    </row>
    <row r="389" spans="1:47" s="2" customFormat="1" ht="29.25">
      <c r="A389" s="33"/>
      <c r="B389" s="34"/>
      <c r="C389" s="33"/>
      <c r="D389" s="163" t="s">
        <v>210</v>
      </c>
      <c r="E389" s="33"/>
      <c r="F389" s="168" t="s">
        <v>644</v>
      </c>
      <c r="G389" s="33"/>
      <c r="H389" s="33"/>
      <c r="I389" s="165"/>
      <c r="J389" s="33"/>
      <c r="K389" s="33"/>
      <c r="L389" s="34"/>
      <c r="M389" s="166"/>
      <c r="N389" s="167"/>
      <c r="O389" s="59"/>
      <c r="P389" s="59"/>
      <c r="Q389" s="59"/>
      <c r="R389" s="59"/>
      <c r="S389" s="59"/>
      <c r="T389" s="60"/>
      <c r="U389" s="33"/>
      <c r="V389" s="33"/>
      <c r="W389" s="33"/>
      <c r="X389" s="33"/>
      <c r="Y389" s="33"/>
      <c r="Z389" s="33"/>
      <c r="AA389" s="33"/>
      <c r="AB389" s="33"/>
      <c r="AC389" s="33"/>
      <c r="AD389" s="33"/>
      <c r="AE389" s="33"/>
      <c r="AT389" s="18" t="s">
        <v>210</v>
      </c>
      <c r="AU389" s="18" t="s">
        <v>91</v>
      </c>
    </row>
    <row r="390" spans="2:51" s="14" customFormat="1" ht="11.25">
      <c r="B390" s="177"/>
      <c r="D390" s="163" t="s">
        <v>212</v>
      </c>
      <c r="E390" s="178" t="s">
        <v>1</v>
      </c>
      <c r="F390" s="179" t="s">
        <v>1830</v>
      </c>
      <c r="H390" s="178" t="s">
        <v>1</v>
      </c>
      <c r="I390" s="180"/>
      <c r="L390" s="177"/>
      <c r="M390" s="181"/>
      <c r="N390" s="182"/>
      <c r="O390" s="182"/>
      <c r="P390" s="182"/>
      <c r="Q390" s="182"/>
      <c r="R390" s="182"/>
      <c r="S390" s="182"/>
      <c r="T390" s="183"/>
      <c r="AT390" s="178" t="s">
        <v>212</v>
      </c>
      <c r="AU390" s="178" t="s">
        <v>91</v>
      </c>
      <c r="AV390" s="14" t="s">
        <v>89</v>
      </c>
      <c r="AW390" s="14" t="s">
        <v>36</v>
      </c>
      <c r="AX390" s="14" t="s">
        <v>81</v>
      </c>
      <c r="AY390" s="178" t="s">
        <v>199</v>
      </c>
    </row>
    <row r="391" spans="2:51" s="13" customFormat="1" ht="11.25">
      <c r="B391" s="169"/>
      <c r="D391" s="163" t="s">
        <v>212</v>
      </c>
      <c r="E391" s="170" t="s">
        <v>1</v>
      </c>
      <c r="F391" s="171" t="s">
        <v>1831</v>
      </c>
      <c r="H391" s="172">
        <v>3.41</v>
      </c>
      <c r="I391" s="173"/>
      <c r="L391" s="169"/>
      <c r="M391" s="174"/>
      <c r="N391" s="175"/>
      <c r="O391" s="175"/>
      <c r="P391" s="175"/>
      <c r="Q391" s="175"/>
      <c r="R391" s="175"/>
      <c r="S391" s="175"/>
      <c r="T391" s="176"/>
      <c r="AT391" s="170" t="s">
        <v>212</v>
      </c>
      <c r="AU391" s="170" t="s">
        <v>91</v>
      </c>
      <c r="AV391" s="13" t="s">
        <v>91</v>
      </c>
      <c r="AW391" s="13" t="s">
        <v>36</v>
      </c>
      <c r="AX391" s="13" t="s">
        <v>81</v>
      </c>
      <c r="AY391" s="170" t="s">
        <v>199</v>
      </c>
    </row>
    <row r="392" spans="2:51" s="13" customFormat="1" ht="11.25">
      <c r="B392" s="169"/>
      <c r="D392" s="163" t="s">
        <v>212</v>
      </c>
      <c r="E392" s="170" t="s">
        <v>1</v>
      </c>
      <c r="F392" s="171" t="s">
        <v>1832</v>
      </c>
      <c r="H392" s="172">
        <v>2.42</v>
      </c>
      <c r="I392" s="173"/>
      <c r="L392" s="169"/>
      <c r="M392" s="174"/>
      <c r="N392" s="175"/>
      <c r="O392" s="175"/>
      <c r="P392" s="175"/>
      <c r="Q392" s="175"/>
      <c r="R392" s="175"/>
      <c r="S392" s="175"/>
      <c r="T392" s="176"/>
      <c r="AT392" s="170" t="s">
        <v>212</v>
      </c>
      <c r="AU392" s="170" t="s">
        <v>91</v>
      </c>
      <c r="AV392" s="13" t="s">
        <v>91</v>
      </c>
      <c r="AW392" s="13" t="s">
        <v>36</v>
      </c>
      <c r="AX392" s="13" t="s">
        <v>81</v>
      </c>
      <c r="AY392" s="170" t="s">
        <v>199</v>
      </c>
    </row>
    <row r="393" spans="2:51" s="15" customFormat="1" ht="11.25">
      <c r="B393" s="184"/>
      <c r="D393" s="163" t="s">
        <v>212</v>
      </c>
      <c r="E393" s="185" t="s">
        <v>1</v>
      </c>
      <c r="F393" s="186" t="s">
        <v>234</v>
      </c>
      <c r="H393" s="187">
        <v>5.83</v>
      </c>
      <c r="I393" s="188"/>
      <c r="L393" s="184"/>
      <c r="M393" s="189"/>
      <c r="N393" s="190"/>
      <c r="O393" s="190"/>
      <c r="P393" s="190"/>
      <c r="Q393" s="190"/>
      <c r="R393" s="190"/>
      <c r="S393" s="190"/>
      <c r="T393" s="191"/>
      <c r="AT393" s="185" t="s">
        <v>212</v>
      </c>
      <c r="AU393" s="185" t="s">
        <v>91</v>
      </c>
      <c r="AV393" s="15" t="s">
        <v>206</v>
      </c>
      <c r="AW393" s="15" t="s">
        <v>36</v>
      </c>
      <c r="AX393" s="15" t="s">
        <v>89</v>
      </c>
      <c r="AY393" s="185" t="s">
        <v>199</v>
      </c>
    </row>
    <row r="394" spans="1:65" s="2" customFormat="1" ht="14.45" customHeight="1">
      <c r="A394" s="33"/>
      <c r="B394" s="149"/>
      <c r="C394" s="192" t="s">
        <v>577</v>
      </c>
      <c r="D394" s="192" t="s">
        <v>272</v>
      </c>
      <c r="E394" s="193" t="s">
        <v>1840</v>
      </c>
      <c r="F394" s="194" t="s">
        <v>1841</v>
      </c>
      <c r="G394" s="195" t="s">
        <v>275</v>
      </c>
      <c r="H394" s="196">
        <v>0.005</v>
      </c>
      <c r="I394" s="197"/>
      <c r="J394" s="198">
        <f>ROUND(I394*H394,2)</f>
        <v>0</v>
      </c>
      <c r="K394" s="194" t="s">
        <v>205</v>
      </c>
      <c r="L394" s="199"/>
      <c r="M394" s="200" t="s">
        <v>1</v>
      </c>
      <c r="N394" s="201" t="s">
        <v>46</v>
      </c>
      <c r="O394" s="59"/>
      <c r="P394" s="159">
        <f>O394*H394</f>
        <v>0</v>
      </c>
      <c r="Q394" s="159">
        <v>1</v>
      </c>
      <c r="R394" s="159">
        <f>Q394*H394</f>
        <v>0.005</v>
      </c>
      <c r="S394" s="159">
        <v>0</v>
      </c>
      <c r="T394" s="160">
        <f>S394*H394</f>
        <v>0</v>
      </c>
      <c r="U394" s="33"/>
      <c r="V394" s="33"/>
      <c r="W394" s="33"/>
      <c r="X394" s="33"/>
      <c r="Y394" s="33"/>
      <c r="Z394" s="33"/>
      <c r="AA394" s="33"/>
      <c r="AB394" s="33"/>
      <c r="AC394" s="33"/>
      <c r="AD394" s="33"/>
      <c r="AE394" s="33"/>
      <c r="AR394" s="161" t="s">
        <v>431</v>
      </c>
      <c r="AT394" s="161" t="s">
        <v>272</v>
      </c>
      <c r="AU394" s="161" t="s">
        <v>91</v>
      </c>
      <c r="AY394" s="18" t="s">
        <v>199</v>
      </c>
      <c r="BE394" s="162">
        <f>IF(N394="základní",J394,0)</f>
        <v>0</v>
      </c>
      <c r="BF394" s="162">
        <f>IF(N394="snížená",J394,0)</f>
        <v>0</v>
      </c>
      <c r="BG394" s="162">
        <f>IF(N394="zákl. přenesená",J394,0)</f>
        <v>0</v>
      </c>
      <c r="BH394" s="162">
        <f>IF(N394="sníž. přenesená",J394,0)</f>
        <v>0</v>
      </c>
      <c r="BI394" s="162">
        <f>IF(N394="nulová",J394,0)</f>
        <v>0</v>
      </c>
      <c r="BJ394" s="18" t="s">
        <v>89</v>
      </c>
      <c r="BK394" s="162">
        <f>ROUND(I394*H394,2)</f>
        <v>0</v>
      </c>
      <c r="BL394" s="18" t="s">
        <v>318</v>
      </c>
      <c r="BM394" s="161" t="s">
        <v>1842</v>
      </c>
    </row>
    <row r="395" spans="1:47" s="2" customFormat="1" ht="11.25">
      <c r="A395" s="33"/>
      <c r="B395" s="34"/>
      <c r="C395" s="33"/>
      <c r="D395" s="163" t="s">
        <v>208</v>
      </c>
      <c r="E395" s="33"/>
      <c r="F395" s="164" t="s">
        <v>1841</v>
      </c>
      <c r="G395" s="33"/>
      <c r="H395" s="33"/>
      <c r="I395" s="165"/>
      <c r="J395" s="33"/>
      <c r="K395" s="33"/>
      <c r="L395" s="34"/>
      <c r="M395" s="166"/>
      <c r="N395" s="167"/>
      <c r="O395" s="59"/>
      <c r="P395" s="59"/>
      <c r="Q395" s="59"/>
      <c r="R395" s="59"/>
      <c r="S395" s="59"/>
      <c r="T395" s="60"/>
      <c r="U395" s="33"/>
      <c r="V395" s="33"/>
      <c r="W395" s="33"/>
      <c r="X395" s="33"/>
      <c r="Y395" s="33"/>
      <c r="Z395" s="33"/>
      <c r="AA395" s="33"/>
      <c r="AB395" s="33"/>
      <c r="AC395" s="33"/>
      <c r="AD395" s="33"/>
      <c r="AE395" s="33"/>
      <c r="AT395" s="18" t="s">
        <v>208</v>
      </c>
      <c r="AU395" s="18" t="s">
        <v>91</v>
      </c>
    </row>
    <row r="396" spans="2:51" s="13" customFormat="1" ht="11.25">
      <c r="B396" s="169"/>
      <c r="D396" s="163" t="s">
        <v>212</v>
      </c>
      <c r="F396" s="171" t="s">
        <v>1843</v>
      </c>
      <c r="H396" s="172">
        <v>0.005</v>
      </c>
      <c r="I396" s="173"/>
      <c r="L396" s="169"/>
      <c r="M396" s="174"/>
      <c r="N396" s="175"/>
      <c r="O396" s="175"/>
      <c r="P396" s="175"/>
      <c r="Q396" s="175"/>
      <c r="R396" s="175"/>
      <c r="S396" s="175"/>
      <c r="T396" s="176"/>
      <c r="AT396" s="170" t="s">
        <v>212</v>
      </c>
      <c r="AU396" s="170" t="s">
        <v>91</v>
      </c>
      <c r="AV396" s="13" t="s">
        <v>91</v>
      </c>
      <c r="AW396" s="13" t="s">
        <v>3</v>
      </c>
      <c r="AX396" s="13" t="s">
        <v>89</v>
      </c>
      <c r="AY396" s="170" t="s">
        <v>199</v>
      </c>
    </row>
    <row r="397" spans="1:65" s="2" customFormat="1" ht="24.2" customHeight="1">
      <c r="A397" s="33"/>
      <c r="B397" s="149"/>
      <c r="C397" s="150" t="s">
        <v>585</v>
      </c>
      <c r="D397" s="150" t="s">
        <v>201</v>
      </c>
      <c r="E397" s="151" t="s">
        <v>1844</v>
      </c>
      <c r="F397" s="152" t="s">
        <v>1845</v>
      </c>
      <c r="G397" s="153" t="s">
        <v>204</v>
      </c>
      <c r="H397" s="154">
        <v>70.5</v>
      </c>
      <c r="I397" s="155"/>
      <c r="J397" s="156">
        <f>ROUND(I397*H397,2)</f>
        <v>0</v>
      </c>
      <c r="K397" s="152" t="s">
        <v>205</v>
      </c>
      <c r="L397" s="34"/>
      <c r="M397" s="157" t="s">
        <v>1</v>
      </c>
      <c r="N397" s="158" t="s">
        <v>46</v>
      </c>
      <c r="O397" s="59"/>
      <c r="P397" s="159">
        <f>O397*H397</f>
        <v>0</v>
      </c>
      <c r="Q397" s="159">
        <v>0.0004</v>
      </c>
      <c r="R397" s="159">
        <f>Q397*H397</f>
        <v>0.028200000000000003</v>
      </c>
      <c r="S397" s="159">
        <v>0</v>
      </c>
      <c r="T397" s="160">
        <f>S397*H397</f>
        <v>0</v>
      </c>
      <c r="U397" s="33"/>
      <c r="V397" s="33"/>
      <c r="W397" s="33"/>
      <c r="X397" s="33"/>
      <c r="Y397" s="33"/>
      <c r="Z397" s="33"/>
      <c r="AA397" s="33"/>
      <c r="AB397" s="33"/>
      <c r="AC397" s="33"/>
      <c r="AD397" s="33"/>
      <c r="AE397" s="33"/>
      <c r="AR397" s="161" t="s">
        <v>318</v>
      </c>
      <c r="AT397" s="161" t="s">
        <v>201</v>
      </c>
      <c r="AU397" s="161" t="s">
        <v>91</v>
      </c>
      <c r="AY397" s="18" t="s">
        <v>199</v>
      </c>
      <c r="BE397" s="162">
        <f>IF(N397="základní",J397,0)</f>
        <v>0</v>
      </c>
      <c r="BF397" s="162">
        <f>IF(N397="snížená",J397,0)</f>
        <v>0</v>
      </c>
      <c r="BG397" s="162">
        <f>IF(N397="zákl. přenesená",J397,0)</f>
        <v>0</v>
      </c>
      <c r="BH397" s="162">
        <f>IF(N397="sníž. přenesená",J397,0)</f>
        <v>0</v>
      </c>
      <c r="BI397" s="162">
        <f>IF(N397="nulová",J397,0)</f>
        <v>0</v>
      </c>
      <c r="BJ397" s="18" t="s">
        <v>89</v>
      </c>
      <c r="BK397" s="162">
        <f>ROUND(I397*H397,2)</f>
        <v>0</v>
      </c>
      <c r="BL397" s="18" t="s">
        <v>318</v>
      </c>
      <c r="BM397" s="161" t="s">
        <v>1846</v>
      </c>
    </row>
    <row r="398" spans="1:47" s="2" customFormat="1" ht="19.5">
      <c r="A398" s="33"/>
      <c r="B398" s="34"/>
      <c r="C398" s="33"/>
      <c r="D398" s="163" t="s">
        <v>208</v>
      </c>
      <c r="E398" s="33"/>
      <c r="F398" s="164" t="s">
        <v>1847</v>
      </c>
      <c r="G398" s="33"/>
      <c r="H398" s="33"/>
      <c r="I398" s="165"/>
      <c r="J398" s="33"/>
      <c r="K398" s="33"/>
      <c r="L398" s="34"/>
      <c r="M398" s="166"/>
      <c r="N398" s="167"/>
      <c r="O398" s="59"/>
      <c r="P398" s="59"/>
      <c r="Q398" s="59"/>
      <c r="R398" s="59"/>
      <c r="S398" s="59"/>
      <c r="T398" s="60"/>
      <c r="U398" s="33"/>
      <c r="V398" s="33"/>
      <c r="W398" s="33"/>
      <c r="X398" s="33"/>
      <c r="Y398" s="33"/>
      <c r="Z398" s="33"/>
      <c r="AA398" s="33"/>
      <c r="AB398" s="33"/>
      <c r="AC398" s="33"/>
      <c r="AD398" s="33"/>
      <c r="AE398" s="33"/>
      <c r="AT398" s="18" t="s">
        <v>208</v>
      </c>
      <c r="AU398" s="18" t="s">
        <v>91</v>
      </c>
    </row>
    <row r="399" spans="1:47" s="2" customFormat="1" ht="29.25">
      <c r="A399" s="33"/>
      <c r="B399" s="34"/>
      <c r="C399" s="33"/>
      <c r="D399" s="163" t="s">
        <v>210</v>
      </c>
      <c r="E399" s="33"/>
      <c r="F399" s="168" t="s">
        <v>1848</v>
      </c>
      <c r="G399" s="33"/>
      <c r="H399" s="33"/>
      <c r="I399" s="165"/>
      <c r="J399" s="33"/>
      <c r="K399" s="33"/>
      <c r="L399" s="34"/>
      <c r="M399" s="166"/>
      <c r="N399" s="167"/>
      <c r="O399" s="59"/>
      <c r="P399" s="59"/>
      <c r="Q399" s="59"/>
      <c r="R399" s="59"/>
      <c r="S399" s="59"/>
      <c r="T399" s="60"/>
      <c r="U399" s="33"/>
      <c r="V399" s="33"/>
      <c r="W399" s="33"/>
      <c r="X399" s="33"/>
      <c r="Y399" s="33"/>
      <c r="Z399" s="33"/>
      <c r="AA399" s="33"/>
      <c r="AB399" s="33"/>
      <c r="AC399" s="33"/>
      <c r="AD399" s="33"/>
      <c r="AE399" s="33"/>
      <c r="AT399" s="18" t="s">
        <v>210</v>
      </c>
      <c r="AU399" s="18" t="s">
        <v>91</v>
      </c>
    </row>
    <row r="400" spans="2:51" s="14" customFormat="1" ht="11.25">
      <c r="B400" s="177"/>
      <c r="D400" s="163" t="s">
        <v>212</v>
      </c>
      <c r="E400" s="178" t="s">
        <v>1</v>
      </c>
      <c r="F400" s="179" t="s">
        <v>1816</v>
      </c>
      <c r="H400" s="178" t="s">
        <v>1</v>
      </c>
      <c r="I400" s="180"/>
      <c r="L400" s="177"/>
      <c r="M400" s="181"/>
      <c r="N400" s="182"/>
      <c r="O400" s="182"/>
      <c r="P400" s="182"/>
      <c r="Q400" s="182"/>
      <c r="R400" s="182"/>
      <c r="S400" s="182"/>
      <c r="T400" s="183"/>
      <c r="AT400" s="178" t="s">
        <v>212</v>
      </c>
      <c r="AU400" s="178" t="s">
        <v>91</v>
      </c>
      <c r="AV400" s="14" t="s">
        <v>89</v>
      </c>
      <c r="AW400" s="14" t="s">
        <v>36</v>
      </c>
      <c r="AX400" s="14" t="s">
        <v>81</v>
      </c>
      <c r="AY400" s="178" t="s">
        <v>199</v>
      </c>
    </row>
    <row r="401" spans="2:51" s="14" customFormat="1" ht="11.25">
      <c r="B401" s="177"/>
      <c r="D401" s="163" t="s">
        <v>212</v>
      </c>
      <c r="E401" s="178" t="s">
        <v>1</v>
      </c>
      <c r="F401" s="179" t="s">
        <v>1849</v>
      </c>
      <c r="H401" s="178" t="s">
        <v>1</v>
      </c>
      <c r="I401" s="180"/>
      <c r="L401" s="177"/>
      <c r="M401" s="181"/>
      <c r="N401" s="182"/>
      <c r="O401" s="182"/>
      <c r="P401" s="182"/>
      <c r="Q401" s="182"/>
      <c r="R401" s="182"/>
      <c r="S401" s="182"/>
      <c r="T401" s="183"/>
      <c r="AT401" s="178" t="s">
        <v>212</v>
      </c>
      <c r="AU401" s="178" t="s">
        <v>91</v>
      </c>
      <c r="AV401" s="14" t="s">
        <v>89</v>
      </c>
      <c r="AW401" s="14" t="s">
        <v>36</v>
      </c>
      <c r="AX401" s="14" t="s">
        <v>81</v>
      </c>
      <c r="AY401" s="178" t="s">
        <v>199</v>
      </c>
    </row>
    <row r="402" spans="2:51" s="13" customFormat="1" ht="11.25">
      <c r="B402" s="169"/>
      <c r="D402" s="163" t="s">
        <v>212</v>
      </c>
      <c r="E402" s="170" t="s">
        <v>1</v>
      </c>
      <c r="F402" s="171" t="s">
        <v>1850</v>
      </c>
      <c r="H402" s="172">
        <v>70.5</v>
      </c>
      <c r="I402" s="173"/>
      <c r="L402" s="169"/>
      <c r="M402" s="174"/>
      <c r="N402" s="175"/>
      <c r="O402" s="175"/>
      <c r="P402" s="175"/>
      <c r="Q402" s="175"/>
      <c r="R402" s="175"/>
      <c r="S402" s="175"/>
      <c r="T402" s="176"/>
      <c r="AT402" s="170" t="s">
        <v>212</v>
      </c>
      <c r="AU402" s="170" t="s">
        <v>91</v>
      </c>
      <c r="AV402" s="13" t="s">
        <v>91</v>
      </c>
      <c r="AW402" s="13" t="s">
        <v>36</v>
      </c>
      <c r="AX402" s="13" t="s">
        <v>81</v>
      </c>
      <c r="AY402" s="170" t="s">
        <v>199</v>
      </c>
    </row>
    <row r="403" spans="2:51" s="15" customFormat="1" ht="11.25">
      <c r="B403" s="184"/>
      <c r="D403" s="163" t="s">
        <v>212</v>
      </c>
      <c r="E403" s="185" t="s">
        <v>1</v>
      </c>
      <c r="F403" s="186" t="s">
        <v>234</v>
      </c>
      <c r="H403" s="187">
        <v>70.5</v>
      </c>
      <c r="I403" s="188"/>
      <c r="L403" s="184"/>
      <c r="M403" s="189"/>
      <c r="N403" s="190"/>
      <c r="O403" s="190"/>
      <c r="P403" s="190"/>
      <c r="Q403" s="190"/>
      <c r="R403" s="190"/>
      <c r="S403" s="190"/>
      <c r="T403" s="191"/>
      <c r="AT403" s="185" t="s">
        <v>212</v>
      </c>
      <c r="AU403" s="185" t="s">
        <v>91</v>
      </c>
      <c r="AV403" s="15" t="s">
        <v>206</v>
      </c>
      <c r="AW403" s="15" t="s">
        <v>36</v>
      </c>
      <c r="AX403" s="15" t="s">
        <v>89</v>
      </c>
      <c r="AY403" s="185" t="s">
        <v>199</v>
      </c>
    </row>
    <row r="404" spans="1:65" s="2" customFormat="1" ht="37.9" customHeight="1">
      <c r="A404" s="33"/>
      <c r="B404" s="149"/>
      <c r="C404" s="192" t="s">
        <v>593</v>
      </c>
      <c r="D404" s="192" t="s">
        <v>272</v>
      </c>
      <c r="E404" s="193" t="s">
        <v>1851</v>
      </c>
      <c r="F404" s="194" t="s">
        <v>1852</v>
      </c>
      <c r="G404" s="195" t="s">
        <v>204</v>
      </c>
      <c r="H404" s="196">
        <v>81.075</v>
      </c>
      <c r="I404" s="197"/>
      <c r="J404" s="198">
        <f>ROUND(I404*H404,2)</f>
        <v>0</v>
      </c>
      <c r="K404" s="194" t="s">
        <v>205</v>
      </c>
      <c r="L404" s="199"/>
      <c r="M404" s="200" t="s">
        <v>1</v>
      </c>
      <c r="N404" s="201" t="s">
        <v>46</v>
      </c>
      <c r="O404" s="59"/>
      <c r="P404" s="159">
        <f>O404*H404</f>
        <v>0</v>
      </c>
      <c r="Q404" s="159">
        <v>0.0048</v>
      </c>
      <c r="R404" s="159">
        <f>Q404*H404</f>
        <v>0.38916</v>
      </c>
      <c r="S404" s="159">
        <v>0</v>
      </c>
      <c r="T404" s="160">
        <f>S404*H404</f>
        <v>0</v>
      </c>
      <c r="U404" s="33"/>
      <c r="V404" s="33"/>
      <c r="W404" s="33"/>
      <c r="X404" s="33"/>
      <c r="Y404" s="33"/>
      <c r="Z404" s="33"/>
      <c r="AA404" s="33"/>
      <c r="AB404" s="33"/>
      <c r="AC404" s="33"/>
      <c r="AD404" s="33"/>
      <c r="AE404" s="33"/>
      <c r="AR404" s="161" t="s">
        <v>431</v>
      </c>
      <c r="AT404" s="161" t="s">
        <v>272</v>
      </c>
      <c r="AU404" s="161" t="s">
        <v>91</v>
      </c>
      <c r="AY404" s="18" t="s">
        <v>199</v>
      </c>
      <c r="BE404" s="162">
        <f>IF(N404="základní",J404,0)</f>
        <v>0</v>
      </c>
      <c r="BF404" s="162">
        <f>IF(N404="snížená",J404,0)</f>
        <v>0</v>
      </c>
      <c r="BG404" s="162">
        <f>IF(N404="zákl. přenesená",J404,0)</f>
        <v>0</v>
      </c>
      <c r="BH404" s="162">
        <f>IF(N404="sníž. přenesená",J404,0)</f>
        <v>0</v>
      </c>
      <c r="BI404" s="162">
        <f>IF(N404="nulová",J404,0)</f>
        <v>0</v>
      </c>
      <c r="BJ404" s="18" t="s">
        <v>89</v>
      </c>
      <c r="BK404" s="162">
        <f>ROUND(I404*H404,2)</f>
        <v>0</v>
      </c>
      <c r="BL404" s="18" t="s">
        <v>318</v>
      </c>
      <c r="BM404" s="161" t="s">
        <v>1853</v>
      </c>
    </row>
    <row r="405" spans="1:47" s="2" customFormat="1" ht="19.5">
      <c r="A405" s="33"/>
      <c r="B405" s="34"/>
      <c r="C405" s="33"/>
      <c r="D405" s="163" t="s">
        <v>208</v>
      </c>
      <c r="E405" s="33"/>
      <c r="F405" s="164" t="s">
        <v>1854</v>
      </c>
      <c r="G405" s="33"/>
      <c r="H405" s="33"/>
      <c r="I405" s="165"/>
      <c r="J405" s="33"/>
      <c r="K405" s="33"/>
      <c r="L405" s="34"/>
      <c r="M405" s="166"/>
      <c r="N405" s="167"/>
      <c r="O405" s="59"/>
      <c r="P405" s="59"/>
      <c r="Q405" s="59"/>
      <c r="R405" s="59"/>
      <c r="S405" s="59"/>
      <c r="T405" s="60"/>
      <c r="U405" s="33"/>
      <c r="V405" s="33"/>
      <c r="W405" s="33"/>
      <c r="X405" s="33"/>
      <c r="Y405" s="33"/>
      <c r="Z405" s="33"/>
      <c r="AA405" s="33"/>
      <c r="AB405" s="33"/>
      <c r="AC405" s="33"/>
      <c r="AD405" s="33"/>
      <c r="AE405" s="33"/>
      <c r="AT405" s="18" t="s">
        <v>208</v>
      </c>
      <c r="AU405" s="18" t="s">
        <v>91</v>
      </c>
    </row>
    <row r="406" spans="2:51" s="13" customFormat="1" ht="11.25">
      <c r="B406" s="169"/>
      <c r="D406" s="163" t="s">
        <v>212</v>
      </c>
      <c r="F406" s="171" t="s">
        <v>1855</v>
      </c>
      <c r="H406" s="172">
        <v>81.075</v>
      </c>
      <c r="I406" s="173"/>
      <c r="L406" s="169"/>
      <c r="M406" s="174"/>
      <c r="N406" s="175"/>
      <c r="O406" s="175"/>
      <c r="P406" s="175"/>
      <c r="Q406" s="175"/>
      <c r="R406" s="175"/>
      <c r="S406" s="175"/>
      <c r="T406" s="176"/>
      <c r="AT406" s="170" t="s">
        <v>212</v>
      </c>
      <c r="AU406" s="170" t="s">
        <v>91</v>
      </c>
      <c r="AV406" s="13" t="s">
        <v>91</v>
      </c>
      <c r="AW406" s="13" t="s">
        <v>3</v>
      </c>
      <c r="AX406" s="13" t="s">
        <v>89</v>
      </c>
      <c r="AY406" s="170" t="s">
        <v>199</v>
      </c>
    </row>
    <row r="407" spans="1:65" s="2" customFormat="1" ht="24.2" customHeight="1">
      <c r="A407" s="33"/>
      <c r="B407" s="149"/>
      <c r="C407" s="150" t="s">
        <v>601</v>
      </c>
      <c r="D407" s="150" t="s">
        <v>201</v>
      </c>
      <c r="E407" s="151" t="s">
        <v>661</v>
      </c>
      <c r="F407" s="152" t="s">
        <v>662</v>
      </c>
      <c r="G407" s="153" t="s">
        <v>275</v>
      </c>
      <c r="H407" s="154">
        <v>0.422</v>
      </c>
      <c r="I407" s="155"/>
      <c r="J407" s="156">
        <f>ROUND(I407*H407,2)</f>
        <v>0</v>
      </c>
      <c r="K407" s="152" t="s">
        <v>205</v>
      </c>
      <c r="L407" s="34"/>
      <c r="M407" s="157" t="s">
        <v>1</v>
      </c>
      <c r="N407" s="158" t="s">
        <v>46</v>
      </c>
      <c r="O407" s="59"/>
      <c r="P407" s="159">
        <f>O407*H407</f>
        <v>0</v>
      </c>
      <c r="Q407" s="159">
        <v>0</v>
      </c>
      <c r="R407" s="159">
        <f>Q407*H407</f>
        <v>0</v>
      </c>
      <c r="S407" s="159">
        <v>0</v>
      </c>
      <c r="T407" s="160">
        <f>S407*H407</f>
        <v>0</v>
      </c>
      <c r="U407" s="33"/>
      <c r="V407" s="33"/>
      <c r="W407" s="33"/>
      <c r="X407" s="33"/>
      <c r="Y407" s="33"/>
      <c r="Z407" s="33"/>
      <c r="AA407" s="33"/>
      <c r="AB407" s="33"/>
      <c r="AC407" s="33"/>
      <c r="AD407" s="33"/>
      <c r="AE407" s="33"/>
      <c r="AR407" s="161" t="s">
        <v>318</v>
      </c>
      <c r="AT407" s="161" t="s">
        <v>201</v>
      </c>
      <c r="AU407" s="161" t="s">
        <v>91</v>
      </c>
      <c r="AY407" s="18" t="s">
        <v>199</v>
      </c>
      <c r="BE407" s="162">
        <f>IF(N407="základní",J407,0)</f>
        <v>0</v>
      </c>
      <c r="BF407" s="162">
        <f>IF(N407="snížená",J407,0)</f>
        <v>0</v>
      </c>
      <c r="BG407" s="162">
        <f>IF(N407="zákl. přenesená",J407,0)</f>
        <v>0</v>
      </c>
      <c r="BH407" s="162">
        <f>IF(N407="sníž. přenesená",J407,0)</f>
        <v>0</v>
      </c>
      <c r="BI407" s="162">
        <f>IF(N407="nulová",J407,0)</f>
        <v>0</v>
      </c>
      <c r="BJ407" s="18" t="s">
        <v>89</v>
      </c>
      <c r="BK407" s="162">
        <f>ROUND(I407*H407,2)</f>
        <v>0</v>
      </c>
      <c r="BL407" s="18" t="s">
        <v>318</v>
      </c>
      <c r="BM407" s="161" t="s">
        <v>1856</v>
      </c>
    </row>
    <row r="408" spans="1:47" s="2" customFormat="1" ht="29.25">
      <c r="A408" s="33"/>
      <c r="B408" s="34"/>
      <c r="C408" s="33"/>
      <c r="D408" s="163" t="s">
        <v>208</v>
      </c>
      <c r="E408" s="33"/>
      <c r="F408" s="164" t="s">
        <v>664</v>
      </c>
      <c r="G408" s="33"/>
      <c r="H408" s="33"/>
      <c r="I408" s="165"/>
      <c r="J408" s="33"/>
      <c r="K408" s="33"/>
      <c r="L408" s="34"/>
      <c r="M408" s="166"/>
      <c r="N408" s="167"/>
      <c r="O408" s="59"/>
      <c r="P408" s="59"/>
      <c r="Q408" s="59"/>
      <c r="R408" s="59"/>
      <c r="S408" s="59"/>
      <c r="T408" s="60"/>
      <c r="U408" s="33"/>
      <c r="V408" s="33"/>
      <c r="W408" s="33"/>
      <c r="X408" s="33"/>
      <c r="Y408" s="33"/>
      <c r="Z408" s="33"/>
      <c r="AA408" s="33"/>
      <c r="AB408" s="33"/>
      <c r="AC408" s="33"/>
      <c r="AD408" s="33"/>
      <c r="AE408" s="33"/>
      <c r="AT408" s="18" t="s">
        <v>208</v>
      </c>
      <c r="AU408" s="18" t="s">
        <v>91</v>
      </c>
    </row>
    <row r="409" spans="1:47" s="2" customFormat="1" ht="107.25">
      <c r="A409" s="33"/>
      <c r="B409" s="34"/>
      <c r="C409" s="33"/>
      <c r="D409" s="163" t="s">
        <v>210</v>
      </c>
      <c r="E409" s="33"/>
      <c r="F409" s="168" t="s">
        <v>665</v>
      </c>
      <c r="G409" s="33"/>
      <c r="H409" s="33"/>
      <c r="I409" s="165"/>
      <c r="J409" s="33"/>
      <c r="K409" s="33"/>
      <c r="L409" s="34"/>
      <c r="M409" s="166"/>
      <c r="N409" s="167"/>
      <c r="O409" s="59"/>
      <c r="P409" s="59"/>
      <c r="Q409" s="59"/>
      <c r="R409" s="59"/>
      <c r="S409" s="59"/>
      <c r="T409" s="60"/>
      <c r="U409" s="33"/>
      <c r="V409" s="33"/>
      <c r="W409" s="33"/>
      <c r="X409" s="33"/>
      <c r="Y409" s="33"/>
      <c r="Z409" s="33"/>
      <c r="AA409" s="33"/>
      <c r="AB409" s="33"/>
      <c r="AC409" s="33"/>
      <c r="AD409" s="33"/>
      <c r="AE409" s="33"/>
      <c r="AT409" s="18" t="s">
        <v>210</v>
      </c>
      <c r="AU409" s="18" t="s">
        <v>91</v>
      </c>
    </row>
    <row r="410" spans="2:63" s="12" customFormat="1" ht="25.9" customHeight="1">
      <c r="B410" s="136"/>
      <c r="D410" s="137" t="s">
        <v>80</v>
      </c>
      <c r="E410" s="138" t="s">
        <v>272</v>
      </c>
      <c r="F410" s="138" t="s">
        <v>1857</v>
      </c>
      <c r="I410" s="139"/>
      <c r="J410" s="140">
        <f>BK410</f>
        <v>0</v>
      </c>
      <c r="L410" s="136"/>
      <c r="M410" s="141"/>
      <c r="N410" s="142"/>
      <c r="O410" s="142"/>
      <c r="P410" s="143">
        <f>P411</f>
        <v>0</v>
      </c>
      <c r="Q410" s="142"/>
      <c r="R410" s="143">
        <f>R411</f>
        <v>0.7801</v>
      </c>
      <c r="S410" s="142"/>
      <c r="T410" s="144">
        <f>T411</f>
        <v>0</v>
      </c>
      <c r="AR410" s="137" t="s">
        <v>221</v>
      </c>
      <c r="AT410" s="145" t="s">
        <v>80</v>
      </c>
      <c r="AU410" s="145" t="s">
        <v>81</v>
      </c>
      <c r="AY410" s="137" t="s">
        <v>199</v>
      </c>
      <c r="BK410" s="146">
        <f>BK411</f>
        <v>0</v>
      </c>
    </row>
    <row r="411" spans="2:63" s="12" customFormat="1" ht="22.9" customHeight="1">
      <c r="B411" s="136"/>
      <c r="D411" s="137" t="s">
        <v>80</v>
      </c>
      <c r="E411" s="147" t="s">
        <v>1858</v>
      </c>
      <c r="F411" s="147" t="s">
        <v>1859</v>
      </c>
      <c r="I411" s="139"/>
      <c r="J411" s="148">
        <f>BK411</f>
        <v>0</v>
      </c>
      <c r="L411" s="136"/>
      <c r="M411" s="141"/>
      <c r="N411" s="142"/>
      <c r="O411" s="142"/>
      <c r="P411" s="143">
        <f>SUM(P412:P415)</f>
        <v>0</v>
      </c>
      <c r="Q411" s="142"/>
      <c r="R411" s="143">
        <f>SUM(R412:R415)</f>
        <v>0.7801</v>
      </c>
      <c r="S411" s="142"/>
      <c r="T411" s="144">
        <f>SUM(T412:T415)</f>
        <v>0</v>
      </c>
      <c r="AR411" s="137" t="s">
        <v>221</v>
      </c>
      <c r="AT411" s="145" t="s">
        <v>80</v>
      </c>
      <c r="AU411" s="145" t="s">
        <v>89</v>
      </c>
      <c r="AY411" s="137" t="s">
        <v>199</v>
      </c>
      <c r="BK411" s="146">
        <f>SUM(BK412:BK415)</f>
        <v>0</v>
      </c>
    </row>
    <row r="412" spans="1:65" s="2" customFormat="1" ht="14.45" customHeight="1">
      <c r="A412" s="33"/>
      <c r="B412" s="149"/>
      <c r="C412" s="150" t="s">
        <v>611</v>
      </c>
      <c r="D412" s="150" t="s">
        <v>201</v>
      </c>
      <c r="E412" s="151" t="s">
        <v>1860</v>
      </c>
      <c r="F412" s="152" t="s">
        <v>1861</v>
      </c>
      <c r="G412" s="153" t="s">
        <v>400</v>
      </c>
      <c r="H412" s="154">
        <v>1</v>
      </c>
      <c r="I412" s="155"/>
      <c r="J412" s="156">
        <f>ROUND(I412*H412,2)</f>
        <v>0</v>
      </c>
      <c r="K412" s="152" t="s">
        <v>246</v>
      </c>
      <c r="L412" s="34"/>
      <c r="M412" s="157" t="s">
        <v>1</v>
      </c>
      <c r="N412" s="158" t="s">
        <v>46</v>
      </c>
      <c r="O412" s="59"/>
      <c r="P412" s="159">
        <f>O412*H412</f>
        <v>0</v>
      </c>
      <c r="Q412" s="159">
        <v>0.7801</v>
      </c>
      <c r="R412" s="159">
        <f>Q412*H412</f>
        <v>0.7801</v>
      </c>
      <c r="S412" s="159">
        <v>0</v>
      </c>
      <c r="T412" s="160">
        <f>S412*H412</f>
        <v>0</v>
      </c>
      <c r="U412" s="33"/>
      <c r="V412" s="33"/>
      <c r="W412" s="33"/>
      <c r="X412" s="33"/>
      <c r="Y412" s="33"/>
      <c r="Z412" s="33"/>
      <c r="AA412" s="33"/>
      <c r="AB412" s="33"/>
      <c r="AC412" s="33"/>
      <c r="AD412" s="33"/>
      <c r="AE412" s="33"/>
      <c r="AR412" s="161" t="s">
        <v>660</v>
      </c>
      <c r="AT412" s="161" t="s">
        <v>201</v>
      </c>
      <c r="AU412" s="161" t="s">
        <v>91</v>
      </c>
      <c r="AY412" s="18" t="s">
        <v>199</v>
      </c>
      <c r="BE412" s="162">
        <f>IF(N412="základní",J412,0)</f>
        <v>0</v>
      </c>
      <c r="BF412" s="162">
        <f>IF(N412="snížená",J412,0)</f>
        <v>0</v>
      </c>
      <c r="BG412" s="162">
        <f>IF(N412="zákl. přenesená",J412,0)</f>
        <v>0</v>
      </c>
      <c r="BH412" s="162">
        <f>IF(N412="sníž. přenesená",J412,0)</f>
        <v>0</v>
      </c>
      <c r="BI412" s="162">
        <f>IF(N412="nulová",J412,0)</f>
        <v>0</v>
      </c>
      <c r="BJ412" s="18" t="s">
        <v>89</v>
      </c>
      <c r="BK412" s="162">
        <f>ROUND(I412*H412,2)</f>
        <v>0</v>
      </c>
      <c r="BL412" s="18" t="s">
        <v>660</v>
      </c>
      <c r="BM412" s="161" t="s">
        <v>1862</v>
      </c>
    </row>
    <row r="413" spans="1:47" s="2" customFormat="1" ht="87.75">
      <c r="A413" s="33"/>
      <c r="B413" s="34"/>
      <c r="C413" s="33"/>
      <c r="D413" s="163" t="s">
        <v>248</v>
      </c>
      <c r="E413" s="33"/>
      <c r="F413" s="168" t="s">
        <v>1863</v>
      </c>
      <c r="G413" s="33"/>
      <c r="H413" s="33"/>
      <c r="I413" s="165"/>
      <c r="J413" s="33"/>
      <c r="K413" s="33"/>
      <c r="L413" s="34"/>
      <c r="M413" s="166"/>
      <c r="N413" s="167"/>
      <c r="O413" s="59"/>
      <c r="P413" s="59"/>
      <c r="Q413" s="59"/>
      <c r="R413" s="59"/>
      <c r="S413" s="59"/>
      <c r="T413" s="60"/>
      <c r="U413" s="33"/>
      <c r="V413" s="33"/>
      <c r="W413" s="33"/>
      <c r="X413" s="33"/>
      <c r="Y413" s="33"/>
      <c r="Z413" s="33"/>
      <c r="AA413" s="33"/>
      <c r="AB413" s="33"/>
      <c r="AC413" s="33"/>
      <c r="AD413" s="33"/>
      <c r="AE413" s="33"/>
      <c r="AT413" s="18" t="s">
        <v>248</v>
      </c>
      <c r="AU413" s="18" t="s">
        <v>91</v>
      </c>
    </row>
    <row r="414" spans="2:51" s="14" customFormat="1" ht="11.25">
      <c r="B414" s="177"/>
      <c r="D414" s="163" t="s">
        <v>212</v>
      </c>
      <c r="E414" s="178" t="s">
        <v>1</v>
      </c>
      <c r="F414" s="179" t="s">
        <v>1864</v>
      </c>
      <c r="H414" s="178" t="s">
        <v>1</v>
      </c>
      <c r="I414" s="180"/>
      <c r="L414" s="177"/>
      <c r="M414" s="181"/>
      <c r="N414" s="182"/>
      <c r="O414" s="182"/>
      <c r="P414" s="182"/>
      <c r="Q414" s="182"/>
      <c r="R414" s="182"/>
      <c r="S414" s="182"/>
      <c r="T414" s="183"/>
      <c r="AT414" s="178" t="s">
        <v>212</v>
      </c>
      <c r="AU414" s="178" t="s">
        <v>91</v>
      </c>
      <c r="AV414" s="14" t="s">
        <v>89</v>
      </c>
      <c r="AW414" s="14" t="s">
        <v>36</v>
      </c>
      <c r="AX414" s="14" t="s">
        <v>81</v>
      </c>
      <c r="AY414" s="178" t="s">
        <v>199</v>
      </c>
    </row>
    <row r="415" spans="2:51" s="13" customFormat="1" ht="11.25">
      <c r="B415" s="169"/>
      <c r="D415" s="163" t="s">
        <v>212</v>
      </c>
      <c r="E415" s="170" t="s">
        <v>1</v>
      </c>
      <c r="F415" s="171" t="s">
        <v>1758</v>
      </c>
      <c r="H415" s="172">
        <v>1</v>
      </c>
      <c r="I415" s="173"/>
      <c r="L415" s="169"/>
      <c r="M415" s="214"/>
      <c r="N415" s="215"/>
      <c r="O415" s="215"/>
      <c r="P415" s="215"/>
      <c r="Q415" s="215"/>
      <c r="R415" s="215"/>
      <c r="S415" s="215"/>
      <c r="T415" s="216"/>
      <c r="AT415" s="170" t="s">
        <v>212</v>
      </c>
      <c r="AU415" s="170" t="s">
        <v>91</v>
      </c>
      <c r="AV415" s="13" t="s">
        <v>91</v>
      </c>
      <c r="AW415" s="13" t="s">
        <v>36</v>
      </c>
      <c r="AX415" s="13" t="s">
        <v>89</v>
      </c>
      <c r="AY415" s="170" t="s">
        <v>199</v>
      </c>
    </row>
    <row r="416" spans="1:31" s="2" customFormat="1" ht="6.95" customHeight="1">
      <c r="A416" s="33"/>
      <c r="B416" s="48"/>
      <c r="C416" s="49"/>
      <c r="D416" s="49"/>
      <c r="E416" s="49"/>
      <c r="F416" s="49"/>
      <c r="G416" s="49"/>
      <c r="H416" s="49"/>
      <c r="I416" s="49"/>
      <c r="J416" s="49"/>
      <c r="K416" s="49"/>
      <c r="L416" s="34"/>
      <c r="M416" s="33"/>
      <c r="O416" s="33"/>
      <c r="P416" s="33"/>
      <c r="Q416" s="33"/>
      <c r="R416" s="33"/>
      <c r="S416" s="33"/>
      <c r="T416" s="33"/>
      <c r="U416" s="33"/>
      <c r="V416" s="33"/>
      <c r="W416" s="33"/>
      <c r="X416" s="33"/>
      <c r="Y416" s="33"/>
      <c r="Z416" s="33"/>
      <c r="AA416" s="33"/>
      <c r="AB416" s="33"/>
      <c r="AC416" s="33"/>
      <c r="AD416" s="33"/>
      <c r="AE416" s="33"/>
    </row>
  </sheetData>
  <autoFilter ref="C132:K415"/>
  <mergeCells count="9">
    <mergeCell ref="E87:H87"/>
    <mergeCell ref="E123:H123"/>
    <mergeCell ref="E125:H12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112</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1865</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14. 1. 2021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23.25" customHeight="1">
      <c r="A27" s="100"/>
      <c r="B27" s="101"/>
      <c r="C27" s="100"/>
      <c r="D27" s="100"/>
      <c r="E27" s="255" t="s">
        <v>1866</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ROUND(J131,2)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ROUND((SUM(BE131:BE413)),2)</f>
        <v>0</v>
      </c>
      <c r="G33" s="33"/>
      <c r="H33" s="33"/>
      <c r="I33" s="106">
        <v>0.21</v>
      </c>
      <c r="J33" s="105">
        <f>ROUND(((SUM(BE131:BE413))*I33),2)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ROUND((SUM(BF131:BF413)),2)</f>
        <v>0</v>
      </c>
      <c r="G34" s="33"/>
      <c r="H34" s="33"/>
      <c r="I34" s="106">
        <v>0.15</v>
      </c>
      <c r="J34" s="105">
        <f>ROUND(((SUM(BF131:BF413))*I34),2)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ROUND((SUM(BG131:BG413)),2)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ROUND((SUM(BH131:BH413)),2)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ROUND((SUM(BI131:BI413)),2)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06 - Vývar</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14. 1. 2021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J131</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J132</f>
        <v>0</v>
      </c>
      <c r="L97" s="118"/>
    </row>
    <row r="98" spans="2:12" s="10" customFormat="1" ht="19.9" customHeight="1">
      <c r="B98" s="122"/>
      <c r="D98" s="123" t="s">
        <v>168</v>
      </c>
      <c r="E98" s="124"/>
      <c r="F98" s="124"/>
      <c r="G98" s="124"/>
      <c r="H98" s="124"/>
      <c r="I98" s="124"/>
      <c r="J98" s="125">
        <f>J133</f>
        <v>0</v>
      </c>
      <c r="L98" s="122"/>
    </row>
    <row r="99" spans="2:12" s="10" customFormat="1" ht="19.9" customHeight="1">
      <c r="B99" s="122"/>
      <c r="D99" s="123" t="s">
        <v>170</v>
      </c>
      <c r="E99" s="124"/>
      <c r="F99" s="124"/>
      <c r="G99" s="124"/>
      <c r="H99" s="124"/>
      <c r="I99" s="124"/>
      <c r="J99" s="125">
        <f>J217</f>
        <v>0</v>
      </c>
      <c r="L99" s="122"/>
    </row>
    <row r="100" spans="2:12" s="10" customFormat="1" ht="19.9" customHeight="1">
      <c r="B100" s="122"/>
      <c r="D100" s="123" t="s">
        <v>171</v>
      </c>
      <c r="E100" s="124"/>
      <c r="F100" s="124"/>
      <c r="G100" s="124"/>
      <c r="H100" s="124"/>
      <c r="I100" s="124"/>
      <c r="J100" s="125">
        <f>J256</f>
        <v>0</v>
      </c>
      <c r="L100" s="122"/>
    </row>
    <row r="101" spans="2:12" s="10" customFormat="1" ht="19.9" customHeight="1">
      <c r="B101" s="122"/>
      <c r="D101" s="123" t="s">
        <v>173</v>
      </c>
      <c r="E101" s="124"/>
      <c r="F101" s="124"/>
      <c r="G101" s="124"/>
      <c r="H101" s="124"/>
      <c r="I101" s="124"/>
      <c r="J101" s="125">
        <f>J282</f>
        <v>0</v>
      </c>
      <c r="L101" s="122"/>
    </row>
    <row r="102" spans="2:12" s="10" customFormat="1" ht="19.9" customHeight="1">
      <c r="B102" s="122"/>
      <c r="D102" s="123" t="s">
        <v>174</v>
      </c>
      <c r="E102" s="124"/>
      <c r="F102" s="124"/>
      <c r="G102" s="124"/>
      <c r="H102" s="124"/>
      <c r="I102" s="124"/>
      <c r="J102" s="125">
        <f>J290</f>
        <v>0</v>
      </c>
      <c r="L102" s="122"/>
    </row>
    <row r="103" spans="2:12" s="10" customFormat="1" ht="19.9" customHeight="1">
      <c r="B103" s="122"/>
      <c r="D103" s="123" t="s">
        <v>1581</v>
      </c>
      <c r="E103" s="124"/>
      <c r="F103" s="124"/>
      <c r="G103" s="124"/>
      <c r="H103" s="124"/>
      <c r="I103" s="124"/>
      <c r="J103" s="125">
        <f>J326</f>
        <v>0</v>
      </c>
      <c r="L103" s="122"/>
    </row>
    <row r="104" spans="2:12" s="10" customFormat="1" ht="14.85" customHeight="1">
      <c r="B104" s="122"/>
      <c r="D104" s="123" t="s">
        <v>177</v>
      </c>
      <c r="E104" s="124"/>
      <c r="F104" s="124"/>
      <c r="G104" s="124"/>
      <c r="H104" s="124"/>
      <c r="I104" s="124"/>
      <c r="J104" s="125">
        <f>J327</f>
        <v>0</v>
      </c>
      <c r="L104" s="122"/>
    </row>
    <row r="105" spans="2:12" s="10" customFormat="1" ht="14.85" customHeight="1">
      <c r="B105" s="122"/>
      <c r="D105" s="123" t="s">
        <v>696</v>
      </c>
      <c r="E105" s="124"/>
      <c r="F105" s="124"/>
      <c r="G105" s="124"/>
      <c r="H105" s="124"/>
      <c r="I105" s="124"/>
      <c r="J105" s="125">
        <f>J358</f>
        <v>0</v>
      </c>
      <c r="L105" s="122"/>
    </row>
    <row r="106" spans="2:12" s="10" customFormat="1" ht="14.85" customHeight="1">
      <c r="B106" s="122"/>
      <c r="D106" s="123" t="s">
        <v>178</v>
      </c>
      <c r="E106" s="124"/>
      <c r="F106" s="124"/>
      <c r="G106" s="124"/>
      <c r="H106" s="124"/>
      <c r="I106" s="124"/>
      <c r="J106" s="125">
        <f>J372</f>
        <v>0</v>
      </c>
      <c r="L106" s="122"/>
    </row>
    <row r="107" spans="2:12" s="10" customFormat="1" ht="14.85" customHeight="1">
      <c r="B107" s="122"/>
      <c r="D107" s="123" t="s">
        <v>179</v>
      </c>
      <c r="E107" s="124"/>
      <c r="F107" s="124"/>
      <c r="G107" s="124"/>
      <c r="H107" s="124"/>
      <c r="I107" s="124"/>
      <c r="J107" s="125">
        <f>J380</f>
        <v>0</v>
      </c>
      <c r="L107" s="122"/>
    </row>
    <row r="108" spans="2:12" s="10" customFormat="1" ht="19.9" customHeight="1">
      <c r="B108" s="122"/>
      <c r="D108" s="123" t="s">
        <v>180</v>
      </c>
      <c r="E108" s="124"/>
      <c r="F108" s="124"/>
      <c r="G108" s="124"/>
      <c r="H108" s="124"/>
      <c r="I108" s="124"/>
      <c r="J108" s="125">
        <f>J386</f>
        <v>0</v>
      </c>
      <c r="L108" s="122"/>
    </row>
    <row r="109" spans="2:12" s="10" customFormat="1" ht="19.9" customHeight="1">
      <c r="B109" s="122"/>
      <c r="D109" s="123" t="s">
        <v>181</v>
      </c>
      <c r="E109" s="124"/>
      <c r="F109" s="124"/>
      <c r="G109" s="124"/>
      <c r="H109" s="124"/>
      <c r="I109" s="124"/>
      <c r="J109" s="125">
        <f>J391</f>
        <v>0</v>
      </c>
      <c r="L109" s="122"/>
    </row>
    <row r="110" spans="2:12" s="9" customFormat="1" ht="24.95" customHeight="1">
      <c r="B110" s="118"/>
      <c r="D110" s="119" t="s">
        <v>182</v>
      </c>
      <c r="E110" s="120"/>
      <c r="F110" s="120"/>
      <c r="G110" s="120"/>
      <c r="H110" s="120"/>
      <c r="I110" s="120"/>
      <c r="J110" s="121">
        <f>J396</f>
        <v>0</v>
      </c>
      <c r="L110" s="118"/>
    </row>
    <row r="111" spans="2:12" s="10" customFormat="1" ht="19.9" customHeight="1">
      <c r="B111" s="122"/>
      <c r="D111" s="123" t="s">
        <v>183</v>
      </c>
      <c r="E111" s="124"/>
      <c r="F111" s="124"/>
      <c r="G111" s="124"/>
      <c r="H111" s="124"/>
      <c r="I111" s="124"/>
      <c r="J111" s="125">
        <f>J397</f>
        <v>0</v>
      </c>
      <c r="L111" s="122"/>
    </row>
    <row r="112" spans="1:31" s="2" customFormat="1" ht="21.75" customHeight="1">
      <c r="A112" s="33"/>
      <c r="B112" s="34"/>
      <c r="C112" s="33"/>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48"/>
      <c r="C113" s="49"/>
      <c r="D113" s="49"/>
      <c r="E113" s="49"/>
      <c r="F113" s="49"/>
      <c r="G113" s="49"/>
      <c r="H113" s="49"/>
      <c r="I113" s="49"/>
      <c r="J113" s="49"/>
      <c r="K113" s="49"/>
      <c r="L113" s="43"/>
      <c r="S113" s="33"/>
      <c r="T113" s="33"/>
      <c r="U113" s="33"/>
      <c r="V113" s="33"/>
      <c r="W113" s="33"/>
      <c r="X113" s="33"/>
      <c r="Y113" s="33"/>
      <c r="Z113" s="33"/>
      <c r="AA113" s="33"/>
      <c r="AB113" s="33"/>
      <c r="AC113" s="33"/>
      <c r="AD113" s="33"/>
      <c r="AE113" s="33"/>
    </row>
    <row r="117" spans="1:31" s="2" customFormat="1" ht="6.95" customHeight="1">
      <c r="A117" s="33"/>
      <c r="B117" s="50"/>
      <c r="C117" s="51"/>
      <c r="D117" s="51"/>
      <c r="E117" s="51"/>
      <c r="F117" s="51"/>
      <c r="G117" s="51"/>
      <c r="H117" s="51"/>
      <c r="I117" s="51"/>
      <c r="J117" s="51"/>
      <c r="K117" s="51"/>
      <c r="L117" s="43"/>
      <c r="S117" s="33"/>
      <c r="T117" s="33"/>
      <c r="U117" s="33"/>
      <c r="V117" s="33"/>
      <c r="W117" s="33"/>
      <c r="X117" s="33"/>
      <c r="Y117" s="33"/>
      <c r="Z117" s="33"/>
      <c r="AA117" s="33"/>
      <c r="AB117" s="33"/>
      <c r="AC117" s="33"/>
      <c r="AD117" s="33"/>
      <c r="AE117" s="33"/>
    </row>
    <row r="118" spans="1:31" s="2" customFormat="1" ht="24.95" customHeight="1">
      <c r="A118" s="33"/>
      <c r="B118" s="34"/>
      <c r="C118" s="22" t="s">
        <v>184</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16</v>
      </c>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6.5" customHeight="1">
      <c r="A121" s="33"/>
      <c r="B121" s="34"/>
      <c r="C121" s="33"/>
      <c r="D121" s="33"/>
      <c r="E121" s="267" t="str">
        <f>E7</f>
        <v>VD Letovice, rekonstrukce VD</v>
      </c>
      <c r="F121" s="268"/>
      <c r="G121" s="268"/>
      <c r="H121" s="268"/>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159</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24" t="str">
        <f>E9</f>
        <v>SO 06 - Vývar</v>
      </c>
      <c r="F123" s="269"/>
      <c r="G123" s="269"/>
      <c r="H123" s="269"/>
      <c r="I123" s="33"/>
      <c r="J123" s="33"/>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20</v>
      </c>
      <c r="D125" s="33"/>
      <c r="E125" s="33"/>
      <c r="F125" s="26" t="str">
        <f>F12</f>
        <v>VD Letovice</v>
      </c>
      <c r="G125" s="33"/>
      <c r="H125" s="33"/>
      <c r="I125" s="28" t="s">
        <v>22</v>
      </c>
      <c r="J125" s="56" t="str">
        <f>IF(J12="","",J12)</f>
        <v>14. 1. 2021</v>
      </c>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25.7" customHeight="1">
      <c r="A127" s="33"/>
      <c r="B127" s="34"/>
      <c r="C127" s="28" t="s">
        <v>24</v>
      </c>
      <c r="D127" s="33"/>
      <c r="E127" s="33"/>
      <c r="F127" s="26" t="str">
        <f>E15</f>
        <v>Povodí Moravy, s.p., Dřevařská 11, 60175 Brno</v>
      </c>
      <c r="G127" s="33"/>
      <c r="H127" s="33"/>
      <c r="I127" s="28" t="s">
        <v>32</v>
      </c>
      <c r="J127" s="31" t="str">
        <f>E21</f>
        <v>Sweco Hydroprojekt a.s.</v>
      </c>
      <c r="K127" s="33"/>
      <c r="L127" s="43"/>
      <c r="S127" s="33"/>
      <c r="T127" s="33"/>
      <c r="U127" s="33"/>
      <c r="V127" s="33"/>
      <c r="W127" s="33"/>
      <c r="X127" s="33"/>
      <c r="Y127" s="33"/>
      <c r="Z127" s="33"/>
      <c r="AA127" s="33"/>
      <c r="AB127" s="33"/>
      <c r="AC127" s="33"/>
      <c r="AD127" s="33"/>
      <c r="AE127" s="33"/>
    </row>
    <row r="128" spans="1:31" s="2" customFormat="1" ht="15.2" customHeight="1">
      <c r="A128" s="33"/>
      <c r="B128" s="34"/>
      <c r="C128" s="28" t="s">
        <v>30</v>
      </c>
      <c r="D128" s="33"/>
      <c r="E128" s="33"/>
      <c r="F128" s="26" t="str">
        <f>IF(E18="","",E18)</f>
        <v>Vyplň údaj</v>
      </c>
      <c r="G128" s="33"/>
      <c r="H128" s="33"/>
      <c r="I128" s="28" t="s">
        <v>37</v>
      </c>
      <c r="J128" s="31" t="str">
        <f>E24</f>
        <v xml:space="preserve"> </v>
      </c>
      <c r="K128" s="33"/>
      <c r="L128" s="43"/>
      <c r="S128" s="33"/>
      <c r="T128" s="33"/>
      <c r="U128" s="33"/>
      <c r="V128" s="33"/>
      <c r="W128" s="33"/>
      <c r="X128" s="33"/>
      <c r="Y128" s="33"/>
      <c r="Z128" s="33"/>
      <c r="AA128" s="33"/>
      <c r="AB128" s="33"/>
      <c r="AC128" s="33"/>
      <c r="AD128" s="33"/>
      <c r="AE128" s="33"/>
    </row>
    <row r="129" spans="1:31" s="2" customFormat="1" ht="10.3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11" customFormat="1" ht="29.25" customHeight="1">
      <c r="A130" s="126"/>
      <c r="B130" s="127"/>
      <c r="C130" s="128" t="s">
        <v>185</v>
      </c>
      <c r="D130" s="129" t="s">
        <v>66</v>
      </c>
      <c r="E130" s="129" t="s">
        <v>62</v>
      </c>
      <c r="F130" s="129" t="s">
        <v>63</v>
      </c>
      <c r="G130" s="129" t="s">
        <v>186</v>
      </c>
      <c r="H130" s="129" t="s">
        <v>187</v>
      </c>
      <c r="I130" s="129" t="s">
        <v>188</v>
      </c>
      <c r="J130" s="129" t="s">
        <v>164</v>
      </c>
      <c r="K130" s="130" t="s">
        <v>189</v>
      </c>
      <c r="L130" s="131"/>
      <c r="M130" s="63" t="s">
        <v>1</v>
      </c>
      <c r="N130" s="64" t="s">
        <v>45</v>
      </c>
      <c r="O130" s="64" t="s">
        <v>190</v>
      </c>
      <c r="P130" s="64" t="s">
        <v>191</v>
      </c>
      <c r="Q130" s="64" t="s">
        <v>192</v>
      </c>
      <c r="R130" s="64" t="s">
        <v>193</v>
      </c>
      <c r="S130" s="64" t="s">
        <v>194</v>
      </c>
      <c r="T130" s="65" t="s">
        <v>195</v>
      </c>
      <c r="U130" s="126"/>
      <c r="V130" s="126"/>
      <c r="W130" s="126"/>
      <c r="X130" s="126"/>
      <c r="Y130" s="126"/>
      <c r="Z130" s="126"/>
      <c r="AA130" s="126"/>
      <c r="AB130" s="126"/>
      <c r="AC130" s="126"/>
      <c r="AD130" s="126"/>
      <c r="AE130" s="126"/>
    </row>
    <row r="131" spans="1:63" s="2" customFormat="1" ht="22.9" customHeight="1">
      <c r="A131" s="33"/>
      <c r="B131" s="34"/>
      <c r="C131" s="70" t="s">
        <v>196</v>
      </c>
      <c r="D131" s="33"/>
      <c r="E131" s="33"/>
      <c r="F131" s="33"/>
      <c r="G131" s="33"/>
      <c r="H131" s="33"/>
      <c r="I131" s="33"/>
      <c r="J131" s="132">
        <f>BK131</f>
        <v>0</v>
      </c>
      <c r="K131" s="33"/>
      <c r="L131" s="34"/>
      <c r="M131" s="66"/>
      <c r="N131" s="57"/>
      <c r="O131" s="67"/>
      <c r="P131" s="133">
        <f>P132+P396</f>
        <v>0</v>
      </c>
      <c r="Q131" s="67"/>
      <c r="R131" s="133">
        <f>R132+R396</f>
        <v>176.83757826000002</v>
      </c>
      <c r="S131" s="67"/>
      <c r="T131" s="134">
        <f>T132+T396</f>
        <v>1916.8784999999998</v>
      </c>
      <c r="U131" s="33"/>
      <c r="V131" s="33"/>
      <c r="W131" s="33"/>
      <c r="X131" s="33"/>
      <c r="Y131" s="33"/>
      <c r="Z131" s="33"/>
      <c r="AA131" s="33"/>
      <c r="AB131" s="33"/>
      <c r="AC131" s="33"/>
      <c r="AD131" s="33"/>
      <c r="AE131" s="33"/>
      <c r="AT131" s="18" t="s">
        <v>80</v>
      </c>
      <c r="AU131" s="18" t="s">
        <v>166</v>
      </c>
      <c r="BK131" s="135">
        <f>BK132+BK396</f>
        <v>0</v>
      </c>
    </row>
    <row r="132" spans="2:63" s="12" customFormat="1" ht="25.9" customHeight="1">
      <c r="B132" s="136"/>
      <c r="D132" s="137" t="s">
        <v>80</v>
      </c>
      <c r="E132" s="138" t="s">
        <v>197</v>
      </c>
      <c r="F132" s="138" t="s">
        <v>198</v>
      </c>
      <c r="I132" s="139"/>
      <c r="J132" s="140">
        <f>BK132</f>
        <v>0</v>
      </c>
      <c r="L132" s="136"/>
      <c r="M132" s="141"/>
      <c r="N132" s="142"/>
      <c r="O132" s="142"/>
      <c r="P132" s="143">
        <f>P133+P217+P256+P282+P290+P326+P386+P391</f>
        <v>0</v>
      </c>
      <c r="Q132" s="142"/>
      <c r="R132" s="143">
        <f>R133+R217+R256+R282+R290+R326+R386+R391</f>
        <v>176.75557826000002</v>
      </c>
      <c r="S132" s="142"/>
      <c r="T132" s="144">
        <f>T133+T217+T256+T282+T290+T326+T386+T391</f>
        <v>1916.8784999999998</v>
      </c>
      <c r="AR132" s="137" t="s">
        <v>89</v>
      </c>
      <c r="AT132" s="145" t="s">
        <v>80</v>
      </c>
      <c r="AU132" s="145" t="s">
        <v>81</v>
      </c>
      <c r="AY132" s="137" t="s">
        <v>199</v>
      </c>
      <c r="BK132" s="146">
        <f>BK133+BK217+BK256+BK282+BK290+BK326+BK386+BK391</f>
        <v>0</v>
      </c>
    </row>
    <row r="133" spans="2:63" s="12" customFormat="1" ht="22.9" customHeight="1">
      <c r="B133" s="136"/>
      <c r="D133" s="137" t="s">
        <v>80</v>
      </c>
      <c r="E133" s="147" t="s">
        <v>89</v>
      </c>
      <c r="F133" s="147" t="s">
        <v>200</v>
      </c>
      <c r="I133" s="139"/>
      <c r="J133" s="148">
        <f>BK133</f>
        <v>0</v>
      </c>
      <c r="L133" s="136"/>
      <c r="M133" s="141"/>
      <c r="N133" s="142"/>
      <c r="O133" s="142"/>
      <c r="P133" s="143">
        <f>SUM(P134:P216)</f>
        <v>0</v>
      </c>
      <c r="Q133" s="142"/>
      <c r="R133" s="143">
        <f>SUM(R134:R216)</f>
        <v>72.90570799999999</v>
      </c>
      <c r="S133" s="142"/>
      <c r="T133" s="144">
        <f>SUM(T134:T216)</f>
        <v>71.2785</v>
      </c>
      <c r="AR133" s="137" t="s">
        <v>89</v>
      </c>
      <c r="AT133" s="145" t="s">
        <v>80</v>
      </c>
      <c r="AU133" s="145" t="s">
        <v>89</v>
      </c>
      <c r="AY133" s="137" t="s">
        <v>199</v>
      </c>
      <c r="BK133" s="146">
        <f>SUM(BK134:BK216)</f>
        <v>0</v>
      </c>
    </row>
    <row r="134" spans="1:65" s="2" customFormat="1" ht="24.2" customHeight="1">
      <c r="A134" s="33"/>
      <c r="B134" s="149"/>
      <c r="C134" s="150" t="s">
        <v>89</v>
      </c>
      <c r="D134" s="150" t="s">
        <v>201</v>
      </c>
      <c r="E134" s="151" t="s">
        <v>1867</v>
      </c>
      <c r="F134" s="152" t="s">
        <v>1868</v>
      </c>
      <c r="G134" s="153" t="s">
        <v>228</v>
      </c>
      <c r="H134" s="154">
        <v>37.515</v>
      </c>
      <c r="I134" s="155"/>
      <c r="J134" s="156">
        <f>ROUND(I134*H134,2)</f>
        <v>0</v>
      </c>
      <c r="K134" s="152" t="s">
        <v>205</v>
      </c>
      <c r="L134" s="34"/>
      <c r="M134" s="157" t="s">
        <v>1</v>
      </c>
      <c r="N134" s="158" t="s">
        <v>46</v>
      </c>
      <c r="O134" s="59"/>
      <c r="P134" s="159">
        <f>O134*H134</f>
        <v>0</v>
      </c>
      <c r="Q134" s="159">
        <v>0</v>
      </c>
      <c r="R134" s="159">
        <f>Q134*H134</f>
        <v>0</v>
      </c>
      <c r="S134" s="159">
        <v>1.9</v>
      </c>
      <c r="T134" s="160">
        <f>S134*H134</f>
        <v>71.2785</v>
      </c>
      <c r="U134" s="33"/>
      <c r="V134" s="33"/>
      <c r="W134" s="33"/>
      <c r="X134" s="33"/>
      <c r="Y134" s="33"/>
      <c r="Z134" s="33"/>
      <c r="AA134" s="33"/>
      <c r="AB134" s="33"/>
      <c r="AC134" s="33"/>
      <c r="AD134" s="33"/>
      <c r="AE134" s="33"/>
      <c r="AR134" s="161" t="s">
        <v>206</v>
      </c>
      <c r="AT134" s="161" t="s">
        <v>201</v>
      </c>
      <c r="AU134" s="161" t="s">
        <v>91</v>
      </c>
      <c r="AY134" s="18" t="s">
        <v>199</v>
      </c>
      <c r="BE134" s="162">
        <f>IF(N134="základní",J134,0)</f>
        <v>0</v>
      </c>
      <c r="BF134" s="162">
        <f>IF(N134="snížená",J134,0)</f>
        <v>0</v>
      </c>
      <c r="BG134" s="162">
        <f>IF(N134="zákl. přenesená",J134,0)</f>
        <v>0</v>
      </c>
      <c r="BH134" s="162">
        <f>IF(N134="sníž. přenesená",J134,0)</f>
        <v>0</v>
      </c>
      <c r="BI134" s="162">
        <f>IF(N134="nulová",J134,0)</f>
        <v>0</v>
      </c>
      <c r="BJ134" s="18" t="s">
        <v>89</v>
      </c>
      <c r="BK134" s="162">
        <f>ROUND(I134*H134,2)</f>
        <v>0</v>
      </c>
      <c r="BL134" s="18" t="s">
        <v>206</v>
      </c>
      <c r="BM134" s="161" t="s">
        <v>1869</v>
      </c>
    </row>
    <row r="135" spans="1:47" s="2" customFormat="1" ht="29.25">
      <c r="A135" s="33"/>
      <c r="B135" s="34"/>
      <c r="C135" s="33"/>
      <c r="D135" s="163" t="s">
        <v>208</v>
      </c>
      <c r="E135" s="33"/>
      <c r="F135" s="164" t="s">
        <v>1870</v>
      </c>
      <c r="G135" s="33"/>
      <c r="H135" s="33"/>
      <c r="I135" s="165"/>
      <c r="J135" s="33"/>
      <c r="K135" s="33"/>
      <c r="L135" s="34"/>
      <c r="M135" s="166"/>
      <c r="N135" s="167"/>
      <c r="O135" s="59"/>
      <c r="P135" s="59"/>
      <c r="Q135" s="59"/>
      <c r="R135" s="59"/>
      <c r="S135" s="59"/>
      <c r="T135" s="60"/>
      <c r="U135" s="33"/>
      <c r="V135" s="33"/>
      <c r="W135" s="33"/>
      <c r="X135" s="33"/>
      <c r="Y135" s="33"/>
      <c r="Z135" s="33"/>
      <c r="AA135" s="33"/>
      <c r="AB135" s="33"/>
      <c r="AC135" s="33"/>
      <c r="AD135" s="33"/>
      <c r="AE135" s="33"/>
      <c r="AT135" s="18" t="s">
        <v>208</v>
      </c>
      <c r="AU135" s="18" t="s">
        <v>91</v>
      </c>
    </row>
    <row r="136" spans="1:47" s="2" customFormat="1" ht="331.5">
      <c r="A136" s="33"/>
      <c r="B136" s="34"/>
      <c r="C136" s="33"/>
      <c r="D136" s="163" t="s">
        <v>210</v>
      </c>
      <c r="E136" s="33"/>
      <c r="F136" s="168" t="s">
        <v>1871</v>
      </c>
      <c r="G136" s="33"/>
      <c r="H136" s="33"/>
      <c r="I136" s="165"/>
      <c r="J136" s="33"/>
      <c r="K136" s="33"/>
      <c r="L136" s="34"/>
      <c r="M136" s="166"/>
      <c r="N136" s="167"/>
      <c r="O136" s="59"/>
      <c r="P136" s="59"/>
      <c r="Q136" s="59"/>
      <c r="R136" s="59"/>
      <c r="S136" s="59"/>
      <c r="T136" s="60"/>
      <c r="U136" s="33"/>
      <c r="V136" s="33"/>
      <c r="W136" s="33"/>
      <c r="X136" s="33"/>
      <c r="Y136" s="33"/>
      <c r="Z136" s="33"/>
      <c r="AA136" s="33"/>
      <c r="AB136" s="33"/>
      <c r="AC136" s="33"/>
      <c r="AD136" s="33"/>
      <c r="AE136" s="33"/>
      <c r="AT136" s="18" t="s">
        <v>210</v>
      </c>
      <c r="AU136" s="18" t="s">
        <v>91</v>
      </c>
    </row>
    <row r="137" spans="2:51" s="14" customFormat="1" ht="11.25">
      <c r="B137" s="177"/>
      <c r="D137" s="163" t="s">
        <v>212</v>
      </c>
      <c r="E137" s="178" t="s">
        <v>1</v>
      </c>
      <c r="F137" s="179" t="s">
        <v>1872</v>
      </c>
      <c r="H137" s="178" t="s">
        <v>1</v>
      </c>
      <c r="I137" s="180"/>
      <c r="L137" s="177"/>
      <c r="M137" s="181"/>
      <c r="N137" s="182"/>
      <c r="O137" s="182"/>
      <c r="P137" s="182"/>
      <c r="Q137" s="182"/>
      <c r="R137" s="182"/>
      <c r="S137" s="182"/>
      <c r="T137" s="183"/>
      <c r="AT137" s="178" t="s">
        <v>212</v>
      </c>
      <c r="AU137" s="178" t="s">
        <v>91</v>
      </c>
      <c r="AV137" s="14" t="s">
        <v>89</v>
      </c>
      <c r="AW137" s="14" t="s">
        <v>36</v>
      </c>
      <c r="AX137" s="14" t="s">
        <v>81</v>
      </c>
      <c r="AY137" s="178" t="s">
        <v>199</v>
      </c>
    </row>
    <row r="138" spans="2:51" s="13" customFormat="1" ht="11.25">
      <c r="B138" s="169"/>
      <c r="D138" s="163" t="s">
        <v>212</v>
      </c>
      <c r="E138" s="170" t="s">
        <v>1</v>
      </c>
      <c r="F138" s="171" t="s">
        <v>1873</v>
      </c>
      <c r="H138" s="172">
        <v>37.515</v>
      </c>
      <c r="I138" s="173"/>
      <c r="L138" s="169"/>
      <c r="M138" s="174"/>
      <c r="N138" s="175"/>
      <c r="O138" s="175"/>
      <c r="P138" s="175"/>
      <c r="Q138" s="175"/>
      <c r="R138" s="175"/>
      <c r="S138" s="175"/>
      <c r="T138" s="176"/>
      <c r="AT138" s="170" t="s">
        <v>212</v>
      </c>
      <c r="AU138" s="170" t="s">
        <v>91</v>
      </c>
      <c r="AV138" s="13" t="s">
        <v>91</v>
      </c>
      <c r="AW138" s="13" t="s">
        <v>36</v>
      </c>
      <c r="AX138" s="13" t="s">
        <v>89</v>
      </c>
      <c r="AY138" s="170" t="s">
        <v>199</v>
      </c>
    </row>
    <row r="139" spans="1:65" s="2" customFormat="1" ht="24.2" customHeight="1">
      <c r="A139" s="33"/>
      <c r="B139" s="149"/>
      <c r="C139" s="150" t="s">
        <v>91</v>
      </c>
      <c r="D139" s="150" t="s">
        <v>201</v>
      </c>
      <c r="E139" s="151" t="s">
        <v>1874</v>
      </c>
      <c r="F139" s="152" t="s">
        <v>1875</v>
      </c>
      <c r="G139" s="153" t="s">
        <v>228</v>
      </c>
      <c r="H139" s="154">
        <v>37.515</v>
      </c>
      <c r="I139" s="155"/>
      <c r="J139" s="156">
        <f>ROUND(I139*H139,2)</f>
        <v>0</v>
      </c>
      <c r="K139" s="152" t="s">
        <v>205</v>
      </c>
      <c r="L139" s="34"/>
      <c r="M139" s="157" t="s">
        <v>1</v>
      </c>
      <c r="N139" s="158" t="s">
        <v>46</v>
      </c>
      <c r="O139" s="59"/>
      <c r="P139" s="159">
        <f>O139*H139</f>
        <v>0</v>
      </c>
      <c r="Q139" s="159">
        <v>0</v>
      </c>
      <c r="R139" s="159">
        <f>Q139*H139</f>
        <v>0</v>
      </c>
      <c r="S139" s="159">
        <v>0</v>
      </c>
      <c r="T139" s="160">
        <f>S139*H139</f>
        <v>0</v>
      </c>
      <c r="U139" s="33"/>
      <c r="V139" s="33"/>
      <c r="W139" s="33"/>
      <c r="X139" s="33"/>
      <c r="Y139" s="33"/>
      <c r="Z139" s="33"/>
      <c r="AA139" s="33"/>
      <c r="AB139" s="33"/>
      <c r="AC139" s="33"/>
      <c r="AD139" s="33"/>
      <c r="AE139" s="33"/>
      <c r="AR139" s="161" t="s">
        <v>206</v>
      </c>
      <c r="AT139" s="161" t="s">
        <v>201</v>
      </c>
      <c r="AU139" s="161" t="s">
        <v>91</v>
      </c>
      <c r="AY139" s="18" t="s">
        <v>199</v>
      </c>
      <c r="BE139" s="162">
        <f>IF(N139="základní",J139,0)</f>
        <v>0</v>
      </c>
      <c r="BF139" s="162">
        <f>IF(N139="snížená",J139,0)</f>
        <v>0</v>
      </c>
      <c r="BG139" s="162">
        <f>IF(N139="zákl. přenesená",J139,0)</f>
        <v>0</v>
      </c>
      <c r="BH139" s="162">
        <f>IF(N139="sníž. přenesená",J139,0)</f>
        <v>0</v>
      </c>
      <c r="BI139" s="162">
        <f>IF(N139="nulová",J139,0)</f>
        <v>0</v>
      </c>
      <c r="BJ139" s="18" t="s">
        <v>89</v>
      </c>
      <c r="BK139" s="162">
        <f>ROUND(I139*H139,2)</f>
        <v>0</v>
      </c>
      <c r="BL139" s="18" t="s">
        <v>206</v>
      </c>
      <c r="BM139" s="161" t="s">
        <v>1876</v>
      </c>
    </row>
    <row r="140" spans="1:47" s="2" customFormat="1" ht="29.25">
      <c r="A140" s="33"/>
      <c r="B140" s="34"/>
      <c r="C140" s="33"/>
      <c r="D140" s="163" t="s">
        <v>208</v>
      </c>
      <c r="E140" s="33"/>
      <c r="F140" s="164" t="s">
        <v>1877</v>
      </c>
      <c r="G140" s="33"/>
      <c r="H140" s="33"/>
      <c r="I140" s="165"/>
      <c r="J140" s="33"/>
      <c r="K140" s="33"/>
      <c r="L140" s="34"/>
      <c r="M140" s="166"/>
      <c r="N140" s="167"/>
      <c r="O140" s="59"/>
      <c r="P140" s="59"/>
      <c r="Q140" s="59"/>
      <c r="R140" s="59"/>
      <c r="S140" s="59"/>
      <c r="T140" s="60"/>
      <c r="U140" s="33"/>
      <c r="V140" s="33"/>
      <c r="W140" s="33"/>
      <c r="X140" s="33"/>
      <c r="Y140" s="33"/>
      <c r="Z140" s="33"/>
      <c r="AA140" s="33"/>
      <c r="AB140" s="33"/>
      <c r="AC140" s="33"/>
      <c r="AD140" s="33"/>
      <c r="AE140" s="33"/>
      <c r="AT140" s="18" t="s">
        <v>208</v>
      </c>
      <c r="AU140" s="18" t="s">
        <v>91</v>
      </c>
    </row>
    <row r="141" spans="1:47" s="2" customFormat="1" ht="117">
      <c r="A141" s="33"/>
      <c r="B141" s="34"/>
      <c r="C141" s="33"/>
      <c r="D141" s="163" t="s">
        <v>210</v>
      </c>
      <c r="E141" s="33"/>
      <c r="F141" s="168" t="s">
        <v>1878</v>
      </c>
      <c r="G141" s="33"/>
      <c r="H141" s="33"/>
      <c r="I141" s="165"/>
      <c r="J141" s="33"/>
      <c r="K141" s="33"/>
      <c r="L141" s="34"/>
      <c r="M141" s="166"/>
      <c r="N141" s="167"/>
      <c r="O141" s="59"/>
      <c r="P141" s="59"/>
      <c r="Q141" s="59"/>
      <c r="R141" s="59"/>
      <c r="S141" s="59"/>
      <c r="T141" s="60"/>
      <c r="U141" s="33"/>
      <c r="V141" s="33"/>
      <c r="W141" s="33"/>
      <c r="X141" s="33"/>
      <c r="Y141" s="33"/>
      <c r="Z141" s="33"/>
      <c r="AA141" s="33"/>
      <c r="AB141" s="33"/>
      <c r="AC141" s="33"/>
      <c r="AD141" s="33"/>
      <c r="AE141" s="33"/>
      <c r="AT141" s="18" t="s">
        <v>210</v>
      </c>
      <c r="AU141" s="18" t="s">
        <v>91</v>
      </c>
    </row>
    <row r="142" spans="1:65" s="2" customFormat="1" ht="24.2" customHeight="1">
      <c r="A142" s="33"/>
      <c r="B142" s="149"/>
      <c r="C142" s="150" t="s">
        <v>221</v>
      </c>
      <c r="D142" s="150" t="s">
        <v>201</v>
      </c>
      <c r="E142" s="151" t="s">
        <v>1250</v>
      </c>
      <c r="F142" s="152" t="s">
        <v>1251</v>
      </c>
      <c r="G142" s="153" t="s">
        <v>228</v>
      </c>
      <c r="H142" s="154">
        <v>783.48</v>
      </c>
      <c r="I142" s="155"/>
      <c r="J142" s="156">
        <f>ROUND(I142*H142,2)</f>
        <v>0</v>
      </c>
      <c r="K142" s="152" t="s">
        <v>205</v>
      </c>
      <c r="L142" s="34"/>
      <c r="M142" s="157" t="s">
        <v>1</v>
      </c>
      <c r="N142" s="158" t="s">
        <v>46</v>
      </c>
      <c r="O142" s="59"/>
      <c r="P142" s="159">
        <f>O142*H142</f>
        <v>0</v>
      </c>
      <c r="Q142" s="159">
        <v>0</v>
      </c>
      <c r="R142" s="159">
        <f>Q142*H142</f>
        <v>0</v>
      </c>
      <c r="S142" s="159">
        <v>0</v>
      </c>
      <c r="T142" s="160">
        <f>S142*H142</f>
        <v>0</v>
      </c>
      <c r="U142" s="33"/>
      <c r="V142" s="33"/>
      <c r="W142" s="33"/>
      <c r="X142" s="33"/>
      <c r="Y142" s="33"/>
      <c r="Z142" s="33"/>
      <c r="AA142" s="33"/>
      <c r="AB142" s="33"/>
      <c r="AC142" s="33"/>
      <c r="AD142" s="33"/>
      <c r="AE142" s="33"/>
      <c r="AR142" s="161" t="s">
        <v>206</v>
      </c>
      <c r="AT142" s="161" t="s">
        <v>201</v>
      </c>
      <c r="AU142" s="161" t="s">
        <v>91</v>
      </c>
      <c r="AY142" s="18" t="s">
        <v>199</v>
      </c>
      <c r="BE142" s="162">
        <f>IF(N142="základní",J142,0)</f>
        <v>0</v>
      </c>
      <c r="BF142" s="162">
        <f>IF(N142="snížená",J142,0)</f>
        <v>0</v>
      </c>
      <c r="BG142" s="162">
        <f>IF(N142="zákl. přenesená",J142,0)</f>
        <v>0</v>
      </c>
      <c r="BH142" s="162">
        <f>IF(N142="sníž. přenesená",J142,0)</f>
        <v>0</v>
      </c>
      <c r="BI142" s="162">
        <f>IF(N142="nulová",J142,0)</f>
        <v>0</v>
      </c>
      <c r="BJ142" s="18" t="s">
        <v>89</v>
      </c>
      <c r="BK142" s="162">
        <f>ROUND(I142*H142,2)</f>
        <v>0</v>
      </c>
      <c r="BL142" s="18" t="s">
        <v>206</v>
      </c>
      <c r="BM142" s="161" t="s">
        <v>1879</v>
      </c>
    </row>
    <row r="143" spans="1:47" s="2" customFormat="1" ht="29.25">
      <c r="A143" s="33"/>
      <c r="B143" s="34"/>
      <c r="C143" s="33"/>
      <c r="D143" s="163" t="s">
        <v>208</v>
      </c>
      <c r="E143" s="33"/>
      <c r="F143" s="164" t="s">
        <v>1253</v>
      </c>
      <c r="G143" s="33"/>
      <c r="H143" s="33"/>
      <c r="I143" s="165"/>
      <c r="J143" s="33"/>
      <c r="K143" s="33"/>
      <c r="L143" s="34"/>
      <c r="M143" s="166"/>
      <c r="N143" s="167"/>
      <c r="O143" s="59"/>
      <c r="P143" s="59"/>
      <c r="Q143" s="59"/>
      <c r="R143" s="59"/>
      <c r="S143" s="59"/>
      <c r="T143" s="60"/>
      <c r="U143" s="33"/>
      <c r="V143" s="33"/>
      <c r="W143" s="33"/>
      <c r="X143" s="33"/>
      <c r="Y143" s="33"/>
      <c r="Z143" s="33"/>
      <c r="AA143" s="33"/>
      <c r="AB143" s="33"/>
      <c r="AC143" s="33"/>
      <c r="AD143" s="33"/>
      <c r="AE143" s="33"/>
      <c r="AT143" s="18" t="s">
        <v>208</v>
      </c>
      <c r="AU143" s="18" t="s">
        <v>91</v>
      </c>
    </row>
    <row r="144" spans="1:47" s="2" customFormat="1" ht="68.25">
      <c r="A144" s="33"/>
      <c r="B144" s="34"/>
      <c r="C144" s="33"/>
      <c r="D144" s="163" t="s">
        <v>210</v>
      </c>
      <c r="E144" s="33"/>
      <c r="F144" s="168" t="s">
        <v>703</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210</v>
      </c>
      <c r="AU144" s="18" t="s">
        <v>91</v>
      </c>
    </row>
    <row r="145" spans="2:51" s="14" customFormat="1" ht="11.25">
      <c r="B145" s="177"/>
      <c r="D145" s="163" t="s">
        <v>212</v>
      </c>
      <c r="E145" s="178" t="s">
        <v>1</v>
      </c>
      <c r="F145" s="179" t="s">
        <v>1880</v>
      </c>
      <c r="H145" s="178" t="s">
        <v>1</v>
      </c>
      <c r="I145" s="180"/>
      <c r="L145" s="177"/>
      <c r="M145" s="181"/>
      <c r="N145" s="182"/>
      <c r="O145" s="182"/>
      <c r="P145" s="182"/>
      <c r="Q145" s="182"/>
      <c r="R145" s="182"/>
      <c r="S145" s="182"/>
      <c r="T145" s="183"/>
      <c r="AT145" s="178" t="s">
        <v>212</v>
      </c>
      <c r="AU145" s="178" t="s">
        <v>91</v>
      </c>
      <c r="AV145" s="14" t="s">
        <v>89</v>
      </c>
      <c r="AW145" s="14" t="s">
        <v>36</v>
      </c>
      <c r="AX145" s="14" t="s">
        <v>81</v>
      </c>
      <c r="AY145" s="178" t="s">
        <v>199</v>
      </c>
    </row>
    <row r="146" spans="2:51" s="13" customFormat="1" ht="11.25">
      <c r="B146" s="169"/>
      <c r="D146" s="163" t="s">
        <v>212</v>
      </c>
      <c r="E146" s="170" t="s">
        <v>1</v>
      </c>
      <c r="F146" s="171" t="s">
        <v>1881</v>
      </c>
      <c r="H146" s="172">
        <v>783.48</v>
      </c>
      <c r="I146" s="173"/>
      <c r="L146" s="169"/>
      <c r="M146" s="174"/>
      <c r="N146" s="175"/>
      <c r="O146" s="175"/>
      <c r="P146" s="175"/>
      <c r="Q146" s="175"/>
      <c r="R146" s="175"/>
      <c r="S146" s="175"/>
      <c r="T146" s="176"/>
      <c r="AT146" s="170" t="s">
        <v>212</v>
      </c>
      <c r="AU146" s="170" t="s">
        <v>91</v>
      </c>
      <c r="AV146" s="13" t="s">
        <v>91</v>
      </c>
      <c r="AW146" s="13" t="s">
        <v>36</v>
      </c>
      <c r="AX146" s="13" t="s">
        <v>81</v>
      </c>
      <c r="AY146" s="170" t="s">
        <v>199</v>
      </c>
    </row>
    <row r="147" spans="2:51" s="15" customFormat="1" ht="11.25">
      <c r="B147" s="184"/>
      <c r="D147" s="163" t="s">
        <v>212</v>
      </c>
      <c r="E147" s="185" t="s">
        <v>1</v>
      </c>
      <c r="F147" s="186" t="s">
        <v>234</v>
      </c>
      <c r="H147" s="187">
        <v>783.48</v>
      </c>
      <c r="I147" s="188"/>
      <c r="L147" s="184"/>
      <c r="M147" s="189"/>
      <c r="N147" s="190"/>
      <c r="O147" s="190"/>
      <c r="P147" s="190"/>
      <c r="Q147" s="190"/>
      <c r="R147" s="190"/>
      <c r="S147" s="190"/>
      <c r="T147" s="191"/>
      <c r="AT147" s="185" t="s">
        <v>212</v>
      </c>
      <c r="AU147" s="185" t="s">
        <v>91</v>
      </c>
      <c r="AV147" s="15" t="s">
        <v>206</v>
      </c>
      <c r="AW147" s="15" t="s">
        <v>36</v>
      </c>
      <c r="AX147" s="15" t="s">
        <v>89</v>
      </c>
      <c r="AY147" s="185" t="s">
        <v>199</v>
      </c>
    </row>
    <row r="148" spans="2:51" s="14" customFormat="1" ht="11.25">
      <c r="B148" s="177"/>
      <c r="D148" s="163" t="s">
        <v>212</v>
      </c>
      <c r="E148" s="178" t="s">
        <v>1</v>
      </c>
      <c r="F148" s="179" t="s">
        <v>1882</v>
      </c>
      <c r="H148" s="178" t="s">
        <v>1</v>
      </c>
      <c r="I148" s="180"/>
      <c r="L148" s="177"/>
      <c r="M148" s="181"/>
      <c r="N148" s="182"/>
      <c r="O148" s="182"/>
      <c r="P148" s="182"/>
      <c r="Q148" s="182"/>
      <c r="R148" s="182"/>
      <c r="S148" s="182"/>
      <c r="T148" s="183"/>
      <c r="AT148" s="178" t="s">
        <v>212</v>
      </c>
      <c r="AU148" s="178" t="s">
        <v>91</v>
      </c>
      <c r="AV148" s="14" t="s">
        <v>89</v>
      </c>
      <c r="AW148" s="14" t="s">
        <v>36</v>
      </c>
      <c r="AX148" s="14" t="s">
        <v>81</v>
      </c>
      <c r="AY148" s="178" t="s">
        <v>199</v>
      </c>
    </row>
    <row r="149" spans="1:65" s="2" customFormat="1" ht="24.2" customHeight="1">
      <c r="A149" s="33"/>
      <c r="B149" s="149"/>
      <c r="C149" s="150" t="s">
        <v>206</v>
      </c>
      <c r="D149" s="150" t="s">
        <v>201</v>
      </c>
      <c r="E149" s="151" t="s">
        <v>244</v>
      </c>
      <c r="F149" s="152" t="s">
        <v>1883</v>
      </c>
      <c r="G149" s="153" t="s">
        <v>204</v>
      </c>
      <c r="H149" s="154">
        <v>58</v>
      </c>
      <c r="I149" s="155"/>
      <c r="J149" s="156">
        <f>ROUND(I149*H149,2)</f>
        <v>0</v>
      </c>
      <c r="K149" s="152" t="s">
        <v>246</v>
      </c>
      <c r="L149" s="34"/>
      <c r="M149" s="157" t="s">
        <v>1</v>
      </c>
      <c r="N149" s="158" t="s">
        <v>46</v>
      </c>
      <c r="O149" s="59"/>
      <c r="P149" s="159">
        <f>O149*H149</f>
        <v>0</v>
      </c>
      <c r="Q149" s="159">
        <v>0.575</v>
      </c>
      <c r="R149" s="159">
        <f>Q149*H149</f>
        <v>33.349999999999994</v>
      </c>
      <c r="S149" s="159">
        <v>0</v>
      </c>
      <c r="T149" s="160">
        <f>S149*H149</f>
        <v>0</v>
      </c>
      <c r="U149" s="33"/>
      <c r="V149" s="33"/>
      <c r="W149" s="33"/>
      <c r="X149" s="33"/>
      <c r="Y149" s="33"/>
      <c r="Z149" s="33"/>
      <c r="AA149" s="33"/>
      <c r="AB149" s="33"/>
      <c r="AC149" s="33"/>
      <c r="AD149" s="33"/>
      <c r="AE149" s="33"/>
      <c r="AR149" s="161" t="s">
        <v>206</v>
      </c>
      <c r="AT149" s="161" t="s">
        <v>201</v>
      </c>
      <c r="AU149" s="161" t="s">
        <v>91</v>
      </c>
      <c r="AY149" s="18" t="s">
        <v>199</v>
      </c>
      <c r="BE149" s="162">
        <f>IF(N149="základní",J149,0)</f>
        <v>0</v>
      </c>
      <c r="BF149" s="162">
        <f>IF(N149="snížená",J149,0)</f>
        <v>0</v>
      </c>
      <c r="BG149" s="162">
        <f>IF(N149="zákl. přenesená",J149,0)</f>
        <v>0</v>
      </c>
      <c r="BH149" s="162">
        <f>IF(N149="sníž. přenesená",J149,0)</f>
        <v>0</v>
      </c>
      <c r="BI149" s="162">
        <f>IF(N149="nulová",J149,0)</f>
        <v>0</v>
      </c>
      <c r="BJ149" s="18" t="s">
        <v>89</v>
      </c>
      <c r="BK149" s="162">
        <f>ROUND(I149*H149,2)</f>
        <v>0</v>
      </c>
      <c r="BL149" s="18" t="s">
        <v>206</v>
      </c>
      <c r="BM149" s="161" t="s">
        <v>1884</v>
      </c>
    </row>
    <row r="150" spans="1:47" s="2" customFormat="1" ht="48.75">
      <c r="A150" s="33"/>
      <c r="B150" s="34"/>
      <c r="C150" s="33"/>
      <c r="D150" s="163" t="s">
        <v>248</v>
      </c>
      <c r="E150" s="33"/>
      <c r="F150" s="168" t="s">
        <v>1885</v>
      </c>
      <c r="G150" s="33"/>
      <c r="H150" s="33"/>
      <c r="I150" s="165"/>
      <c r="J150" s="33"/>
      <c r="K150" s="33"/>
      <c r="L150" s="34"/>
      <c r="M150" s="166"/>
      <c r="N150" s="167"/>
      <c r="O150" s="59"/>
      <c r="P150" s="59"/>
      <c r="Q150" s="59"/>
      <c r="R150" s="59"/>
      <c r="S150" s="59"/>
      <c r="T150" s="60"/>
      <c r="U150" s="33"/>
      <c r="V150" s="33"/>
      <c r="W150" s="33"/>
      <c r="X150" s="33"/>
      <c r="Y150" s="33"/>
      <c r="Z150" s="33"/>
      <c r="AA150" s="33"/>
      <c r="AB150" s="33"/>
      <c r="AC150" s="33"/>
      <c r="AD150" s="33"/>
      <c r="AE150" s="33"/>
      <c r="AT150" s="18" t="s">
        <v>248</v>
      </c>
      <c r="AU150" s="18" t="s">
        <v>91</v>
      </c>
    </row>
    <row r="151" spans="2:51" s="14" customFormat="1" ht="11.25">
      <c r="B151" s="177"/>
      <c r="D151" s="163" t="s">
        <v>212</v>
      </c>
      <c r="E151" s="178" t="s">
        <v>1</v>
      </c>
      <c r="F151" s="179" t="s">
        <v>250</v>
      </c>
      <c r="H151" s="178" t="s">
        <v>1</v>
      </c>
      <c r="I151" s="180"/>
      <c r="L151" s="177"/>
      <c r="M151" s="181"/>
      <c r="N151" s="182"/>
      <c r="O151" s="182"/>
      <c r="P151" s="182"/>
      <c r="Q151" s="182"/>
      <c r="R151" s="182"/>
      <c r="S151" s="182"/>
      <c r="T151" s="183"/>
      <c r="AT151" s="178" t="s">
        <v>212</v>
      </c>
      <c r="AU151" s="178" t="s">
        <v>91</v>
      </c>
      <c r="AV151" s="14" t="s">
        <v>89</v>
      </c>
      <c r="AW151" s="14" t="s">
        <v>36</v>
      </c>
      <c r="AX151" s="14" t="s">
        <v>81</v>
      </c>
      <c r="AY151" s="178" t="s">
        <v>199</v>
      </c>
    </row>
    <row r="152" spans="2:51" s="13" customFormat="1" ht="11.25">
      <c r="B152" s="169"/>
      <c r="D152" s="163" t="s">
        <v>212</v>
      </c>
      <c r="E152" s="170" t="s">
        <v>1</v>
      </c>
      <c r="F152" s="171" t="s">
        <v>1886</v>
      </c>
      <c r="H152" s="172">
        <v>58</v>
      </c>
      <c r="I152" s="173"/>
      <c r="L152" s="169"/>
      <c r="M152" s="174"/>
      <c r="N152" s="175"/>
      <c r="O152" s="175"/>
      <c r="P152" s="175"/>
      <c r="Q152" s="175"/>
      <c r="R152" s="175"/>
      <c r="S152" s="175"/>
      <c r="T152" s="176"/>
      <c r="AT152" s="170" t="s">
        <v>212</v>
      </c>
      <c r="AU152" s="170" t="s">
        <v>91</v>
      </c>
      <c r="AV152" s="13" t="s">
        <v>91</v>
      </c>
      <c r="AW152" s="13" t="s">
        <v>36</v>
      </c>
      <c r="AX152" s="13" t="s">
        <v>89</v>
      </c>
      <c r="AY152" s="170" t="s">
        <v>199</v>
      </c>
    </row>
    <row r="153" spans="1:65" s="2" customFormat="1" ht="24.2" customHeight="1">
      <c r="A153" s="33"/>
      <c r="B153" s="149"/>
      <c r="C153" s="150" t="s">
        <v>235</v>
      </c>
      <c r="D153" s="150" t="s">
        <v>201</v>
      </c>
      <c r="E153" s="151" t="s">
        <v>715</v>
      </c>
      <c r="F153" s="152" t="s">
        <v>716</v>
      </c>
      <c r="G153" s="153" t="s">
        <v>228</v>
      </c>
      <c r="H153" s="154">
        <v>1554.35</v>
      </c>
      <c r="I153" s="155"/>
      <c r="J153" s="156">
        <f>ROUND(I153*H153,2)</f>
        <v>0</v>
      </c>
      <c r="K153" s="152" t="s">
        <v>205</v>
      </c>
      <c r="L153" s="34"/>
      <c r="M153" s="157" t="s">
        <v>1</v>
      </c>
      <c r="N153" s="158" t="s">
        <v>46</v>
      </c>
      <c r="O153" s="59"/>
      <c r="P153" s="159">
        <f>O153*H153</f>
        <v>0</v>
      </c>
      <c r="Q153" s="159">
        <v>0</v>
      </c>
      <c r="R153" s="159">
        <f>Q153*H153</f>
        <v>0</v>
      </c>
      <c r="S153" s="159">
        <v>0</v>
      </c>
      <c r="T153" s="160">
        <f>S153*H153</f>
        <v>0</v>
      </c>
      <c r="U153" s="33"/>
      <c r="V153" s="33"/>
      <c r="W153" s="33"/>
      <c r="X153" s="33"/>
      <c r="Y153" s="33"/>
      <c r="Z153" s="33"/>
      <c r="AA153" s="33"/>
      <c r="AB153" s="33"/>
      <c r="AC153" s="33"/>
      <c r="AD153" s="33"/>
      <c r="AE153" s="33"/>
      <c r="AR153" s="161" t="s">
        <v>206</v>
      </c>
      <c r="AT153" s="161" t="s">
        <v>201</v>
      </c>
      <c r="AU153" s="161" t="s">
        <v>91</v>
      </c>
      <c r="AY153" s="18" t="s">
        <v>199</v>
      </c>
      <c r="BE153" s="162">
        <f>IF(N153="základní",J153,0)</f>
        <v>0</v>
      </c>
      <c r="BF153" s="162">
        <f>IF(N153="snížená",J153,0)</f>
        <v>0</v>
      </c>
      <c r="BG153" s="162">
        <f>IF(N153="zákl. přenesená",J153,0)</f>
        <v>0</v>
      </c>
      <c r="BH153" s="162">
        <f>IF(N153="sníž. přenesená",J153,0)</f>
        <v>0</v>
      </c>
      <c r="BI153" s="162">
        <f>IF(N153="nulová",J153,0)</f>
        <v>0</v>
      </c>
      <c r="BJ153" s="18" t="s">
        <v>89</v>
      </c>
      <c r="BK153" s="162">
        <f>ROUND(I153*H153,2)</f>
        <v>0</v>
      </c>
      <c r="BL153" s="18" t="s">
        <v>206</v>
      </c>
      <c r="BM153" s="161" t="s">
        <v>1887</v>
      </c>
    </row>
    <row r="154" spans="1:47" s="2" customFormat="1" ht="39">
      <c r="A154" s="33"/>
      <c r="B154" s="34"/>
      <c r="C154" s="33"/>
      <c r="D154" s="163" t="s">
        <v>208</v>
      </c>
      <c r="E154" s="33"/>
      <c r="F154" s="164" t="s">
        <v>718</v>
      </c>
      <c r="G154" s="33"/>
      <c r="H154" s="33"/>
      <c r="I154" s="165"/>
      <c r="J154" s="33"/>
      <c r="K154" s="33"/>
      <c r="L154" s="34"/>
      <c r="M154" s="166"/>
      <c r="N154" s="167"/>
      <c r="O154" s="59"/>
      <c r="P154" s="59"/>
      <c r="Q154" s="59"/>
      <c r="R154" s="59"/>
      <c r="S154" s="59"/>
      <c r="T154" s="60"/>
      <c r="U154" s="33"/>
      <c r="V154" s="33"/>
      <c r="W154" s="33"/>
      <c r="X154" s="33"/>
      <c r="Y154" s="33"/>
      <c r="Z154" s="33"/>
      <c r="AA154" s="33"/>
      <c r="AB154" s="33"/>
      <c r="AC154" s="33"/>
      <c r="AD154" s="33"/>
      <c r="AE154" s="33"/>
      <c r="AT154" s="18" t="s">
        <v>208</v>
      </c>
      <c r="AU154" s="18" t="s">
        <v>91</v>
      </c>
    </row>
    <row r="155" spans="1:47" s="2" customFormat="1" ht="68.25">
      <c r="A155" s="33"/>
      <c r="B155" s="34"/>
      <c r="C155" s="33"/>
      <c r="D155" s="163" t="s">
        <v>210</v>
      </c>
      <c r="E155" s="33"/>
      <c r="F155" s="168" t="s">
        <v>719</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210</v>
      </c>
      <c r="AU155" s="18" t="s">
        <v>91</v>
      </c>
    </row>
    <row r="156" spans="2:51" s="14" customFormat="1" ht="22.5">
      <c r="B156" s="177"/>
      <c r="D156" s="163" t="s">
        <v>212</v>
      </c>
      <c r="E156" s="178" t="s">
        <v>1</v>
      </c>
      <c r="F156" s="179" t="s">
        <v>1888</v>
      </c>
      <c r="H156" s="178" t="s">
        <v>1</v>
      </c>
      <c r="I156" s="180"/>
      <c r="L156" s="177"/>
      <c r="M156" s="181"/>
      <c r="N156" s="182"/>
      <c r="O156" s="182"/>
      <c r="P156" s="182"/>
      <c r="Q156" s="182"/>
      <c r="R156" s="182"/>
      <c r="S156" s="182"/>
      <c r="T156" s="183"/>
      <c r="AT156" s="178" t="s">
        <v>212</v>
      </c>
      <c r="AU156" s="178" t="s">
        <v>91</v>
      </c>
      <c r="AV156" s="14" t="s">
        <v>89</v>
      </c>
      <c r="AW156" s="14" t="s">
        <v>36</v>
      </c>
      <c r="AX156" s="14" t="s">
        <v>81</v>
      </c>
      <c r="AY156" s="178" t="s">
        <v>199</v>
      </c>
    </row>
    <row r="157" spans="2:51" s="13" customFormat="1" ht="11.25">
      <c r="B157" s="169"/>
      <c r="D157" s="163" t="s">
        <v>212</v>
      </c>
      <c r="E157" s="170" t="s">
        <v>1</v>
      </c>
      <c r="F157" s="171" t="s">
        <v>1889</v>
      </c>
      <c r="H157" s="172">
        <v>783.48</v>
      </c>
      <c r="I157" s="173"/>
      <c r="L157" s="169"/>
      <c r="M157" s="174"/>
      <c r="N157" s="175"/>
      <c r="O157" s="175"/>
      <c r="P157" s="175"/>
      <c r="Q157" s="175"/>
      <c r="R157" s="175"/>
      <c r="S157" s="175"/>
      <c r="T157" s="176"/>
      <c r="AT157" s="170" t="s">
        <v>212</v>
      </c>
      <c r="AU157" s="170" t="s">
        <v>91</v>
      </c>
      <c r="AV157" s="13" t="s">
        <v>91</v>
      </c>
      <c r="AW157" s="13" t="s">
        <v>36</v>
      </c>
      <c r="AX157" s="13" t="s">
        <v>81</v>
      </c>
      <c r="AY157" s="170" t="s">
        <v>199</v>
      </c>
    </row>
    <row r="158" spans="2:51" s="14" customFormat="1" ht="22.5">
      <c r="B158" s="177"/>
      <c r="D158" s="163" t="s">
        <v>212</v>
      </c>
      <c r="E158" s="178" t="s">
        <v>1</v>
      </c>
      <c r="F158" s="179" t="s">
        <v>1890</v>
      </c>
      <c r="H158" s="178" t="s">
        <v>1</v>
      </c>
      <c r="I158" s="180"/>
      <c r="L158" s="177"/>
      <c r="M158" s="181"/>
      <c r="N158" s="182"/>
      <c r="O158" s="182"/>
      <c r="P158" s="182"/>
      <c r="Q158" s="182"/>
      <c r="R158" s="182"/>
      <c r="S158" s="182"/>
      <c r="T158" s="183"/>
      <c r="AT158" s="178" t="s">
        <v>212</v>
      </c>
      <c r="AU158" s="178" t="s">
        <v>91</v>
      </c>
      <c r="AV158" s="14" t="s">
        <v>89</v>
      </c>
      <c r="AW158" s="14" t="s">
        <v>36</v>
      </c>
      <c r="AX158" s="14" t="s">
        <v>81</v>
      </c>
      <c r="AY158" s="178" t="s">
        <v>199</v>
      </c>
    </row>
    <row r="159" spans="2:51" s="13" customFormat="1" ht="11.25">
      <c r="B159" s="169"/>
      <c r="D159" s="163" t="s">
        <v>212</v>
      </c>
      <c r="E159" s="170" t="s">
        <v>1</v>
      </c>
      <c r="F159" s="171" t="s">
        <v>1891</v>
      </c>
      <c r="H159" s="172">
        <v>770.87</v>
      </c>
      <c r="I159" s="173"/>
      <c r="L159" s="169"/>
      <c r="M159" s="174"/>
      <c r="N159" s="175"/>
      <c r="O159" s="175"/>
      <c r="P159" s="175"/>
      <c r="Q159" s="175"/>
      <c r="R159" s="175"/>
      <c r="S159" s="175"/>
      <c r="T159" s="176"/>
      <c r="AT159" s="170" t="s">
        <v>212</v>
      </c>
      <c r="AU159" s="170" t="s">
        <v>91</v>
      </c>
      <c r="AV159" s="13" t="s">
        <v>91</v>
      </c>
      <c r="AW159" s="13" t="s">
        <v>36</v>
      </c>
      <c r="AX159" s="13" t="s">
        <v>81</v>
      </c>
      <c r="AY159" s="170" t="s">
        <v>199</v>
      </c>
    </row>
    <row r="160" spans="2:51" s="15" customFormat="1" ht="11.25">
      <c r="B160" s="184"/>
      <c r="D160" s="163" t="s">
        <v>212</v>
      </c>
      <c r="E160" s="185" t="s">
        <v>1</v>
      </c>
      <c r="F160" s="186" t="s">
        <v>234</v>
      </c>
      <c r="H160" s="187">
        <v>1554.35</v>
      </c>
      <c r="I160" s="188"/>
      <c r="L160" s="184"/>
      <c r="M160" s="189"/>
      <c r="N160" s="190"/>
      <c r="O160" s="190"/>
      <c r="P160" s="190"/>
      <c r="Q160" s="190"/>
      <c r="R160" s="190"/>
      <c r="S160" s="190"/>
      <c r="T160" s="191"/>
      <c r="AT160" s="185" t="s">
        <v>212</v>
      </c>
      <c r="AU160" s="185" t="s">
        <v>91</v>
      </c>
      <c r="AV160" s="15" t="s">
        <v>206</v>
      </c>
      <c r="AW160" s="15" t="s">
        <v>36</v>
      </c>
      <c r="AX160" s="15" t="s">
        <v>89</v>
      </c>
      <c r="AY160" s="185" t="s">
        <v>199</v>
      </c>
    </row>
    <row r="161" spans="2:51" s="14" customFormat="1" ht="11.25">
      <c r="B161" s="177"/>
      <c r="D161" s="163" t="s">
        <v>212</v>
      </c>
      <c r="E161" s="178" t="s">
        <v>1</v>
      </c>
      <c r="F161" s="179" t="s">
        <v>1892</v>
      </c>
      <c r="H161" s="178" t="s">
        <v>1</v>
      </c>
      <c r="I161" s="180"/>
      <c r="L161" s="177"/>
      <c r="M161" s="181"/>
      <c r="N161" s="182"/>
      <c r="O161" s="182"/>
      <c r="P161" s="182"/>
      <c r="Q161" s="182"/>
      <c r="R161" s="182"/>
      <c r="S161" s="182"/>
      <c r="T161" s="183"/>
      <c r="AT161" s="178" t="s">
        <v>212</v>
      </c>
      <c r="AU161" s="178" t="s">
        <v>91</v>
      </c>
      <c r="AV161" s="14" t="s">
        <v>89</v>
      </c>
      <c r="AW161" s="14" t="s">
        <v>36</v>
      </c>
      <c r="AX161" s="14" t="s">
        <v>81</v>
      </c>
      <c r="AY161" s="178" t="s">
        <v>199</v>
      </c>
    </row>
    <row r="162" spans="1:65" s="2" customFormat="1" ht="14.45" customHeight="1">
      <c r="A162" s="33"/>
      <c r="B162" s="149"/>
      <c r="C162" s="150" t="s">
        <v>243</v>
      </c>
      <c r="D162" s="150" t="s">
        <v>201</v>
      </c>
      <c r="E162" s="151" t="s">
        <v>728</v>
      </c>
      <c r="F162" s="152" t="s">
        <v>729</v>
      </c>
      <c r="G162" s="153" t="s">
        <v>228</v>
      </c>
      <c r="H162" s="154">
        <v>12.61</v>
      </c>
      <c r="I162" s="155"/>
      <c r="J162" s="156">
        <f>ROUND(I162*H162,2)</f>
        <v>0</v>
      </c>
      <c r="K162" s="152" t="s">
        <v>1893</v>
      </c>
      <c r="L162" s="34"/>
      <c r="M162" s="157" t="s">
        <v>1</v>
      </c>
      <c r="N162" s="158" t="s">
        <v>46</v>
      </c>
      <c r="O162" s="59"/>
      <c r="P162" s="159">
        <f>O162*H162</f>
        <v>0</v>
      </c>
      <c r="Q162" s="159">
        <v>0</v>
      </c>
      <c r="R162" s="159">
        <f>Q162*H162</f>
        <v>0</v>
      </c>
      <c r="S162" s="159">
        <v>0</v>
      </c>
      <c r="T162" s="160">
        <f>S162*H162</f>
        <v>0</v>
      </c>
      <c r="U162" s="33"/>
      <c r="V162" s="33"/>
      <c r="W162" s="33"/>
      <c r="X162" s="33"/>
      <c r="Y162" s="33"/>
      <c r="Z162" s="33"/>
      <c r="AA162" s="33"/>
      <c r="AB162" s="33"/>
      <c r="AC162" s="33"/>
      <c r="AD162" s="33"/>
      <c r="AE162" s="33"/>
      <c r="AR162" s="161" t="s">
        <v>206</v>
      </c>
      <c r="AT162" s="161" t="s">
        <v>201</v>
      </c>
      <c r="AU162" s="161" t="s">
        <v>91</v>
      </c>
      <c r="AY162" s="18" t="s">
        <v>199</v>
      </c>
      <c r="BE162" s="162">
        <f>IF(N162="základní",J162,0)</f>
        <v>0</v>
      </c>
      <c r="BF162" s="162">
        <f>IF(N162="snížená",J162,0)</f>
        <v>0</v>
      </c>
      <c r="BG162" s="162">
        <f>IF(N162="zákl. přenesená",J162,0)</f>
        <v>0</v>
      </c>
      <c r="BH162" s="162">
        <f>IF(N162="sníž. přenesená",J162,0)</f>
        <v>0</v>
      </c>
      <c r="BI162" s="162">
        <f>IF(N162="nulová",J162,0)</f>
        <v>0</v>
      </c>
      <c r="BJ162" s="18" t="s">
        <v>89</v>
      </c>
      <c r="BK162" s="162">
        <f>ROUND(I162*H162,2)</f>
        <v>0</v>
      </c>
      <c r="BL162" s="18" t="s">
        <v>206</v>
      </c>
      <c r="BM162" s="161" t="s">
        <v>1894</v>
      </c>
    </row>
    <row r="163" spans="1:47" s="2" customFormat="1" ht="29.25">
      <c r="A163" s="33"/>
      <c r="B163" s="34"/>
      <c r="C163" s="33"/>
      <c r="D163" s="163" t="s">
        <v>248</v>
      </c>
      <c r="E163" s="33"/>
      <c r="F163" s="168" t="s">
        <v>731</v>
      </c>
      <c r="G163" s="33"/>
      <c r="H163" s="33"/>
      <c r="I163" s="165"/>
      <c r="J163" s="33"/>
      <c r="K163" s="33"/>
      <c r="L163" s="34"/>
      <c r="M163" s="166"/>
      <c r="N163" s="167"/>
      <c r="O163" s="59"/>
      <c r="P163" s="59"/>
      <c r="Q163" s="59"/>
      <c r="R163" s="59"/>
      <c r="S163" s="59"/>
      <c r="T163" s="60"/>
      <c r="U163" s="33"/>
      <c r="V163" s="33"/>
      <c r="W163" s="33"/>
      <c r="X163" s="33"/>
      <c r="Y163" s="33"/>
      <c r="Z163" s="33"/>
      <c r="AA163" s="33"/>
      <c r="AB163" s="33"/>
      <c r="AC163" s="33"/>
      <c r="AD163" s="33"/>
      <c r="AE163" s="33"/>
      <c r="AT163" s="18" t="s">
        <v>248</v>
      </c>
      <c r="AU163" s="18" t="s">
        <v>91</v>
      </c>
    </row>
    <row r="164" spans="2:51" s="13" customFormat="1" ht="11.25">
      <c r="B164" s="169"/>
      <c r="D164" s="163" t="s">
        <v>212</v>
      </c>
      <c r="E164" s="170" t="s">
        <v>1</v>
      </c>
      <c r="F164" s="171" t="s">
        <v>1895</v>
      </c>
      <c r="H164" s="172">
        <v>783.48</v>
      </c>
      <c r="I164" s="173"/>
      <c r="L164" s="169"/>
      <c r="M164" s="174"/>
      <c r="N164" s="175"/>
      <c r="O164" s="175"/>
      <c r="P164" s="175"/>
      <c r="Q164" s="175"/>
      <c r="R164" s="175"/>
      <c r="S164" s="175"/>
      <c r="T164" s="176"/>
      <c r="AT164" s="170" t="s">
        <v>212</v>
      </c>
      <c r="AU164" s="170" t="s">
        <v>91</v>
      </c>
      <c r="AV164" s="13" t="s">
        <v>91</v>
      </c>
      <c r="AW164" s="13" t="s">
        <v>36</v>
      </c>
      <c r="AX164" s="13" t="s">
        <v>81</v>
      </c>
      <c r="AY164" s="170" t="s">
        <v>199</v>
      </c>
    </row>
    <row r="165" spans="2:51" s="13" customFormat="1" ht="11.25">
      <c r="B165" s="169"/>
      <c r="D165" s="163" t="s">
        <v>212</v>
      </c>
      <c r="E165" s="170" t="s">
        <v>1</v>
      </c>
      <c r="F165" s="171" t="s">
        <v>1896</v>
      </c>
      <c r="H165" s="172">
        <v>-770.87</v>
      </c>
      <c r="I165" s="173"/>
      <c r="L165" s="169"/>
      <c r="M165" s="174"/>
      <c r="N165" s="175"/>
      <c r="O165" s="175"/>
      <c r="P165" s="175"/>
      <c r="Q165" s="175"/>
      <c r="R165" s="175"/>
      <c r="S165" s="175"/>
      <c r="T165" s="176"/>
      <c r="AT165" s="170" t="s">
        <v>212</v>
      </c>
      <c r="AU165" s="170" t="s">
        <v>91</v>
      </c>
      <c r="AV165" s="13" t="s">
        <v>91</v>
      </c>
      <c r="AW165" s="13" t="s">
        <v>36</v>
      </c>
      <c r="AX165" s="13" t="s">
        <v>81</v>
      </c>
      <c r="AY165" s="170" t="s">
        <v>199</v>
      </c>
    </row>
    <row r="166" spans="2:51" s="15" customFormat="1" ht="11.25">
      <c r="B166" s="184"/>
      <c r="D166" s="163" t="s">
        <v>212</v>
      </c>
      <c r="E166" s="185" t="s">
        <v>1</v>
      </c>
      <c r="F166" s="186" t="s">
        <v>234</v>
      </c>
      <c r="H166" s="187">
        <v>12.610000000000014</v>
      </c>
      <c r="I166" s="188"/>
      <c r="L166" s="184"/>
      <c r="M166" s="189"/>
      <c r="N166" s="190"/>
      <c r="O166" s="190"/>
      <c r="P166" s="190"/>
      <c r="Q166" s="190"/>
      <c r="R166" s="190"/>
      <c r="S166" s="190"/>
      <c r="T166" s="191"/>
      <c r="AT166" s="185" t="s">
        <v>212</v>
      </c>
      <c r="AU166" s="185" t="s">
        <v>91</v>
      </c>
      <c r="AV166" s="15" t="s">
        <v>206</v>
      </c>
      <c r="AW166" s="15" t="s">
        <v>36</v>
      </c>
      <c r="AX166" s="15" t="s">
        <v>89</v>
      </c>
      <c r="AY166" s="185" t="s">
        <v>199</v>
      </c>
    </row>
    <row r="167" spans="1:65" s="2" customFormat="1" ht="24.2" customHeight="1">
      <c r="A167" s="33"/>
      <c r="B167" s="149"/>
      <c r="C167" s="150" t="s">
        <v>252</v>
      </c>
      <c r="D167" s="150" t="s">
        <v>201</v>
      </c>
      <c r="E167" s="151" t="s">
        <v>734</v>
      </c>
      <c r="F167" s="152" t="s">
        <v>735</v>
      </c>
      <c r="G167" s="153" t="s">
        <v>228</v>
      </c>
      <c r="H167" s="154">
        <v>770.87</v>
      </c>
      <c r="I167" s="155"/>
      <c r="J167" s="156">
        <f>ROUND(I167*H167,2)</f>
        <v>0</v>
      </c>
      <c r="K167" s="152" t="s">
        <v>205</v>
      </c>
      <c r="L167" s="34"/>
      <c r="M167" s="157" t="s">
        <v>1</v>
      </c>
      <c r="N167" s="158" t="s">
        <v>46</v>
      </c>
      <c r="O167" s="59"/>
      <c r="P167" s="159">
        <f>O167*H167</f>
        <v>0</v>
      </c>
      <c r="Q167" s="159">
        <v>0</v>
      </c>
      <c r="R167" s="159">
        <f>Q167*H167</f>
        <v>0</v>
      </c>
      <c r="S167" s="159">
        <v>0</v>
      </c>
      <c r="T167" s="160">
        <f>S167*H167</f>
        <v>0</v>
      </c>
      <c r="U167" s="33"/>
      <c r="V167" s="33"/>
      <c r="W167" s="33"/>
      <c r="X167" s="33"/>
      <c r="Y167" s="33"/>
      <c r="Z167" s="33"/>
      <c r="AA167" s="33"/>
      <c r="AB167" s="33"/>
      <c r="AC167" s="33"/>
      <c r="AD167" s="33"/>
      <c r="AE167" s="33"/>
      <c r="AR167" s="161" t="s">
        <v>206</v>
      </c>
      <c r="AT167" s="161" t="s">
        <v>201</v>
      </c>
      <c r="AU167" s="161" t="s">
        <v>91</v>
      </c>
      <c r="AY167" s="18" t="s">
        <v>199</v>
      </c>
      <c r="BE167" s="162">
        <f>IF(N167="základní",J167,0)</f>
        <v>0</v>
      </c>
      <c r="BF167" s="162">
        <f>IF(N167="snížená",J167,0)</f>
        <v>0</v>
      </c>
      <c r="BG167" s="162">
        <f>IF(N167="zákl. přenesená",J167,0)</f>
        <v>0</v>
      </c>
      <c r="BH167" s="162">
        <f>IF(N167="sníž. přenesená",J167,0)</f>
        <v>0</v>
      </c>
      <c r="BI167" s="162">
        <f>IF(N167="nulová",J167,0)</f>
        <v>0</v>
      </c>
      <c r="BJ167" s="18" t="s">
        <v>89</v>
      </c>
      <c r="BK167" s="162">
        <f>ROUND(I167*H167,2)</f>
        <v>0</v>
      </c>
      <c r="BL167" s="18" t="s">
        <v>206</v>
      </c>
      <c r="BM167" s="161" t="s">
        <v>1897</v>
      </c>
    </row>
    <row r="168" spans="1:47" s="2" customFormat="1" ht="29.25">
      <c r="A168" s="33"/>
      <c r="B168" s="34"/>
      <c r="C168" s="33"/>
      <c r="D168" s="163" t="s">
        <v>208</v>
      </c>
      <c r="E168" s="33"/>
      <c r="F168" s="164" t="s">
        <v>737</v>
      </c>
      <c r="G168" s="33"/>
      <c r="H168" s="33"/>
      <c r="I168" s="165"/>
      <c r="J168" s="33"/>
      <c r="K168" s="33"/>
      <c r="L168" s="34"/>
      <c r="M168" s="166"/>
      <c r="N168" s="167"/>
      <c r="O168" s="59"/>
      <c r="P168" s="59"/>
      <c r="Q168" s="59"/>
      <c r="R168" s="59"/>
      <c r="S168" s="59"/>
      <c r="T168" s="60"/>
      <c r="U168" s="33"/>
      <c r="V168" s="33"/>
      <c r="W168" s="33"/>
      <c r="X168" s="33"/>
      <c r="Y168" s="33"/>
      <c r="Z168" s="33"/>
      <c r="AA168" s="33"/>
      <c r="AB168" s="33"/>
      <c r="AC168" s="33"/>
      <c r="AD168" s="33"/>
      <c r="AE168" s="33"/>
      <c r="AT168" s="18" t="s">
        <v>208</v>
      </c>
      <c r="AU168" s="18" t="s">
        <v>91</v>
      </c>
    </row>
    <row r="169" spans="1:47" s="2" customFormat="1" ht="117">
      <c r="A169" s="33"/>
      <c r="B169" s="34"/>
      <c r="C169" s="33"/>
      <c r="D169" s="163" t="s">
        <v>210</v>
      </c>
      <c r="E169" s="33"/>
      <c r="F169" s="168" t="s">
        <v>738</v>
      </c>
      <c r="G169" s="33"/>
      <c r="H169" s="33"/>
      <c r="I169" s="165"/>
      <c r="J169" s="33"/>
      <c r="K169" s="33"/>
      <c r="L169" s="34"/>
      <c r="M169" s="166"/>
      <c r="N169" s="167"/>
      <c r="O169" s="59"/>
      <c r="P169" s="59"/>
      <c r="Q169" s="59"/>
      <c r="R169" s="59"/>
      <c r="S169" s="59"/>
      <c r="T169" s="60"/>
      <c r="U169" s="33"/>
      <c r="V169" s="33"/>
      <c r="W169" s="33"/>
      <c r="X169" s="33"/>
      <c r="Y169" s="33"/>
      <c r="Z169" s="33"/>
      <c r="AA169" s="33"/>
      <c r="AB169" s="33"/>
      <c r="AC169" s="33"/>
      <c r="AD169" s="33"/>
      <c r="AE169" s="33"/>
      <c r="AT169" s="18" t="s">
        <v>210</v>
      </c>
      <c r="AU169" s="18" t="s">
        <v>91</v>
      </c>
    </row>
    <row r="170" spans="2:51" s="14" customFormat="1" ht="22.5">
      <c r="B170" s="177"/>
      <c r="D170" s="163" t="s">
        <v>212</v>
      </c>
      <c r="E170" s="178" t="s">
        <v>1</v>
      </c>
      <c r="F170" s="179" t="s">
        <v>739</v>
      </c>
      <c r="H170" s="178" t="s">
        <v>1</v>
      </c>
      <c r="I170" s="180"/>
      <c r="L170" s="177"/>
      <c r="M170" s="181"/>
      <c r="N170" s="182"/>
      <c r="O170" s="182"/>
      <c r="P170" s="182"/>
      <c r="Q170" s="182"/>
      <c r="R170" s="182"/>
      <c r="S170" s="182"/>
      <c r="T170" s="183"/>
      <c r="AT170" s="178" t="s">
        <v>212</v>
      </c>
      <c r="AU170" s="178" t="s">
        <v>91</v>
      </c>
      <c r="AV170" s="14" t="s">
        <v>89</v>
      </c>
      <c r="AW170" s="14" t="s">
        <v>36</v>
      </c>
      <c r="AX170" s="14" t="s">
        <v>81</v>
      </c>
      <c r="AY170" s="178" t="s">
        <v>199</v>
      </c>
    </row>
    <row r="171" spans="2:51" s="13" customFormat="1" ht="11.25">
      <c r="B171" s="169"/>
      <c r="D171" s="163" t="s">
        <v>212</v>
      </c>
      <c r="E171" s="170" t="s">
        <v>1</v>
      </c>
      <c r="F171" s="171" t="s">
        <v>1898</v>
      </c>
      <c r="H171" s="172">
        <v>758.2</v>
      </c>
      <c r="I171" s="173"/>
      <c r="L171" s="169"/>
      <c r="M171" s="174"/>
      <c r="N171" s="175"/>
      <c r="O171" s="175"/>
      <c r="P171" s="175"/>
      <c r="Q171" s="175"/>
      <c r="R171" s="175"/>
      <c r="S171" s="175"/>
      <c r="T171" s="176"/>
      <c r="AT171" s="170" t="s">
        <v>212</v>
      </c>
      <c r="AU171" s="170" t="s">
        <v>91</v>
      </c>
      <c r="AV171" s="13" t="s">
        <v>91</v>
      </c>
      <c r="AW171" s="13" t="s">
        <v>36</v>
      </c>
      <c r="AX171" s="13" t="s">
        <v>81</v>
      </c>
      <c r="AY171" s="170" t="s">
        <v>199</v>
      </c>
    </row>
    <row r="172" spans="2:51" s="14" customFormat="1" ht="11.25">
      <c r="B172" s="177"/>
      <c r="D172" s="163" t="s">
        <v>212</v>
      </c>
      <c r="E172" s="178" t="s">
        <v>1</v>
      </c>
      <c r="F172" s="179" t="s">
        <v>1268</v>
      </c>
      <c r="H172" s="178" t="s">
        <v>1</v>
      </c>
      <c r="I172" s="180"/>
      <c r="L172" s="177"/>
      <c r="M172" s="181"/>
      <c r="N172" s="182"/>
      <c r="O172" s="182"/>
      <c r="P172" s="182"/>
      <c r="Q172" s="182"/>
      <c r="R172" s="182"/>
      <c r="S172" s="182"/>
      <c r="T172" s="183"/>
      <c r="AT172" s="178" t="s">
        <v>212</v>
      </c>
      <c r="AU172" s="178" t="s">
        <v>91</v>
      </c>
      <c r="AV172" s="14" t="s">
        <v>89</v>
      </c>
      <c r="AW172" s="14" t="s">
        <v>36</v>
      </c>
      <c r="AX172" s="14" t="s">
        <v>81</v>
      </c>
      <c r="AY172" s="178" t="s">
        <v>199</v>
      </c>
    </row>
    <row r="173" spans="2:51" s="13" customFormat="1" ht="11.25">
      <c r="B173" s="169"/>
      <c r="D173" s="163" t="s">
        <v>212</v>
      </c>
      <c r="E173" s="170" t="s">
        <v>1</v>
      </c>
      <c r="F173" s="171" t="s">
        <v>1899</v>
      </c>
      <c r="H173" s="172">
        <v>12.67</v>
      </c>
      <c r="I173" s="173"/>
      <c r="L173" s="169"/>
      <c r="M173" s="174"/>
      <c r="N173" s="175"/>
      <c r="O173" s="175"/>
      <c r="P173" s="175"/>
      <c r="Q173" s="175"/>
      <c r="R173" s="175"/>
      <c r="S173" s="175"/>
      <c r="T173" s="176"/>
      <c r="AT173" s="170" t="s">
        <v>212</v>
      </c>
      <c r="AU173" s="170" t="s">
        <v>91</v>
      </c>
      <c r="AV173" s="13" t="s">
        <v>91</v>
      </c>
      <c r="AW173" s="13" t="s">
        <v>36</v>
      </c>
      <c r="AX173" s="13" t="s">
        <v>81</v>
      </c>
      <c r="AY173" s="170" t="s">
        <v>199</v>
      </c>
    </row>
    <row r="174" spans="2:51" s="15" customFormat="1" ht="11.25">
      <c r="B174" s="184"/>
      <c r="D174" s="163" t="s">
        <v>212</v>
      </c>
      <c r="E174" s="185" t="s">
        <v>1</v>
      </c>
      <c r="F174" s="186" t="s">
        <v>234</v>
      </c>
      <c r="H174" s="187">
        <v>770.87</v>
      </c>
      <c r="I174" s="188"/>
      <c r="L174" s="184"/>
      <c r="M174" s="189"/>
      <c r="N174" s="190"/>
      <c r="O174" s="190"/>
      <c r="P174" s="190"/>
      <c r="Q174" s="190"/>
      <c r="R174" s="190"/>
      <c r="S174" s="190"/>
      <c r="T174" s="191"/>
      <c r="AT174" s="185" t="s">
        <v>212</v>
      </c>
      <c r="AU174" s="185" t="s">
        <v>91</v>
      </c>
      <c r="AV174" s="15" t="s">
        <v>206</v>
      </c>
      <c r="AW174" s="15" t="s">
        <v>36</v>
      </c>
      <c r="AX174" s="15" t="s">
        <v>89</v>
      </c>
      <c r="AY174" s="185" t="s">
        <v>199</v>
      </c>
    </row>
    <row r="175" spans="1:65" s="2" customFormat="1" ht="24.2" customHeight="1">
      <c r="A175" s="33"/>
      <c r="B175" s="149"/>
      <c r="C175" s="150" t="s">
        <v>259</v>
      </c>
      <c r="D175" s="150" t="s">
        <v>201</v>
      </c>
      <c r="E175" s="151" t="s">
        <v>291</v>
      </c>
      <c r="F175" s="152" t="s">
        <v>292</v>
      </c>
      <c r="G175" s="153" t="s">
        <v>228</v>
      </c>
      <c r="H175" s="154">
        <v>758.2</v>
      </c>
      <c r="I175" s="155"/>
      <c r="J175" s="156">
        <f>ROUND(I175*H175,2)</f>
        <v>0</v>
      </c>
      <c r="K175" s="152" t="s">
        <v>205</v>
      </c>
      <c r="L175" s="34"/>
      <c r="M175" s="157" t="s">
        <v>1</v>
      </c>
      <c r="N175" s="158" t="s">
        <v>46</v>
      </c>
      <c r="O175" s="59"/>
      <c r="P175" s="159">
        <f>O175*H175</f>
        <v>0</v>
      </c>
      <c r="Q175" s="159">
        <v>0</v>
      </c>
      <c r="R175" s="159">
        <f>Q175*H175</f>
        <v>0</v>
      </c>
      <c r="S175" s="159">
        <v>0</v>
      </c>
      <c r="T175" s="160">
        <f>S175*H175</f>
        <v>0</v>
      </c>
      <c r="U175" s="33"/>
      <c r="V175" s="33"/>
      <c r="W175" s="33"/>
      <c r="X175" s="33"/>
      <c r="Y175" s="33"/>
      <c r="Z175" s="33"/>
      <c r="AA175" s="33"/>
      <c r="AB175" s="33"/>
      <c r="AC175" s="33"/>
      <c r="AD175" s="33"/>
      <c r="AE175" s="33"/>
      <c r="AR175" s="161" t="s">
        <v>206</v>
      </c>
      <c r="AT175" s="161" t="s">
        <v>201</v>
      </c>
      <c r="AU175" s="161" t="s">
        <v>91</v>
      </c>
      <c r="AY175" s="18" t="s">
        <v>199</v>
      </c>
      <c r="BE175" s="162">
        <f>IF(N175="základní",J175,0)</f>
        <v>0</v>
      </c>
      <c r="BF175" s="162">
        <f>IF(N175="snížená",J175,0)</f>
        <v>0</v>
      </c>
      <c r="BG175" s="162">
        <f>IF(N175="zákl. přenesená",J175,0)</f>
        <v>0</v>
      </c>
      <c r="BH175" s="162">
        <f>IF(N175="sníž. přenesená",J175,0)</f>
        <v>0</v>
      </c>
      <c r="BI175" s="162">
        <f>IF(N175="nulová",J175,0)</f>
        <v>0</v>
      </c>
      <c r="BJ175" s="18" t="s">
        <v>89</v>
      </c>
      <c r="BK175" s="162">
        <f>ROUND(I175*H175,2)</f>
        <v>0</v>
      </c>
      <c r="BL175" s="18" t="s">
        <v>206</v>
      </c>
      <c r="BM175" s="161" t="s">
        <v>1900</v>
      </c>
    </row>
    <row r="176" spans="1:47" s="2" customFormat="1" ht="29.25">
      <c r="A176" s="33"/>
      <c r="B176" s="34"/>
      <c r="C176" s="33"/>
      <c r="D176" s="163" t="s">
        <v>208</v>
      </c>
      <c r="E176" s="33"/>
      <c r="F176" s="164" t="s">
        <v>294</v>
      </c>
      <c r="G176" s="33"/>
      <c r="H176" s="33"/>
      <c r="I176" s="165"/>
      <c r="J176" s="33"/>
      <c r="K176" s="33"/>
      <c r="L176" s="34"/>
      <c r="M176" s="166"/>
      <c r="N176" s="167"/>
      <c r="O176" s="59"/>
      <c r="P176" s="59"/>
      <c r="Q176" s="59"/>
      <c r="R176" s="59"/>
      <c r="S176" s="59"/>
      <c r="T176" s="60"/>
      <c r="U176" s="33"/>
      <c r="V176" s="33"/>
      <c r="W176" s="33"/>
      <c r="X176" s="33"/>
      <c r="Y176" s="33"/>
      <c r="Z176" s="33"/>
      <c r="AA176" s="33"/>
      <c r="AB176" s="33"/>
      <c r="AC176" s="33"/>
      <c r="AD176" s="33"/>
      <c r="AE176" s="33"/>
      <c r="AT176" s="18" t="s">
        <v>208</v>
      </c>
      <c r="AU176" s="18" t="s">
        <v>91</v>
      </c>
    </row>
    <row r="177" spans="1:47" s="2" customFormat="1" ht="409.5">
      <c r="A177" s="33"/>
      <c r="B177" s="34"/>
      <c r="C177" s="33"/>
      <c r="D177" s="163" t="s">
        <v>210</v>
      </c>
      <c r="E177" s="33"/>
      <c r="F177" s="168" t="s">
        <v>295</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210</v>
      </c>
      <c r="AU177" s="18" t="s">
        <v>91</v>
      </c>
    </row>
    <row r="178" spans="2:51" s="14" customFormat="1" ht="11.25">
      <c r="B178" s="177"/>
      <c r="D178" s="163" t="s">
        <v>212</v>
      </c>
      <c r="E178" s="178" t="s">
        <v>1</v>
      </c>
      <c r="F178" s="179" t="s">
        <v>1901</v>
      </c>
      <c r="H178" s="178" t="s">
        <v>1</v>
      </c>
      <c r="I178" s="180"/>
      <c r="L178" s="177"/>
      <c r="M178" s="181"/>
      <c r="N178" s="182"/>
      <c r="O178" s="182"/>
      <c r="P178" s="182"/>
      <c r="Q178" s="182"/>
      <c r="R178" s="182"/>
      <c r="S178" s="182"/>
      <c r="T178" s="183"/>
      <c r="AT178" s="178" t="s">
        <v>212</v>
      </c>
      <c r="AU178" s="178" t="s">
        <v>91</v>
      </c>
      <c r="AV178" s="14" t="s">
        <v>89</v>
      </c>
      <c r="AW178" s="14" t="s">
        <v>36</v>
      </c>
      <c r="AX178" s="14" t="s">
        <v>81</v>
      </c>
      <c r="AY178" s="178" t="s">
        <v>199</v>
      </c>
    </row>
    <row r="179" spans="2:51" s="14" customFormat="1" ht="11.25">
      <c r="B179" s="177"/>
      <c r="D179" s="163" t="s">
        <v>212</v>
      </c>
      <c r="E179" s="178" t="s">
        <v>1</v>
      </c>
      <c r="F179" s="179" t="s">
        <v>1902</v>
      </c>
      <c r="H179" s="178" t="s">
        <v>1</v>
      </c>
      <c r="I179" s="180"/>
      <c r="L179" s="177"/>
      <c r="M179" s="181"/>
      <c r="N179" s="182"/>
      <c r="O179" s="182"/>
      <c r="P179" s="182"/>
      <c r="Q179" s="182"/>
      <c r="R179" s="182"/>
      <c r="S179" s="182"/>
      <c r="T179" s="183"/>
      <c r="AT179" s="178" t="s">
        <v>212</v>
      </c>
      <c r="AU179" s="178" t="s">
        <v>91</v>
      </c>
      <c r="AV179" s="14" t="s">
        <v>89</v>
      </c>
      <c r="AW179" s="14" t="s">
        <v>36</v>
      </c>
      <c r="AX179" s="14" t="s">
        <v>81</v>
      </c>
      <c r="AY179" s="178" t="s">
        <v>199</v>
      </c>
    </row>
    <row r="180" spans="2:51" s="13" customFormat="1" ht="11.25">
      <c r="B180" s="169"/>
      <c r="D180" s="163" t="s">
        <v>212</v>
      </c>
      <c r="E180" s="170" t="s">
        <v>1</v>
      </c>
      <c r="F180" s="171" t="s">
        <v>1898</v>
      </c>
      <c r="H180" s="172">
        <v>758.2</v>
      </c>
      <c r="I180" s="173"/>
      <c r="L180" s="169"/>
      <c r="M180" s="174"/>
      <c r="N180" s="175"/>
      <c r="O180" s="175"/>
      <c r="P180" s="175"/>
      <c r="Q180" s="175"/>
      <c r="R180" s="175"/>
      <c r="S180" s="175"/>
      <c r="T180" s="176"/>
      <c r="AT180" s="170" t="s">
        <v>212</v>
      </c>
      <c r="AU180" s="170" t="s">
        <v>91</v>
      </c>
      <c r="AV180" s="13" t="s">
        <v>91</v>
      </c>
      <c r="AW180" s="13" t="s">
        <v>36</v>
      </c>
      <c r="AX180" s="13" t="s">
        <v>81</v>
      </c>
      <c r="AY180" s="170" t="s">
        <v>199</v>
      </c>
    </row>
    <row r="181" spans="2:51" s="15" customFormat="1" ht="11.25">
      <c r="B181" s="184"/>
      <c r="D181" s="163" t="s">
        <v>212</v>
      </c>
      <c r="E181" s="185" t="s">
        <v>1</v>
      </c>
      <c r="F181" s="186" t="s">
        <v>234</v>
      </c>
      <c r="H181" s="187">
        <v>758.2</v>
      </c>
      <c r="I181" s="188"/>
      <c r="L181" s="184"/>
      <c r="M181" s="189"/>
      <c r="N181" s="190"/>
      <c r="O181" s="190"/>
      <c r="P181" s="190"/>
      <c r="Q181" s="190"/>
      <c r="R181" s="190"/>
      <c r="S181" s="190"/>
      <c r="T181" s="191"/>
      <c r="AT181" s="185" t="s">
        <v>212</v>
      </c>
      <c r="AU181" s="185" t="s">
        <v>91</v>
      </c>
      <c r="AV181" s="15" t="s">
        <v>206</v>
      </c>
      <c r="AW181" s="15" t="s">
        <v>36</v>
      </c>
      <c r="AX181" s="15" t="s">
        <v>89</v>
      </c>
      <c r="AY181" s="185" t="s">
        <v>199</v>
      </c>
    </row>
    <row r="182" spans="1:65" s="2" customFormat="1" ht="24.2" customHeight="1">
      <c r="A182" s="33"/>
      <c r="B182" s="149"/>
      <c r="C182" s="150" t="s">
        <v>271</v>
      </c>
      <c r="D182" s="150" t="s">
        <v>201</v>
      </c>
      <c r="E182" s="151" t="s">
        <v>750</v>
      </c>
      <c r="F182" s="152" t="s">
        <v>751</v>
      </c>
      <c r="G182" s="153" t="s">
        <v>228</v>
      </c>
      <c r="H182" s="154">
        <v>12.67</v>
      </c>
      <c r="I182" s="155"/>
      <c r="J182" s="156">
        <f>ROUND(I182*H182,2)</f>
        <v>0</v>
      </c>
      <c r="K182" s="152" t="s">
        <v>205</v>
      </c>
      <c r="L182" s="34"/>
      <c r="M182" s="157" t="s">
        <v>1</v>
      </c>
      <c r="N182" s="158" t="s">
        <v>46</v>
      </c>
      <c r="O182" s="59"/>
      <c r="P182" s="159">
        <f>O182*H182</f>
        <v>0</v>
      </c>
      <c r="Q182" s="159">
        <v>0</v>
      </c>
      <c r="R182" s="159">
        <f>Q182*H182</f>
        <v>0</v>
      </c>
      <c r="S182" s="159">
        <v>0</v>
      </c>
      <c r="T182" s="160">
        <f>S182*H182</f>
        <v>0</v>
      </c>
      <c r="U182" s="33"/>
      <c r="V182" s="33"/>
      <c r="W182" s="33"/>
      <c r="X182" s="33"/>
      <c r="Y182" s="33"/>
      <c r="Z182" s="33"/>
      <c r="AA182" s="33"/>
      <c r="AB182" s="33"/>
      <c r="AC182" s="33"/>
      <c r="AD182" s="33"/>
      <c r="AE182" s="33"/>
      <c r="AR182" s="161" t="s">
        <v>206</v>
      </c>
      <c r="AT182" s="161" t="s">
        <v>201</v>
      </c>
      <c r="AU182" s="161" t="s">
        <v>91</v>
      </c>
      <c r="AY182" s="18" t="s">
        <v>199</v>
      </c>
      <c r="BE182" s="162">
        <f>IF(N182="základní",J182,0)</f>
        <v>0</v>
      </c>
      <c r="BF182" s="162">
        <f>IF(N182="snížená",J182,0)</f>
        <v>0</v>
      </c>
      <c r="BG182" s="162">
        <f>IF(N182="zákl. přenesená",J182,0)</f>
        <v>0</v>
      </c>
      <c r="BH182" s="162">
        <f>IF(N182="sníž. přenesená",J182,0)</f>
        <v>0</v>
      </c>
      <c r="BI182" s="162">
        <f>IF(N182="nulová",J182,0)</f>
        <v>0</v>
      </c>
      <c r="BJ182" s="18" t="s">
        <v>89</v>
      </c>
      <c r="BK182" s="162">
        <f>ROUND(I182*H182,2)</f>
        <v>0</v>
      </c>
      <c r="BL182" s="18" t="s">
        <v>206</v>
      </c>
      <c r="BM182" s="161" t="s">
        <v>1903</v>
      </c>
    </row>
    <row r="183" spans="1:47" s="2" customFormat="1" ht="39">
      <c r="A183" s="33"/>
      <c r="B183" s="34"/>
      <c r="C183" s="33"/>
      <c r="D183" s="163" t="s">
        <v>208</v>
      </c>
      <c r="E183" s="33"/>
      <c r="F183" s="164" t="s">
        <v>753</v>
      </c>
      <c r="G183" s="33"/>
      <c r="H183" s="33"/>
      <c r="I183" s="165"/>
      <c r="J183" s="33"/>
      <c r="K183" s="33"/>
      <c r="L183" s="34"/>
      <c r="M183" s="166"/>
      <c r="N183" s="167"/>
      <c r="O183" s="59"/>
      <c r="P183" s="59"/>
      <c r="Q183" s="59"/>
      <c r="R183" s="59"/>
      <c r="S183" s="59"/>
      <c r="T183" s="60"/>
      <c r="U183" s="33"/>
      <c r="V183" s="33"/>
      <c r="W183" s="33"/>
      <c r="X183" s="33"/>
      <c r="Y183" s="33"/>
      <c r="Z183" s="33"/>
      <c r="AA183" s="33"/>
      <c r="AB183" s="33"/>
      <c r="AC183" s="33"/>
      <c r="AD183" s="33"/>
      <c r="AE183" s="33"/>
      <c r="AT183" s="18" t="s">
        <v>208</v>
      </c>
      <c r="AU183" s="18" t="s">
        <v>91</v>
      </c>
    </row>
    <row r="184" spans="1:47" s="2" customFormat="1" ht="107.25">
      <c r="A184" s="33"/>
      <c r="B184" s="34"/>
      <c r="C184" s="33"/>
      <c r="D184" s="163" t="s">
        <v>210</v>
      </c>
      <c r="E184" s="33"/>
      <c r="F184" s="168" t="s">
        <v>754</v>
      </c>
      <c r="G184" s="33"/>
      <c r="H184" s="33"/>
      <c r="I184" s="165"/>
      <c r="J184" s="33"/>
      <c r="K184" s="33"/>
      <c r="L184" s="34"/>
      <c r="M184" s="166"/>
      <c r="N184" s="167"/>
      <c r="O184" s="59"/>
      <c r="P184" s="59"/>
      <c r="Q184" s="59"/>
      <c r="R184" s="59"/>
      <c r="S184" s="59"/>
      <c r="T184" s="60"/>
      <c r="U184" s="33"/>
      <c r="V184" s="33"/>
      <c r="W184" s="33"/>
      <c r="X184" s="33"/>
      <c r="Y184" s="33"/>
      <c r="Z184" s="33"/>
      <c r="AA184" s="33"/>
      <c r="AB184" s="33"/>
      <c r="AC184" s="33"/>
      <c r="AD184" s="33"/>
      <c r="AE184" s="33"/>
      <c r="AT184" s="18" t="s">
        <v>210</v>
      </c>
      <c r="AU184" s="18" t="s">
        <v>91</v>
      </c>
    </row>
    <row r="185" spans="2:51" s="14" customFormat="1" ht="11.25">
      <c r="B185" s="177"/>
      <c r="D185" s="163" t="s">
        <v>212</v>
      </c>
      <c r="E185" s="178" t="s">
        <v>1</v>
      </c>
      <c r="F185" s="179" t="s">
        <v>755</v>
      </c>
      <c r="H185" s="178" t="s">
        <v>1</v>
      </c>
      <c r="I185" s="180"/>
      <c r="L185" s="177"/>
      <c r="M185" s="181"/>
      <c r="N185" s="182"/>
      <c r="O185" s="182"/>
      <c r="P185" s="182"/>
      <c r="Q185" s="182"/>
      <c r="R185" s="182"/>
      <c r="S185" s="182"/>
      <c r="T185" s="183"/>
      <c r="AT185" s="178" t="s">
        <v>212</v>
      </c>
      <c r="AU185" s="178" t="s">
        <v>91</v>
      </c>
      <c r="AV185" s="14" t="s">
        <v>89</v>
      </c>
      <c r="AW185" s="14" t="s">
        <v>36</v>
      </c>
      <c r="AX185" s="14" t="s">
        <v>81</v>
      </c>
      <c r="AY185" s="178" t="s">
        <v>199</v>
      </c>
    </row>
    <row r="186" spans="2:51" s="14" customFormat="1" ht="11.25">
      <c r="B186" s="177"/>
      <c r="D186" s="163" t="s">
        <v>212</v>
      </c>
      <c r="E186" s="178" t="s">
        <v>1</v>
      </c>
      <c r="F186" s="179" t="s">
        <v>756</v>
      </c>
      <c r="H186" s="178" t="s">
        <v>1</v>
      </c>
      <c r="I186" s="180"/>
      <c r="L186" s="177"/>
      <c r="M186" s="181"/>
      <c r="N186" s="182"/>
      <c r="O186" s="182"/>
      <c r="P186" s="182"/>
      <c r="Q186" s="182"/>
      <c r="R186" s="182"/>
      <c r="S186" s="182"/>
      <c r="T186" s="183"/>
      <c r="AT186" s="178" t="s">
        <v>212</v>
      </c>
      <c r="AU186" s="178" t="s">
        <v>91</v>
      </c>
      <c r="AV186" s="14" t="s">
        <v>89</v>
      </c>
      <c r="AW186" s="14" t="s">
        <v>36</v>
      </c>
      <c r="AX186" s="14" t="s">
        <v>81</v>
      </c>
      <c r="AY186" s="178" t="s">
        <v>199</v>
      </c>
    </row>
    <row r="187" spans="2:51" s="13" customFormat="1" ht="11.25">
      <c r="B187" s="169"/>
      <c r="D187" s="163" t="s">
        <v>212</v>
      </c>
      <c r="E187" s="170" t="s">
        <v>1</v>
      </c>
      <c r="F187" s="171" t="s">
        <v>1904</v>
      </c>
      <c r="H187" s="172">
        <v>12.67</v>
      </c>
      <c r="I187" s="173"/>
      <c r="L187" s="169"/>
      <c r="M187" s="174"/>
      <c r="N187" s="175"/>
      <c r="O187" s="175"/>
      <c r="P187" s="175"/>
      <c r="Q187" s="175"/>
      <c r="R187" s="175"/>
      <c r="S187" s="175"/>
      <c r="T187" s="176"/>
      <c r="AT187" s="170" t="s">
        <v>212</v>
      </c>
      <c r="AU187" s="170" t="s">
        <v>91</v>
      </c>
      <c r="AV187" s="13" t="s">
        <v>91</v>
      </c>
      <c r="AW187" s="13" t="s">
        <v>36</v>
      </c>
      <c r="AX187" s="13" t="s">
        <v>89</v>
      </c>
      <c r="AY187" s="170" t="s">
        <v>199</v>
      </c>
    </row>
    <row r="188" spans="1:65" s="2" customFormat="1" ht="24.2" customHeight="1">
      <c r="A188" s="33"/>
      <c r="B188" s="149"/>
      <c r="C188" s="150" t="s">
        <v>279</v>
      </c>
      <c r="D188" s="150" t="s">
        <v>201</v>
      </c>
      <c r="E188" s="151" t="s">
        <v>1284</v>
      </c>
      <c r="F188" s="152" t="s">
        <v>1285</v>
      </c>
      <c r="G188" s="153" t="s">
        <v>204</v>
      </c>
      <c r="H188" s="154">
        <v>247.2</v>
      </c>
      <c r="I188" s="155"/>
      <c r="J188" s="156">
        <f>ROUND(I188*H188,2)</f>
        <v>0</v>
      </c>
      <c r="K188" s="152" t="s">
        <v>205</v>
      </c>
      <c r="L188" s="34"/>
      <c r="M188" s="157" t="s">
        <v>1</v>
      </c>
      <c r="N188" s="158" t="s">
        <v>46</v>
      </c>
      <c r="O188" s="59"/>
      <c r="P188" s="159">
        <f>O188*H188</f>
        <v>0</v>
      </c>
      <c r="Q188" s="159">
        <v>0</v>
      </c>
      <c r="R188" s="159">
        <f>Q188*H188</f>
        <v>0</v>
      </c>
      <c r="S188" s="159">
        <v>0</v>
      </c>
      <c r="T188" s="160">
        <f>S188*H188</f>
        <v>0</v>
      </c>
      <c r="U188" s="33"/>
      <c r="V188" s="33"/>
      <c r="W188" s="33"/>
      <c r="X188" s="33"/>
      <c r="Y188" s="33"/>
      <c r="Z188" s="33"/>
      <c r="AA188" s="33"/>
      <c r="AB188" s="33"/>
      <c r="AC188" s="33"/>
      <c r="AD188" s="33"/>
      <c r="AE188" s="33"/>
      <c r="AR188" s="161" t="s">
        <v>206</v>
      </c>
      <c r="AT188" s="161" t="s">
        <v>201</v>
      </c>
      <c r="AU188" s="161" t="s">
        <v>91</v>
      </c>
      <c r="AY188" s="18" t="s">
        <v>199</v>
      </c>
      <c r="BE188" s="162">
        <f>IF(N188="základní",J188,0)</f>
        <v>0</v>
      </c>
      <c r="BF188" s="162">
        <f>IF(N188="snížená",J188,0)</f>
        <v>0</v>
      </c>
      <c r="BG188" s="162">
        <f>IF(N188="zákl. přenesená",J188,0)</f>
        <v>0</v>
      </c>
      <c r="BH188" s="162">
        <f>IF(N188="sníž. přenesená",J188,0)</f>
        <v>0</v>
      </c>
      <c r="BI188" s="162">
        <f>IF(N188="nulová",J188,0)</f>
        <v>0</v>
      </c>
      <c r="BJ188" s="18" t="s">
        <v>89</v>
      </c>
      <c r="BK188" s="162">
        <f>ROUND(I188*H188,2)</f>
        <v>0</v>
      </c>
      <c r="BL188" s="18" t="s">
        <v>206</v>
      </c>
      <c r="BM188" s="161" t="s">
        <v>1905</v>
      </c>
    </row>
    <row r="189" spans="1:47" s="2" customFormat="1" ht="29.25">
      <c r="A189" s="33"/>
      <c r="B189" s="34"/>
      <c r="C189" s="33"/>
      <c r="D189" s="163" t="s">
        <v>208</v>
      </c>
      <c r="E189" s="33"/>
      <c r="F189" s="164" t="s">
        <v>1287</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208</v>
      </c>
      <c r="AU189" s="18" t="s">
        <v>91</v>
      </c>
    </row>
    <row r="190" spans="1:47" s="2" customFormat="1" ht="48.75">
      <c r="A190" s="33"/>
      <c r="B190" s="34"/>
      <c r="C190" s="33"/>
      <c r="D190" s="163" t="s">
        <v>210</v>
      </c>
      <c r="E190" s="33"/>
      <c r="F190" s="168" t="s">
        <v>762</v>
      </c>
      <c r="G190" s="33"/>
      <c r="H190" s="33"/>
      <c r="I190" s="165"/>
      <c r="J190" s="33"/>
      <c r="K190" s="33"/>
      <c r="L190" s="34"/>
      <c r="M190" s="166"/>
      <c r="N190" s="167"/>
      <c r="O190" s="59"/>
      <c r="P190" s="59"/>
      <c r="Q190" s="59"/>
      <c r="R190" s="59"/>
      <c r="S190" s="59"/>
      <c r="T190" s="60"/>
      <c r="U190" s="33"/>
      <c r="V190" s="33"/>
      <c r="W190" s="33"/>
      <c r="X190" s="33"/>
      <c r="Y190" s="33"/>
      <c r="Z190" s="33"/>
      <c r="AA190" s="33"/>
      <c r="AB190" s="33"/>
      <c r="AC190" s="33"/>
      <c r="AD190" s="33"/>
      <c r="AE190" s="33"/>
      <c r="AT190" s="18" t="s">
        <v>210</v>
      </c>
      <c r="AU190" s="18" t="s">
        <v>91</v>
      </c>
    </row>
    <row r="191" spans="2:51" s="14" customFormat="1" ht="11.25">
      <c r="B191" s="177"/>
      <c r="D191" s="163" t="s">
        <v>212</v>
      </c>
      <c r="E191" s="178" t="s">
        <v>1</v>
      </c>
      <c r="F191" s="179" t="s">
        <v>766</v>
      </c>
      <c r="H191" s="178" t="s">
        <v>1</v>
      </c>
      <c r="I191" s="180"/>
      <c r="L191" s="177"/>
      <c r="M191" s="181"/>
      <c r="N191" s="182"/>
      <c r="O191" s="182"/>
      <c r="P191" s="182"/>
      <c r="Q191" s="182"/>
      <c r="R191" s="182"/>
      <c r="S191" s="182"/>
      <c r="T191" s="183"/>
      <c r="AT191" s="178" t="s">
        <v>212</v>
      </c>
      <c r="AU191" s="178" t="s">
        <v>91</v>
      </c>
      <c r="AV191" s="14" t="s">
        <v>89</v>
      </c>
      <c r="AW191" s="14" t="s">
        <v>36</v>
      </c>
      <c r="AX191" s="14" t="s">
        <v>81</v>
      </c>
      <c r="AY191" s="178" t="s">
        <v>199</v>
      </c>
    </row>
    <row r="192" spans="2:51" s="13" customFormat="1" ht="11.25">
      <c r="B192" s="169"/>
      <c r="D192" s="163" t="s">
        <v>212</v>
      </c>
      <c r="E192" s="170" t="s">
        <v>1</v>
      </c>
      <c r="F192" s="171" t="s">
        <v>1906</v>
      </c>
      <c r="H192" s="172">
        <v>247.2</v>
      </c>
      <c r="I192" s="173"/>
      <c r="L192" s="169"/>
      <c r="M192" s="174"/>
      <c r="N192" s="175"/>
      <c r="O192" s="175"/>
      <c r="P192" s="175"/>
      <c r="Q192" s="175"/>
      <c r="R192" s="175"/>
      <c r="S192" s="175"/>
      <c r="T192" s="176"/>
      <c r="AT192" s="170" t="s">
        <v>212</v>
      </c>
      <c r="AU192" s="170" t="s">
        <v>91</v>
      </c>
      <c r="AV192" s="13" t="s">
        <v>91</v>
      </c>
      <c r="AW192" s="13" t="s">
        <v>36</v>
      </c>
      <c r="AX192" s="13" t="s">
        <v>81</v>
      </c>
      <c r="AY192" s="170" t="s">
        <v>199</v>
      </c>
    </row>
    <row r="193" spans="2:51" s="15" customFormat="1" ht="11.25">
      <c r="B193" s="184"/>
      <c r="D193" s="163" t="s">
        <v>212</v>
      </c>
      <c r="E193" s="185" t="s">
        <v>1</v>
      </c>
      <c r="F193" s="186" t="s">
        <v>234</v>
      </c>
      <c r="H193" s="187">
        <v>247.2</v>
      </c>
      <c r="I193" s="188"/>
      <c r="L193" s="184"/>
      <c r="M193" s="189"/>
      <c r="N193" s="190"/>
      <c r="O193" s="190"/>
      <c r="P193" s="190"/>
      <c r="Q193" s="190"/>
      <c r="R193" s="190"/>
      <c r="S193" s="190"/>
      <c r="T193" s="191"/>
      <c r="AT193" s="185" t="s">
        <v>212</v>
      </c>
      <c r="AU193" s="185" t="s">
        <v>91</v>
      </c>
      <c r="AV193" s="15" t="s">
        <v>206</v>
      </c>
      <c r="AW193" s="15" t="s">
        <v>36</v>
      </c>
      <c r="AX193" s="15" t="s">
        <v>89</v>
      </c>
      <c r="AY193" s="185" t="s">
        <v>199</v>
      </c>
    </row>
    <row r="194" spans="1:65" s="2" customFormat="1" ht="14.45" customHeight="1">
      <c r="A194" s="33"/>
      <c r="B194" s="149"/>
      <c r="C194" s="192" t="s">
        <v>284</v>
      </c>
      <c r="D194" s="192" t="s">
        <v>272</v>
      </c>
      <c r="E194" s="193" t="s">
        <v>332</v>
      </c>
      <c r="F194" s="194" t="s">
        <v>333</v>
      </c>
      <c r="G194" s="195" t="s">
        <v>275</v>
      </c>
      <c r="H194" s="196">
        <v>39.552</v>
      </c>
      <c r="I194" s="197"/>
      <c r="J194" s="198">
        <f>ROUND(I194*H194,2)</f>
        <v>0</v>
      </c>
      <c r="K194" s="194" t="s">
        <v>205</v>
      </c>
      <c r="L194" s="199"/>
      <c r="M194" s="200" t="s">
        <v>1</v>
      </c>
      <c r="N194" s="201" t="s">
        <v>46</v>
      </c>
      <c r="O194" s="59"/>
      <c r="P194" s="159">
        <f>O194*H194</f>
        <v>0</v>
      </c>
      <c r="Q194" s="159">
        <v>1</v>
      </c>
      <c r="R194" s="159">
        <f>Q194*H194</f>
        <v>39.552</v>
      </c>
      <c r="S194" s="159">
        <v>0</v>
      </c>
      <c r="T194" s="160">
        <f>S194*H194</f>
        <v>0</v>
      </c>
      <c r="U194" s="33"/>
      <c r="V194" s="33"/>
      <c r="W194" s="33"/>
      <c r="X194" s="33"/>
      <c r="Y194" s="33"/>
      <c r="Z194" s="33"/>
      <c r="AA194" s="33"/>
      <c r="AB194" s="33"/>
      <c r="AC194" s="33"/>
      <c r="AD194" s="33"/>
      <c r="AE194" s="33"/>
      <c r="AR194" s="161" t="s">
        <v>259</v>
      </c>
      <c r="AT194" s="161" t="s">
        <v>272</v>
      </c>
      <c r="AU194" s="161" t="s">
        <v>91</v>
      </c>
      <c r="AY194" s="18" t="s">
        <v>199</v>
      </c>
      <c r="BE194" s="162">
        <f>IF(N194="základní",J194,0)</f>
        <v>0</v>
      </c>
      <c r="BF194" s="162">
        <f>IF(N194="snížená",J194,0)</f>
        <v>0</v>
      </c>
      <c r="BG194" s="162">
        <f>IF(N194="zákl. přenesená",J194,0)</f>
        <v>0</v>
      </c>
      <c r="BH194" s="162">
        <f>IF(N194="sníž. přenesená",J194,0)</f>
        <v>0</v>
      </c>
      <c r="BI194" s="162">
        <f>IF(N194="nulová",J194,0)</f>
        <v>0</v>
      </c>
      <c r="BJ194" s="18" t="s">
        <v>89</v>
      </c>
      <c r="BK194" s="162">
        <f>ROUND(I194*H194,2)</f>
        <v>0</v>
      </c>
      <c r="BL194" s="18" t="s">
        <v>206</v>
      </c>
      <c r="BM194" s="161" t="s">
        <v>1907</v>
      </c>
    </row>
    <row r="195" spans="1:47" s="2" customFormat="1" ht="11.25">
      <c r="A195" s="33"/>
      <c r="B195" s="34"/>
      <c r="C195" s="33"/>
      <c r="D195" s="163" t="s">
        <v>208</v>
      </c>
      <c r="E195" s="33"/>
      <c r="F195" s="164" t="s">
        <v>333</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208</v>
      </c>
      <c r="AU195" s="18" t="s">
        <v>91</v>
      </c>
    </row>
    <row r="196" spans="2:51" s="14" customFormat="1" ht="11.25">
      <c r="B196" s="177"/>
      <c r="D196" s="163" t="s">
        <v>212</v>
      </c>
      <c r="E196" s="178" t="s">
        <v>1</v>
      </c>
      <c r="F196" s="179" t="s">
        <v>766</v>
      </c>
      <c r="H196" s="178" t="s">
        <v>1</v>
      </c>
      <c r="I196" s="180"/>
      <c r="L196" s="177"/>
      <c r="M196" s="181"/>
      <c r="N196" s="182"/>
      <c r="O196" s="182"/>
      <c r="P196" s="182"/>
      <c r="Q196" s="182"/>
      <c r="R196" s="182"/>
      <c r="S196" s="182"/>
      <c r="T196" s="183"/>
      <c r="AT196" s="178" t="s">
        <v>212</v>
      </c>
      <c r="AU196" s="178" t="s">
        <v>91</v>
      </c>
      <c r="AV196" s="14" t="s">
        <v>89</v>
      </c>
      <c r="AW196" s="14" t="s">
        <v>36</v>
      </c>
      <c r="AX196" s="14" t="s">
        <v>81</v>
      </c>
      <c r="AY196" s="178" t="s">
        <v>199</v>
      </c>
    </row>
    <row r="197" spans="2:51" s="13" customFormat="1" ht="11.25">
      <c r="B197" s="169"/>
      <c r="D197" s="163" t="s">
        <v>212</v>
      </c>
      <c r="E197" s="170" t="s">
        <v>1</v>
      </c>
      <c r="F197" s="171" t="s">
        <v>1908</v>
      </c>
      <c r="H197" s="172">
        <v>39.552</v>
      </c>
      <c r="I197" s="173"/>
      <c r="L197" s="169"/>
      <c r="M197" s="174"/>
      <c r="N197" s="175"/>
      <c r="O197" s="175"/>
      <c r="P197" s="175"/>
      <c r="Q197" s="175"/>
      <c r="R197" s="175"/>
      <c r="S197" s="175"/>
      <c r="T197" s="176"/>
      <c r="AT197" s="170" t="s">
        <v>212</v>
      </c>
      <c r="AU197" s="170" t="s">
        <v>91</v>
      </c>
      <c r="AV197" s="13" t="s">
        <v>91</v>
      </c>
      <c r="AW197" s="13" t="s">
        <v>36</v>
      </c>
      <c r="AX197" s="13" t="s">
        <v>81</v>
      </c>
      <c r="AY197" s="170" t="s">
        <v>199</v>
      </c>
    </row>
    <row r="198" spans="2:51" s="15" customFormat="1" ht="11.25">
      <c r="B198" s="184"/>
      <c r="D198" s="163" t="s">
        <v>212</v>
      </c>
      <c r="E198" s="185" t="s">
        <v>1</v>
      </c>
      <c r="F198" s="186" t="s">
        <v>234</v>
      </c>
      <c r="H198" s="187">
        <v>39.552</v>
      </c>
      <c r="I198" s="188"/>
      <c r="L198" s="184"/>
      <c r="M198" s="189"/>
      <c r="N198" s="190"/>
      <c r="O198" s="190"/>
      <c r="P198" s="190"/>
      <c r="Q198" s="190"/>
      <c r="R198" s="190"/>
      <c r="S198" s="190"/>
      <c r="T198" s="191"/>
      <c r="AT198" s="185" t="s">
        <v>212</v>
      </c>
      <c r="AU198" s="185" t="s">
        <v>91</v>
      </c>
      <c r="AV198" s="15" t="s">
        <v>206</v>
      </c>
      <c r="AW198" s="15" t="s">
        <v>36</v>
      </c>
      <c r="AX198" s="15" t="s">
        <v>89</v>
      </c>
      <c r="AY198" s="185" t="s">
        <v>199</v>
      </c>
    </row>
    <row r="199" spans="1:65" s="2" customFormat="1" ht="24.2" customHeight="1">
      <c r="A199" s="33"/>
      <c r="B199" s="149"/>
      <c r="C199" s="150" t="s">
        <v>290</v>
      </c>
      <c r="D199" s="150" t="s">
        <v>201</v>
      </c>
      <c r="E199" s="151" t="s">
        <v>1909</v>
      </c>
      <c r="F199" s="152" t="s">
        <v>1910</v>
      </c>
      <c r="G199" s="153" t="s">
        <v>204</v>
      </c>
      <c r="H199" s="154">
        <v>247.2</v>
      </c>
      <c r="I199" s="155"/>
      <c r="J199" s="156">
        <f>ROUND(I199*H199,2)</f>
        <v>0</v>
      </c>
      <c r="K199" s="152" t="s">
        <v>205</v>
      </c>
      <c r="L199" s="34"/>
      <c r="M199" s="157" t="s">
        <v>1</v>
      </c>
      <c r="N199" s="158" t="s">
        <v>46</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206</v>
      </c>
      <c r="AT199" s="161" t="s">
        <v>201</v>
      </c>
      <c r="AU199" s="161" t="s">
        <v>91</v>
      </c>
      <c r="AY199" s="18" t="s">
        <v>199</v>
      </c>
      <c r="BE199" s="162">
        <f>IF(N199="základní",J199,0)</f>
        <v>0</v>
      </c>
      <c r="BF199" s="162">
        <f>IF(N199="snížená",J199,0)</f>
        <v>0</v>
      </c>
      <c r="BG199" s="162">
        <f>IF(N199="zákl. přenesená",J199,0)</f>
        <v>0</v>
      </c>
      <c r="BH199" s="162">
        <f>IF(N199="sníž. přenesená",J199,0)</f>
        <v>0</v>
      </c>
      <c r="BI199" s="162">
        <f>IF(N199="nulová",J199,0)</f>
        <v>0</v>
      </c>
      <c r="BJ199" s="18" t="s">
        <v>89</v>
      </c>
      <c r="BK199" s="162">
        <f>ROUND(I199*H199,2)</f>
        <v>0</v>
      </c>
      <c r="BL199" s="18" t="s">
        <v>206</v>
      </c>
      <c r="BM199" s="161" t="s">
        <v>1911</v>
      </c>
    </row>
    <row r="200" spans="1:47" s="2" customFormat="1" ht="19.5">
      <c r="A200" s="33"/>
      <c r="B200" s="34"/>
      <c r="C200" s="33"/>
      <c r="D200" s="163" t="s">
        <v>208</v>
      </c>
      <c r="E200" s="33"/>
      <c r="F200" s="164" t="s">
        <v>1912</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208</v>
      </c>
      <c r="AU200" s="18" t="s">
        <v>91</v>
      </c>
    </row>
    <row r="201" spans="1:47" s="2" customFormat="1" ht="117">
      <c r="A201" s="33"/>
      <c r="B201" s="34"/>
      <c r="C201" s="33"/>
      <c r="D201" s="163" t="s">
        <v>210</v>
      </c>
      <c r="E201" s="33"/>
      <c r="F201" s="168" t="s">
        <v>303</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210</v>
      </c>
      <c r="AU201" s="18" t="s">
        <v>91</v>
      </c>
    </row>
    <row r="202" spans="2:51" s="13" customFormat="1" ht="11.25">
      <c r="B202" s="169"/>
      <c r="D202" s="163" t="s">
        <v>212</v>
      </c>
      <c r="E202" s="170" t="s">
        <v>1</v>
      </c>
      <c r="F202" s="171" t="s">
        <v>1906</v>
      </c>
      <c r="H202" s="172">
        <v>247.2</v>
      </c>
      <c r="I202" s="173"/>
      <c r="L202" s="169"/>
      <c r="M202" s="174"/>
      <c r="N202" s="175"/>
      <c r="O202" s="175"/>
      <c r="P202" s="175"/>
      <c r="Q202" s="175"/>
      <c r="R202" s="175"/>
      <c r="S202" s="175"/>
      <c r="T202" s="176"/>
      <c r="AT202" s="170" t="s">
        <v>212</v>
      </c>
      <c r="AU202" s="170" t="s">
        <v>91</v>
      </c>
      <c r="AV202" s="13" t="s">
        <v>91</v>
      </c>
      <c r="AW202" s="13" t="s">
        <v>36</v>
      </c>
      <c r="AX202" s="13" t="s">
        <v>89</v>
      </c>
      <c r="AY202" s="170" t="s">
        <v>199</v>
      </c>
    </row>
    <row r="203" spans="1:65" s="2" customFormat="1" ht="14.45" customHeight="1">
      <c r="A203" s="33"/>
      <c r="B203" s="149"/>
      <c r="C203" s="192" t="s">
        <v>298</v>
      </c>
      <c r="D203" s="192" t="s">
        <v>272</v>
      </c>
      <c r="E203" s="193" t="s">
        <v>307</v>
      </c>
      <c r="F203" s="194" t="s">
        <v>308</v>
      </c>
      <c r="G203" s="195" t="s">
        <v>309</v>
      </c>
      <c r="H203" s="196">
        <v>3.708</v>
      </c>
      <c r="I203" s="197"/>
      <c r="J203" s="198">
        <f>ROUND(I203*H203,2)</f>
        <v>0</v>
      </c>
      <c r="K203" s="194" t="s">
        <v>205</v>
      </c>
      <c r="L203" s="199"/>
      <c r="M203" s="200" t="s">
        <v>1</v>
      </c>
      <c r="N203" s="201" t="s">
        <v>46</v>
      </c>
      <c r="O203" s="59"/>
      <c r="P203" s="159">
        <f>O203*H203</f>
        <v>0</v>
      </c>
      <c r="Q203" s="159">
        <v>0.001</v>
      </c>
      <c r="R203" s="159">
        <f>Q203*H203</f>
        <v>0.0037080000000000004</v>
      </c>
      <c r="S203" s="159">
        <v>0</v>
      </c>
      <c r="T203" s="160">
        <f>S203*H203</f>
        <v>0</v>
      </c>
      <c r="U203" s="33"/>
      <c r="V203" s="33"/>
      <c r="W203" s="33"/>
      <c r="X203" s="33"/>
      <c r="Y203" s="33"/>
      <c r="Z203" s="33"/>
      <c r="AA203" s="33"/>
      <c r="AB203" s="33"/>
      <c r="AC203" s="33"/>
      <c r="AD203" s="33"/>
      <c r="AE203" s="33"/>
      <c r="AR203" s="161" t="s">
        <v>259</v>
      </c>
      <c r="AT203" s="161" t="s">
        <v>272</v>
      </c>
      <c r="AU203" s="161" t="s">
        <v>91</v>
      </c>
      <c r="AY203" s="18" t="s">
        <v>199</v>
      </c>
      <c r="BE203" s="162">
        <f>IF(N203="základní",J203,0)</f>
        <v>0</v>
      </c>
      <c r="BF203" s="162">
        <f>IF(N203="snížená",J203,0)</f>
        <v>0</v>
      </c>
      <c r="BG203" s="162">
        <f>IF(N203="zákl. přenesená",J203,0)</f>
        <v>0</v>
      </c>
      <c r="BH203" s="162">
        <f>IF(N203="sníž. přenesená",J203,0)</f>
        <v>0</v>
      </c>
      <c r="BI203" s="162">
        <f>IF(N203="nulová",J203,0)</f>
        <v>0</v>
      </c>
      <c r="BJ203" s="18" t="s">
        <v>89</v>
      </c>
      <c r="BK203" s="162">
        <f>ROUND(I203*H203,2)</f>
        <v>0</v>
      </c>
      <c r="BL203" s="18" t="s">
        <v>206</v>
      </c>
      <c r="BM203" s="161" t="s">
        <v>1913</v>
      </c>
    </row>
    <row r="204" spans="1:47" s="2" customFormat="1" ht="11.25">
      <c r="A204" s="33"/>
      <c r="B204" s="34"/>
      <c r="C204" s="33"/>
      <c r="D204" s="163" t="s">
        <v>208</v>
      </c>
      <c r="E204" s="33"/>
      <c r="F204" s="164" t="s">
        <v>308</v>
      </c>
      <c r="G204" s="33"/>
      <c r="H204" s="33"/>
      <c r="I204" s="165"/>
      <c r="J204" s="33"/>
      <c r="K204" s="33"/>
      <c r="L204" s="34"/>
      <c r="M204" s="166"/>
      <c r="N204" s="167"/>
      <c r="O204" s="59"/>
      <c r="P204" s="59"/>
      <c r="Q204" s="59"/>
      <c r="R204" s="59"/>
      <c r="S204" s="59"/>
      <c r="T204" s="60"/>
      <c r="U204" s="33"/>
      <c r="V204" s="33"/>
      <c r="W204" s="33"/>
      <c r="X204" s="33"/>
      <c r="Y204" s="33"/>
      <c r="Z204" s="33"/>
      <c r="AA204" s="33"/>
      <c r="AB204" s="33"/>
      <c r="AC204" s="33"/>
      <c r="AD204" s="33"/>
      <c r="AE204" s="33"/>
      <c r="AT204" s="18" t="s">
        <v>208</v>
      </c>
      <c r="AU204" s="18" t="s">
        <v>91</v>
      </c>
    </row>
    <row r="205" spans="2:51" s="13" customFormat="1" ht="11.25">
      <c r="B205" s="169"/>
      <c r="D205" s="163" t="s">
        <v>212</v>
      </c>
      <c r="F205" s="171" t="s">
        <v>1914</v>
      </c>
      <c r="H205" s="172">
        <v>3.708</v>
      </c>
      <c r="I205" s="173"/>
      <c r="L205" s="169"/>
      <c r="M205" s="174"/>
      <c r="N205" s="175"/>
      <c r="O205" s="175"/>
      <c r="P205" s="175"/>
      <c r="Q205" s="175"/>
      <c r="R205" s="175"/>
      <c r="S205" s="175"/>
      <c r="T205" s="176"/>
      <c r="AT205" s="170" t="s">
        <v>212</v>
      </c>
      <c r="AU205" s="170" t="s">
        <v>91</v>
      </c>
      <c r="AV205" s="13" t="s">
        <v>91</v>
      </c>
      <c r="AW205" s="13" t="s">
        <v>3</v>
      </c>
      <c r="AX205" s="13" t="s">
        <v>89</v>
      </c>
      <c r="AY205" s="170" t="s">
        <v>199</v>
      </c>
    </row>
    <row r="206" spans="1:65" s="2" customFormat="1" ht="24.2" customHeight="1">
      <c r="A206" s="33"/>
      <c r="B206" s="149"/>
      <c r="C206" s="150" t="s">
        <v>306</v>
      </c>
      <c r="D206" s="150" t="s">
        <v>201</v>
      </c>
      <c r="E206" s="151" t="s">
        <v>773</v>
      </c>
      <c r="F206" s="152" t="s">
        <v>774</v>
      </c>
      <c r="G206" s="153" t="s">
        <v>204</v>
      </c>
      <c r="H206" s="154">
        <v>462.08</v>
      </c>
      <c r="I206" s="155"/>
      <c r="J206" s="156">
        <f>ROUND(I206*H206,2)</f>
        <v>0</v>
      </c>
      <c r="K206" s="152" t="s">
        <v>205</v>
      </c>
      <c r="L206" s="34"/>
      <c r="M206" s="157" t="s">
        <v>1</v>
      </c>
      <c r="N206" s="158" t="s">
        <v>46</v>
      </c>
      <c r="O206" s="59"/>
      <c r="P206" s="159">
        <f>O206*H206</f>
        <v>0</v>
      </c>
      <c r="Q206" s="159">
        <v>0</v>
      </c>
      <c r="R206" s="159">
        <f>Q206*H206</f>
        <v>0</v>
      </c>
      <c r="S206" s="159">
        <v>0</v>
      </c>
      <c r="T206" s="160">
        <f>S206*H206</f>
        <v>0</v>
      </c>
      <c r="U206" s="33"/>
      <c r="V206" s="33"/>
      <c r="W206" s="33"/>
      <c r="X206" s="33"/>
      <c r="Y206" s="33"/>
      <c r="Z206" s="33"/>
      <c r="AA206" s="33"/>
      <c r="AB206" s="33"/>
      <c r="AC206" s="33"/>
      <c r="AD206" s="33"/>
      <c r="AE206" s="33"/>
      <c r="AR206" s="161" t="s">
        <v>206</v>
      </c>
      <c r="AT206" s="161" t="s">
        <v>201</v>
      </c>
      <c r="AU206" s="161" t="s">
        <v>91</v>
      </c>
      <c r="AY206" s="18" t="s">
        <v>199</v>
      </c>
      <c r="BE206" s="162">
        <f>IF(N206="základní",J206,0)</f>
        <v>0</v>
      </c>
      <c r="BF206" s="162">
        <f>IF(N206="snížená",J206,0)</f>
        <v>0</v>
      </c>
      <c r="BG206" s="162">
        <f>IF(N206="zákl. přenesená",J206,0)</f>
        <v>0</v>
      </c>
      <c r="BH206" s="162">
        <f>IF(N206="sníž. přenesená",J206,0)</f>
        <v>0</v>
      </c>
      <c r="BI206" s="162">
        <f>IF(N206="nulová",J206,0)</f>
        <v>0</v>
      </c>
      <c r="BJ206" s="18" t="s">
        <v>89</v>
      </c>
      <c r="BK206" s="162">
        <f>ROUND(I206*H206,2)</f>
        <v>0</v>
      </c>
      <c r="BL206" s="18" t="s">
        <v>206</v>
      </c>
      <c r="BM206" s="161" t="s">
        <v>1915</v>
      </c>
    </row>
    <row r="207" spans="1:47" s="2" customFormat="1" ht="19.5">
      <c r="A207" s="33"/>
      <c r="B207" s="34"/>
      <c r="C207" s="33"/>
      <c r="D207" s="163" t="s">
        <v>208</v>
      </c>
      <c r="E207" s="33"/>
      <c r="F207" s="164" t="s">
        <v>776</v>
      </c>
      <c r="G207" s="33"/>
      <c r="H207" s="33"/>
      <c r="I207" s="165"/>
      <c r="J207" s="33"/>
      <c r="K207" s="33"/>
      <c r="L207" s="34"/>
      <c r="M207" s="166"/>
      <c r="N207" s="167"/>
      <c r="O207" s="59"/>
      <c r="P207" s="59"/>
      <c r="Q207" s="59"/>
      <c r="R207" s="59"/>
      <c r="S207" s="59"/>
      <c r="T207" s="60"/>
      <c r="U207" s="33"/>
      <c r="V207" s="33"/>
      <c r="W207" s="33"/>
      <c r="X207" s="33"/>
      <c r="Y207" s="33"/>
      <c r="Z207" s="33"/>
      <c r="AA207" s="33"/>
      <c r="AB207" s="33"/>
      <c r="AC207" s="33"/>
      <c r="AD207" s="33"/>
      <c r="AE207" s="33"/>
      <c r="AT207" s="18" t="s">
        <v>208</v>
      </c>
      <c r="AU207" s="18" t="s">
        <v>91</v>
      </c>
    </row>
    <row r="208" spans="1:47" s="2" customFormat="1" ht="117">
      <c r="A208" s="33"/>
      <c r="B208" s="34"/>
      <c r="C208" s="33"/>
      <c r="D208" s="163" t="s">
        <v>210</v>
      </c>
      <c r="E208" s="33"/>
      <c r="F208" s="168" t="s">
        <v>316</v>
      </c>
      <c r="G208" s="33"/>
      <c r="H208" s="33"/>
      <c r="I208" s="165"/>
      <c r="J208" s="33"/>
      <c r="K208" s="33"/>
      <c r="L208" s="34"/>
      <c r="M208" s="166"/>
      <c r="N208" s="167"/>
      <c r="O208" s="59"/>
      <c r="P208" s="59"/>
      <c r="Q208" s="59"/>
      <c r="R208" s="59"/>
      <c r="S208" s="59"/>
      <c r="T208" s="60"/>
      <c r="U208" s="33"/>
      <c r="V208" s="33"/>
      <c r="W208" s="33"/>
      <c r="X208" s="33"/>
      <c r="Y208" s="33"/>
      <c r="Z208" s="33"/>
      <c r="AA208" s="33"/>
      <c r="AB208" s="33"/>
      <c r="AC208" s="33"/>
      <c r="AD208" s="33"/>
      <c r="AE208" s="33"/>
      <c r="AT208" s="18" t="s">
        <v>210</v>
      </c>
      <c r="AU208" s="18" t="s">
        <v>91</v>
      </c>
    </row>
    <row r="209" spans="2:51" s="14" customFormat="1" ht="22.5">
      <c r="B209" s="177"/>
      <c r="D209" s="163" t="s">
        <v>212</v>
      </c>
      <c r="E209" s="178" t="s">
        <v>1</v>
      </c>
      <c r="F209" s="179" t="s">
        <v>1916</v>
      </c>
      <c r="H209" s="178" t="s">
        <v>1</v>
      </c>
      <c r="I209" s="180"/>
      <c r="L209" s="177"/>
      <c r="M209" s="181"/>
      <c r="N209" s="182"/>
      <c r="O209" s="182"/>
      <c r="P209" s="182"/>
      <c r="Q209" s="182"/>
      <c r="R209" s="182"/>
      <c r="S209" s="182"/>
      <c r="T209" s="183"/>
      <c r="AT209" s="178" t="s">
        <v>212</v>
      </c>
      <c r="AU209" s="178" t="s">
        <v>91</v>
      </c>
      <c r="AV209" s="14" t="s">
        <v>89</v>
      </c>
      <c r="AW209" s="14" t="s">
        <v>36</v>
      </c>
      <c r="AX209" s="14" t="s">
        <v>81</v>
      </c>
      <c r="AY209" s="178" t="s">
        <v>199</v>
      </c>
    </row>
    <row r="210" spans="2:51" s="13" customFormat="1" ht="11.25">
      <c r="B210" s="169"/>
      <c r="D210" s="163" t="s">
        <v>212</v>
      </c>
      <c r="E210" s="170" t="s">
        <v>1</v>
      </c>
      <c r="F210" s="171" t="s">
        <v>1917</v>
      </c>
      <c r="H210" s="172">
        <v>462.08</v>
      </c>
      <c r="I210" s="173"/>
      <c r="L210" s="169"/>
      <c r="M210" s="174"/>
      <c r="N210" s="175"/>
      <c r="O210" s="175"/>
      <c r="P210" s="175"/>
      <c r="Q210" s="175"/>
      <c r="R210" s="175"/>
      <c r="S210" s="175"/>
      <c r="T210" s="176"/>
      <c r="AT210" s="170" t="s">
        <v>212</v>
      </c>
      <c r="AU210" s="170" t="s">
        <v>91</v>
      </c>
      <c r="AV210" s="13" t="s">
        <v>91</v>
      </c>
      <c r="AW210" s="13" t="s">
        <v>36</v>
      </c>
      <c r="AX210" s="13" t="s">
        <v>81</v>
      </c>
      <c r="AY210" s="170" t="s">
        <v>199</v>
      </c>
    </row>
    <row r="211" spans="2:51" s="15" customFormat="1" ht="11.25">
      <c r="B211" s="184"/>
      <c r="D211" s="163" t="s">
        <v>212</v>
      </c>
      <c r="E211" s="185" t="s">
        <v>1</v>
      </c>
      <c r="F211" s="186" t="s">
        <v>234</v>
      </c>
      <c r="H211" s="187">
        <v>462.08</v>
      </c>
      <c r="I211" s="188"/>
      <c r="L211" s="184"/>
      <c r="M211" s="189"/>
      <c r="N211" s="190"/>
      <c r="O211" s="190"/>
      <c r="P211" s="190"/>
      <c r="Q211" s="190"/>
      <c r="R211" s="190"/>
      <c r="S211" s="190"/>
      <c r="T211" s="191"/>
      <c r="AT211" s="185" t="s">
        <v>212</v>
      </c>
      <c r="AU211" s="185" t="s">
        <v>91</v>
      </c>
      <c r="AV211" s="15" t="s">
        <v>206</v>
      </c>
      <c r="AW211" s="15" t="s">
        <v>36</v>
      </c>
      <c r="AX211" s="15" t="s">
        <v>89</v>
      </c>
      <c r="AY211" s="185" t="s">
        <v>199</v>
      </c>
    </row>
    <row r="212" spans="1:65" s="2" customFormat="1" ht="14.45" customHeight="1">
      <c r="A212" s="33"/>
      <c r="B212" s="149"/>
      <c r="C212" s="150" t="s">
        <v>8</v>
      </c>
      <c r="D212" s="150" t="s">
        <v>201</v>
      </c>
      <c r="E212" s="151" t="s">
        <v>319</v>
      </c>
      <c r="F212" s="152" t="s">
        <v>320</v>
      </c>
      <c r="G212" s="153" t="s">
        <v>204</v>
      </c>
      <c r="H212" s="154">
        <v>247.2</v>
      </c>
      <c r="I212" s="155"/>
      <c r="J212" s="156">
        <f>ROUND(I212*H212,2)</f>
        <v>0</v>
      </c>
      <c r="K212" s="152" t="s">
        <v>205</v>
      </c>
      <c r="L212" s="34"/>
      <c r="M212" s="157" t="s">
        <v>1</v>
      </c>
      <c r="N212" s="158" t="s">
        <v>46</v>
      </c>
      <c r="O212" s="59"/>
      <c r="P212" s="159">
        <f>O212*H212</f>
        <v>0</v>
      </c>
      <c r="Q212" s="159">
        <v>0</v>
      </c>
      <c r="R212" s="159">
        <f>Q212*H212</f>
        <v>0</v>
      </c>
      <c r="S212" s="159">
        <v>0</v>
      </c>
      <c r="T212" s="160">
        <f>S212*H212</f>
        <v>0</v>
      </c>
      <c r="U212" s="33"/>
      <c r="V212" s="33"/>
      <c r="W212" s="33"/>
      <c r="X212" s="33"/>
      <c r="Y212" s="33"/>
      <c r="Z212" s="33"/>
      <c r="AA212" s="33"/>
      <c r="AB212" s="33"/>
      <c r="AC212" s="33"/>
      <c r="AD212" s="33"/>
      <c r="AE212" s="33"/>
      <c r="AR212" s="161" t="s">
        <v>206</v>
      </c>
      <c r="AT212" s="161" t="s">
        <v>201</v>
      </c>
      <c r="AU212" s="161" t="s">
        <v>91</v>
      </c>
      <c r="AY212" s="18" t="s">
        <v>199</v>
      </c>
      <c r="BE212" s="162">
        <f>IF(N212="základní",J212,0)</f>
        <v>0</v>
      </c>
      <c r="BF212" s="162">
        <f>IF(N212="snížená",J212,0)</f>
        <v>0</v>
      </c>
      <c r="BG212" s="162">
        <f>IF(N212="zákl. přenesená",J212,0)</f>
        <v>0</v>
      </c>
      <c r="BH212" s="162">
        <f>IF(N212="sníž. přenesená",J212,0)</f>
        <v>0</v>
      </c>
      <c r="BI212" s="162">
        <f>IF(N212="nulová",J212,0)</f>
        <v>0</v>
      </c>
      <c r="BJ212" s="18" t="s">
        <v>89</v>
      </c>
      <c r="BK212" s="162">
        <f>ROUND(I212*H212,2)</f>
        <v>0</v>
      </c>
      <c r="BL212" s="18" t="s">
        <v>206</v>
      </c>
      <c r="BM212" s="161" t="s">
        <v>1918</v>
      </c>
    </row>
    <row r="213" spans="1:47" s="2" customFormat="1" ht="19.5">
      <c r="A213" s="33"/>
      <c r="B213" s="34"/>
      <c r="C213" s="33"/>
      <c r="D213" s="163" t="s">
        <v>208</v>
      </c>
      <c r="E213" s="33"/>
      <c r="F213" s="164" t="s">
        <v>322</v>
      </c>
      <c r="G213" s="33"/>
      <c r="H213" s="33"/>
      <c r="I213" s="165"/>
      <c r="J213" s="33"/>
      <c r="K213" s="33"/>
      <c r="L213" s="34"/>
      <c r="M213" s="166"/>
      <c r="N213" s="167"/>
      <c r="O213" s="59"/>
      <c r="P213" s="59"/>
      <c r="Q213" s="59"/>
      <c r="R213" s="59"/>
      <c r="S213" s="59"/>
      <c r="T213" s="60"/>
      <c r="U213" s="33"/>
      <c r="V213" s="33"/>
      <c r="W213" s="33"/>
      <c r="X213" s="33"/>
      <c r="Y213" s="33"/>
      <c r="Z213" s="33"/>
      <c r="AA213" s="33"/>
      <c r="AB213" s="33"/>
      <c r="AC213" s="33"/>
      <c r="AD213" s="33"/>
      <c r="AE213" s="33"/>
      <c r="AT213" s="18" t="s">
        <v>208</v>
      </c>
      <c r="AU213" s="18" t="s">
        <v>91</v>
      </c>
    </row>
    <row r="214" spans="1:47" s="2" customFormat="1" ht="126.75">
      <c r="A214" s="33"/>
      <c r="B214" s="34"/>
      <c r="C214" s="33"/>
      <c r="D214" s="163" t="s">
        <v>210</v>
      </c>
      <c r="E214" s="33"/>
      <c r="F214" s="168" t="s">
        <v>323</v>
      </c>
      <c r="G214" s="33"/>
      <c r="H214" s="33"/>
      <c r="I214" s="165"/>
      <c r="J214" s="33"/>
      <c r="K214" s="33"/>
      <c r="L214" s="34"/>
      <c r="M214" s="166"/>
      <c r="N214" s="167"/>
      <c r="O214" s="59"/>
      <c r="P214" s="59"/>
      <c r="Q214" s="59"/>
      <c r="R214" s="59"/>
      <c r="S214" s="59"/>
      <c r="T214" s="60"/>
      <c r="U214" s="33"/>
      <c r="V214" s="33"/>
      <c r="W214" s="33"/>
      <c r="X214" s="33"/>
      <c r="Y214" s="33"/>
      <c r="Z214" s="33"/>
      <c r="AA214" s="33"/>
      <c r="AB214" s="33"/>
      <c r="AC214" s="33"/>
      <c r="AD214" s="33"/>
      <c r="AE214" s="33"/>
      <c r="AT214" s="18" t="s">
        <v>210</v>
      </c>
      <c r="AU214" s="18" t="s">
        <v>91</v>
      </c>
    </row>
    <row r="215" spans="2:51" s="14" customFormat="1" ht="11.25">
      <c r="B215" s="177"/>
      <c r="D215" s="163" t="s">
        <v>212</v>
      </c>
      <c r="E215" s="178" t="s">
        <v>1</v>
      </c>
      <c r="F215" s="179" t="s">
        <v>1919</v>
      </c>
      <c r="H215" s="178" t="s">
        <v>1</v>
      </c>
      <c r="I215" s="180"/>
      <c r="L215" s="177"/>
      <c r="M215" s="181"/>
      <c r="N215" s="182"/>
      <c r="O215" s="182"/>
      <c r="P215" s="182"/>
      <c r="Q215" s="182"/>
      <c r="R215" s="182"/>
      <c r="S215" s="182"/>
      <c r="T215" s="183"/>
      <c r="AT215" s="178" t="s">
        <v>212</v>
      </c>
      <c r="AU215" s="178" t="s">
        <v>91</v>
      </c>
      <c r="AV215" s="14" t="s">
        <v>89</v>
      </c>
      <c r="AW215" s="14" t="s">
        <v>36</v>
      </c>
      <c r="AX215" s="14" t="s">
        <v>81</v>
      </c>
      <c r="AY215" s="178" t="s">
        <v>199</v>
      </c>
    </row>
    <row r="216" spans="2:51" s="13" customFormat="1" ht="11.25">
      <c r="B216" s="169"/>
      <c r="D216" s="163" t="s">
        <v>212</v>
      </c>
      <c r="E216" s="170" t="s">
        <v>1</v>
      </c>
      <c r="F216" s="171" t="s">
        <v>1920</v>
      </c>
      <c r="H216" s="172">
        <v>247.2</v>
      </c>
      <c r="I216" s="173"/>
      <c r="L216" s="169"/>
      <c r="M216" s="174"/>
      <c r="N216" s="175"/>
      <c r="O216" s="175"/>
      <c r="P216" s="175"/>
      <c r="Q216" s="175"/>
      <c r="R216" s="175"/>
      <c r="S216" s="175"/>
      <c r="T216" s="176"/>
      <c r="AT216" s="170" t="s">
        <v>212</v>
      </c>
      <c r="AU216" s="170" t="s">
        <v>91</v>
      </c>
      <c r="AV216" s="13" t="s">
        <v>91</v>
      </c>
      <c r="AW216" s="13" t="s">
        <v>36</v>
      </c>
      <c r="AX216" s="13" t="s">
        <v>89</v>
      </c>
      <c r="AY216" s="170" t="s">
        <v>199</v>
      </c>
    </row>
    <row r="217" spans="2:63" s="12" customFormat="1" ht="22.9" customHeight="1">
      <c r="B217" s="136"/>
      <c r="D217" s="137" t="s">
        <v>80</v>
      </c>
      <c r="E217" s="147" t="s">
        <v>221</v>
      </c>
      <c r="F217" s="147" t="s">
        <v>385</v>
      </c>
      <c r="I217" s="139"/>
      <c r="J217" s="148">
        <f>BK217</f>
        <v>0</v>
      </c>
      <c r="L217" s="136"/>
      <c r="M217" s="141"/>
      <c r="N217" s="142"/>
      <c r="O217" s="142"/>
      <c r="P217" s="143">
        <f>SUM(P218:P255)</f>
        <v>0</v>
      </c>
      <c r="Q217" s="142"/>
      <c r="R217" s="143">
        <f>SUM(R218:R255)</f>
        <v>86.49656526000001</v>
      </c>
      <c r="S217" s="142"/>
      <c r="T217" s="144">
        <f>SUM(T218:T255)</f>
        <v>0</v>
      </c>
      <c r="AR217" s="137" t="s">
        <v>89</v>
      </c>
      <c r="AT217" s="145" t="s">
        <v>80</v>
      </c>
      <c r="AU217" s="145" t="s">
        <v>89</v>
      </c>
      <c r="AY217" s="137" t="s">
        <v>199</v>
      </c>
      <c r="BK217" s="146">
        <f>SUM(BK218:BK255)</f>
        <v>0</v>
      </c>
    </row>
    <row r="218" spans="1:65" s="2" customFormat="1" ht="24.2" customHeight="1">
      <c r="A218" s="33"/>
      <c r="B218" s="149"/>
      <c r="C218" s="150" t="s">
        <v>318</v>
      </c>
      <c r="D218" s="150" t="s">
        <v>201</v>
      </c>
      <c r="E218" s="151" t="s">
        <v>403</v>
      </c>
      <c r="F218" s="152" t="s">
        <v>404</v>
      </c>
      <c r="G218" s="153" t="s">
        <v>228</v>
      </c>
      <c r="H218" s="154">
        <v>1168.28</v>
      </c>
      <c r="I218" s="155"/>
      <c r="J218" s="156">
        <f>ROUND(I218*H218,2)</f>
        <v>0</v>
      </c>
      <c r="K218" s="152" t="s">
        <v>205</v>
      </c>
      <c r="L218" s="34"/>
      <c r="M218" s="157" t="s">
        <v>1</v>
      </c>
      <c r="N218" s="158" t="s">
        <v>46</v>
      </c>
      <c r="O218" s="59"/>
      <c r="P218" s="159">
        <f>O218*H218</f>
        <v>0</v>
      </c>
      <c r="Q218" s="159">
        <v>0</v>
      </c>
      <c r="R218" s="159">
        <f>Q218*H218</f>
        <v>0</v>
      </c>
      <c r="S218" s="159">
        <v>0</v>
      </c>
      <c r="T218" s="160">
        <f>S218*H218</f>
        <v>0</v>
      </c>
      <c r="U218" s="33"/>
      <c r="V218" s="33"/>
      <c r="W218" s="33"/>
      <c r="X218" s="33"/>
      <c r="Y218" s="33"/>
      <c r="Z218" s="33"/>
      <c r="AA218" s="33"/>
      <c r="AB218" s="33"/>
      <c r="AC218" s="33"/>
      <c r="AD218" s="33"/>
      <c r="AE218" s="33"/>
      <c r="AR218" s="161" t="s">
        <v>206</v>
      </c>
      <c r="AT218" s="161" t="s">
        <v>201</v>
      </c>
      <c r="AU218" s="161" t="s">
        <v>91</v>
      </c>
      <c r="AY218" s="18" t="s">
        <v>199</v>
      </c>
      <c r="BE218" s="162">
        <f>IF(N218="základní",J218,0)</f>
        <v>0</v>
      </c>
      <c r="BF218" s="162">
        <f>IF(N218="snížená",J218,0)</f>
        <v>0</v>
      </c>
      <c r="BG218" s="162">
        <f>IF(N218="zákl. přenesená",J218,0)</f>
        <v>0</v>
      </c>
      <c r="BH218" s="162">
        <f>IF(N218="sníž. přenesená",J218,0)</f>
        <v>0</v>
      </c>
      <c r="BI218" s="162">
        <f>IF(N218="nulová",J218,0)</f>
        <v>0</v>
      </c>
      <c r="BJ218" s="18" t="s">
        <v>89</v>
      </c>
      <c r="BK218" s="162">
        <f>ROUND(I218*H218,2)</f>
        <v>0</v>
      </c>
      <c r="BL218" s="18" t="s">
        <v>206</v>
      </c>
      <c r="BM218" s="161" t="s">
        <v>1921</v>
      </c>
    </row>
    <row r="219" spans="1:47" s="2" customFormat="1" ht="39">
      <c r="A219" s="33"/>
      <c r="B219" s="34"/>
      <c r="C219" s="33"/>
      <c r="D219" s="163" t="s">
        <v>208</v>
      </c>
      <c r="E219" s="33"/>
      <c r="F219" s="164" t="s">
        <v>406</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208</v>
      </c>
      <c r="AU219" s="18" t="s">
        <v>91</v>
      </c>
    </row>
    <row r="220" spans="1:47" s="2" customFormat="1" ht="282.75">
      <c r="A220" s="33"/>
      <c r="B220" s="34"/>
      <c r="C220" s="33"/>
      <c r="D220" s="163" t="s">
        <v>210</v>
      </c>
      <c r="E220" s="33"/>
      <c r="F220" s="168" t="s">
        <v>407</v>
      </c>
      <c r="G220" s="33"/>
      <c r="H220" s="33"/>
      <c r="I220" s="165"/>
      <c r="J220" s="33"/>
      <c r="K220" s="33"/>
      <c r="L220" s="34"/>
      <c r="M220" s="166"/>
      <c r="N220" s="167"/>
      <c r="O220" s="59"/>
      <c r="P220" s="59"/>
      <c r="Q220" s="59"/>
      <c r="R220" s="59"/>
      <c r="S220" s="59"/>
      <c r="T220" s="60"/>
      <c r="U220" s="33"/>
      <c r="V220" s="33"/>
      <c r="W220" s="33"/>
      <c r="X220" s="33"/>
      <c r="Y220" s="33"/>
      <c r="Z220" s="33"/>
      <c r="AA220" s="33"/>
      <c r="AB220" s="33"/>
      <c r="AC220" s="33"/>
      <c r="AD220" s="33"/>
      <c r="AE220" s="33"/>
      <c r="AT220" s="18" t="s">
        <v>210</v>
      </c>
      <c r="AU220" s="18" t="s">
        <v>91</v>
      </c>
    </row>
    <row r="221" spans="2:51" s="14" customFormat="1" ht="11.25">
      <c r="B221" s="177"/>
      <c r="D221" s="163" t="s">
        <v>212</v>
      </c>
      <c r="E221" s="178" t="s">
        <v>1</v>
      </c>
      <c r="F221" s="179" t="s">
        <v>1901</v>
      </c>
      <c r="H221" s="178" t="s">
        <v>1</v>
      </c>
      <c r="I221" s="180"/>
      <c r="L221" s="177"/>
      <c r="M221" s="181"/>
      <c r="N221" s="182"/>
      <c r="O221" s="182"/>
      <c r="P221" s="182"/>
      <c r="Q221" s="182"/>
      <c r="R221" s="182"/>
      <c r="S221" s="182"/>
      <c r="T221" s="183"/>
      <c r="AT221" s="178" t="s">
        <v>212</v>
      </c>
      <c r="AU221" s="178" t="s">
        <v>91</v>
      </c>
      <c r="AV221" s="14" t="s">
        <v>89</v>
      </c>
      <c r="AW221" s="14" t="s">
        <v>36</v>
      </c>
      <c r="AX221" s="14" t="s">
        <v>81</v>
      </c>
      <c r="AY221" s="178" t="s">
        <v>199</v>
      </c>
    </row>
    <row r="222" spans="2:51" s="14" customFormat="1" ht="22.5">
      <c r="B222" s="177"/>
      <c r="D222" s="163" t="s">
        <v>212</v>
      </c>
      <c r="E222" s="178" t="s">
        <v>1</v>
      </c>
      <c r="F222" s="179" t="s">
        <v>811</v>
      </c>
      <c r="H222" s="178" t="s">
        <v>1</v>
      </c>
      <c r="I222" s="180"/>
      <c r="L222" s="177"/>
      <c r="M222" s="181"/>
      <c r="N222" s="182"/>
      <c r="O222" s="182"/>
      <c r="P222" s="182"/>
      <c r="Q222" s="182"/>
      <c r="R222" s="182"/>
      <c r="S222" s="182"/>
      <c r="T222" s="183"/>
      <c r="AT222" s="178" t="s">
        <v>212</v>
      </c>
      <c r="AU222" s="178" t="s">
        <v>91</v>
      </c>
      <c r="AV222" s="14" t="s">
        <v>89</v>
      </c>
      <c r="AW222" s="14" t="s">
        <v>36</v>
      </c>
      <c r="AX222" s="14" t="s">
        <v>81</v>
      </c>
      <c r="AY222" s="178" t="s">
        <v>199</v>
      </c>
    </row>
    <row r="223" spans="2:51" s="13" customFormat="1" ht="11.25">
      <c r="B223" s="169"/>
      <c r="D223" s="163" t="s">
        <v>212</v>
      </c>
      <c r="E223" s="170" t="s">
        <v>1</v>
      </c>
      <c r="F223" s="171" t="s">
        <v>1922</v>
      </c>
      <c r="H223" s="172">
        <v>252.27</v>
      </c>
      <c r="I223" s="173"/>
      <c r="L223" s="169"/>
      <c r="M223" s="174"/>
      <c r="N223" s="175"/>
      <c r="O223" s="175"/>
      <c r="P223" s="175"/>
      <c r="Q223" s="175"/>
      <c r="R223" s="175"/>
      <c r="S223" s="175"/>
      <c r="T223" s="176"/>
      <c r="AT223" s="170" t="s">
        <v>212</v>
      </c>
      <c r="AU223" s="170" t="s">
        <v>91</v>
      </c>
      <c r="AV223" s="13" t="s">
        <v>91</v>
      </c>
      <c r="AW223" s="13" t="s">
        <v>36</v>
      </c>
      <c r="AX223" s="13" t="s">
        <v>81</v>
      </c>
      <c r="AY223" s="170" t="s">
        <v>199</v>
      </c>
    </row>
    <row r="224" spans="2:51" s="13" customFormat="1" ht="11.25">
      <c r="B224" s="169"/>
      <c r="D224" s="163" t="s">
        <v>212</v>
      </c>
      <c r="E224" s="170" t="s">
        <v>1</v>
      </c>
      <c r="F224" s="171" t="s">
        <v>1923</v>
      </c>
      <c r="H224" s="172">
        <v>308.79</v>
      </c>
      <c r="I224" s="173"/>
      <c r="L224" s="169"/>
      <c r="M224" s="174"/>
      <c r="N224" s="175"/>
      <c r="O224" s="175"/>
      <c r="P224" s="175"/>
      <c r="Q224" s="175"/>
      <c r="R224" s="175"/>
      <c r="S224" s="175"/>
      <c r="T224" s="176"/>
      <c r="AT224" s="170" t="s">
        <v>212</v>
      </c>
      <c r="AU224" s="170" t="s">
        <v>91</v>
      </c>
      <c r="AV224" s="13" t="s">
        <v>91</v>
      </c>
      <c r="AW224" s="13" t="s">
        <v>36</v>
      </c>
      <c r="AX224" s="13" t="s">
        <v>81</v>
      </c>
      <c r="AY224" s="170" t="s">
        <v>199</v>
      </c>
    </row>
    <row r="225" spans="2:51" s="13" customFormat="1" ht="11.25">
      <c r="B225" s="169"/>
      <c r="D225" s="163" t="s">
        <v>212</v>
      </c>
      <c r="E225" s="170" t="s">
        <v>1</v>
      </c>
      <c r="F225" s="171" t="s">
        <v>1924</v>
      </c>
      <c r="H225" s="172">
        <v>301.71</v>
      </c>
      <c r="I225" s="173"/>
      <c r="L225" s="169"/>
      <c r="M225" s="174"/>
      <c r="N225" s="175"/>
      <c r="O225" s="175"/>
      <c r="P225" s="175"/>
      <c r="Q225" s="175"/>
      <c r="R225" s="175"/>
      <c r="S225" s="175"/>
      <c r="T225" s="176"/>
      <c r="AT225" s="170" t="s">
        <v>212</v>
      </c>
      <c r="AU225" s="170" t="s">
        <v>91</v>
      </c>
      <c r="AV225" s="13" t="s">
        <v>91</v>
      </c>
      <c r="AW225" s="13" t="s">
        <v>36</v>
      </c>
      <c r="AX225" s="13" t="s">
        <v>81</v>
      </c>
      <c r="AY225" s="170" t="s">
        <v>199</v>
      </c>
    </row>
    <row r="226" spans="2:51" s="13" customFormat="1" ht="11.25">
      <c r="B226" s="169"/>
      <c r="D226" s="163" t="s">
        <v>212</v>
      </c>
      <c r="E226" s="170" t="s">
        <v>1</v>
      </c>
      <c r="F226" s="171" t="s">
        <v>1925</v>
      </c>
      <c r="H226" s="172">
        <v>305.51</v>
      </c>
      <c r="I226" s="173"/>
      <c r="L226" s="169"/>
      <c r="M226" s="174"/>
      <c r="N226" s="175"/>
      <c r="O226" s="175"/>
      <c r="P226" s="175"/>
      <c r="Q226" s="175"/>
      <c r="R226" s="175"/>
      <c r="S226" s="175"/>
      <c r="T226" s="176"/>
      <c r="AT226" s="170" t="s">
        <v>212</v>
      </c>
      <c r="AU226" s="170" t="s">
        <v>91</v>
      </c>
      <c r="AV226" s="13" t="s">
        <v>91</v>
      </c>
      <c r="AW226" s="13" t="s">
        <v>36</v>
      </c>
      <c r="AX226" s="13" t="s">
        <v>81</v>
      </c>
      <c r="AY226" s="170" t="s">
        <v>199</v>
      </c>
    </row>
    <row r="227" spans="2:51" s="15" customFormat="1" ht="11.25">
      <c r="B227" s="184"/>
      <c r="D227" s="163" t="s">
        <v>212</v>
      </c>
      <c r="E227" s="185" t="s">
        <v>1</v>
      </c>
      <c r="F227" s="186" t="s">
        <v>234</v>
      </c>
      <c r="H227" s="187">
        <v>1168.28</v>
      </c>
      <c r="I227" s="188"/>
      <c r="L227" s="184"/>
      <c r="M227" s="189"/>
      <c r="N227" s="190"/>
      <c r="O227" s="190"/>
      <c r="P227" s="190"/>
      <c r="Q227" s="190"/>
      <c r="R227" s="190"/>
      <c r="S227" s="190"/>
      <c r="T227" s="191"/>
      <c r="AT227" s="185" t="s">
        <v>212</v>
      </c>
      <c r="AU227" s="185" t="s">
        <v>91</v>
      </c>
      <c r="AV227" s="15" t="s">
        <v>206</v>
      </c>
      <c r="AW227" s="15" t="s">
        <v>36</v>
      </c>
      <c r="AX227" s="15" t="s">
        <v>89</v>
      </c>
      <c r="AY227" s="185" t="s">
        <v>199</v>
      </c>
    </row>
    <row r="228" spans="1:65" s="2" customFormat="1" ht="14.45" customHeight="1">
      <c r="A228" s="33"/>
      <c r="B228" s="149"/>
      <c r="C228" s="150" t="s">
        <v>325</v>
      </c>
      <c r="D228" s="150" t="s">
        <v>201</v>
      </c>
      <c r="E228" s="151" t="s">
        <v>411</v>
      </c>
      <c r="F228" s="152" t="s">
        <v>412</v>
      </c>
      <c r="G228" s="153" t="s">
        <v>204</v>
      </c>
      <c r="H228" s="154">
        <v>892</v>
      </c>
      <c r="I228" s="155"/>
      <c r="J228" s="156">
        <f>ROUND(I228*H228,2)</f>
        <v>0</v>
      </c>
      <c r="K228" s="152" t="s">
        <v>205</v>
      </c>
      <c r="L228" s="34"/>
      <c r="M228" s="157" t="s">
        <v>1</v>
      </c>
      <c r="N228" s="158" t="s">
        <v>46</v>
      </c>
      <c r="O228" s="59"/>
      <c r="P228" s="159">
        <f>O228*H228</f>
        <v>0</v>
      </c>
      <c r="Q228" s="159">
        <v>0.00726</v>
      </c>
      <c r="R228" s="159">
        <f>Q228*H228</f>
        <v>6.47592</v>
      </c>
      <c r="S228" s="159">
        <v>0</v>
      </c>
      <c r="T228" s="160">
        <f>S228*H228</f>
        <v>0</v>
      </c>
      <c r="U228" s="33"/>
      <c r="V228" s="33"/>
      <c r="W228" s="33"/>
      <c r="X228" s="33"/>
      <c r="Y228" s="33"/>
      <c r="Z228" s="33"/>
      <c r="AA228" s="33"/>
      <c r="AB228" s="33"/>
      <c r="AC228" s="33"/>
      <c r="AD228" s="33"/>
      <c r="AE228" s="33"/>
      <c r="AR228" s="161" t="s">
        <v>206</v>
      </c>
      <c r="AT228" s="161" t="s">
        <v>201</v>
      </c>
      <c r="AU228" s="161" t="s">
        <v>91</v>
      </c>
      <c r="AY228" s="18" t="s">
        <v>199</v>
      </c>
      <c r="BE228" s="162">
        <f>IF(N228="základní",J228,0)</f>
        <v>0</v>
      </c>
      <c r="BF228" s="162">
        <f>IF(N228="snížená",J228,0)</f>
        <v>0</v>
      </c>
      <c r="BG228" s="162">
        <f>IF(N228="zákl. přenesená",J228,0)</f>
        <v>0</v>
      </c>
      <c r="BH228" s="162">
        <f>IF(N228="sníž. přenesená",J228,0)</f>
        <v>0</v>
      </c>
      <c r="BI228" s="162">
        <f>IF(N228="nulová",J228,0)</f>
        <v>0</v>
      </c>
      <c r="BJ228" s="18" t="s">
        <v>89</v>
      </c>
      <c r="BK228" s="162">
        <f>ROUND(I228*H228,2)</f>
        <v>0</v>
      </c>
      <c r="BL228" s="18" t="s">
        <v>206</v>
      </c>
      <c r="BM228" s="161" t="s">
        <v>1926</v>
      </c>
    </row>
    <row r="229" spans="1:47" s="2" customFormat="1" ht="48.75">
      <c r="A229" s="33"/>
      <c r="B229" s="34"/>
      <c r="C229" s="33"/>
      <c r="D229" s="163" t="s">
        <v>208</v>
      </c>
      <c r="E229" s="33"/>
      <c r="F229" s="164" t="s">
        <v>414</v>
      </c>
      <c r="G229" s="33"/>
      <c r="H229" s="33"/>
      <c r="I229" s="165"/>
      <c r="J229" s="33"/>
      <c r="K229" s="33"/>
      <c r="L229" s="34"/>
      <c r="M229" s="166"/>
      <c r="N229" s="167"/>
      <c r="O229" s="59"/>
      <c r="P229" s="59"/>
      <c r="Q229" s="59"/>
      <c r="R229" s="59"/>
      <c r="S229" s="59"/>
      <c r="T229" s="60"/>
      <c r="U229" s="33"/>
      <c r="V229" s="33"/>
      <c r="W229" s="33"/>
      <c r="X229" s="33"/>
      <c r="Y229" s="33"/>
      <c r="Z229" s="33"/>
      <c r="AA229" s="33"/>
      <c r="AB229" s="33"/>
      <c r="AC229" s="33"/>
      <c r="AD229" s="33"/>
      <c r="AE229" s="33"/>
      <c r="AT229" s="18" t="s">
        <v>208</v>
      </c>
      <c r="AU229" s="18" t="s">
        <v>91</v>
      </c>
    </row>
    <row r="230" spans="1:47" s="2" customFormat="1" ht="195">
      <c r="A230" s="33"/>
      <c r="B230" s="34"/>
      <c r="C230" s="33"/>
      <c r="D230" s="163" t="s">
        <v>210</v>
      </c>
      <c r="E230" s="33"/>
      <c r="F230" s="168" t="s">
        <v>415</v>
      </c>
      <c r="G230" s="33"/>
      <c r="H230" s="33"/>
      <c r="I230" s="165"/>
      <c r="J230" s="33"/>
      <c r="K230" s="33"/>
      <c r="L230" s="34"/>
      <c r="M230" s="166"/>
      <c r="N230" s="167"/>
      <c r="O230" s="59"/>
      <c r="P230" s="59"/>
      <c r="Q230" s="59"/>
      <c r="R230" s="59"/>
      <c r="S230" s="59"/>
      <c r="T230" s="60"/>
      <c r="U230" s="33"/>
      <c r="V230" s="33"/>
      <c r="W230" s="33"/>
      <c r="X230" s="33"/>
      <c r="Y230" s="33"/>
      <c r="Z230" s="33"/>
      <c r="AA230" s="33"/>
      <c r="AB230" s="33"/>
      <c r="AC230" s="33"/>
      <c r="AD230" s="33"/>
      <c r="AE230" s="33"/>
      <c r="AT230" s="18" t="s">
        <v>210</v>
      </c>
      <c r="AU230" s="18" t="s">
        <v>91</v>
      </c>
    </row>
    <row r="231" spans="2:51" s="14" customFormat="1" ht="11.25">
      <c r="B231" s="177"/>
      <c r="D231" s="163" t="s">
        <v>212</v>
      </c>
      <c r="E231" s="178" t="s">
        <v>1</v>
      </c>
      <c r="F231" s="179" t="s">
        <v>1901</v>
      </c>
      <c r="H231" s="178" t="s">
        <v>1</v>
      </c>
      <c r="I231" s="180"/>
      <c r="L231" s="177"/>
      <c r="M231" s="181"/>
      <c r="N231" s="182"/>
      <c r="O231" s="182"/>
      <c r="P231" s="182"/>
      <c r="Q231" s="182"/>
      <c r="R231" s="182"/>
      <c r="S231" s="182"/>
      <c r="T231" s="183"/>
      <c r="AT231" s="178" t="s">
        <v>212</v>
      </c>
      <c r="AU231" s="178" t="s">
        <v>91</v>
      </c>
      <c r="AV231" s="14" t="s">
        <v>89</v>
      </c>
      <c r="AW231" s="14" t="s">
        <v>36</v>
      </c>
      <c r="AX231" s="14" t="s">
        <v>81</v>
      </c>
      <c r="AY231" s="178" t="s">
        <v>199</v>
      </c>
    </row>
    <row r="232" spans="2:51" s="14" customFormat="1" ht="11.25">
      <c r="B232" s="177"/>
      <c r="D232" s="163" t="s">
        <v>212</v>
      </c>
      <c r="E232" s="178" t="s">
        <v>1</v>
      </c>
      <c r="F232" s="179" t="s">
        <v>354</v>
      </c>
      <c r="H232" s="178" t="s">
        <v>1</v>
      </c>
      <c r="I232" s="180"/>
      <c r="L232" s="177"/>
      <c r="M232" s="181"/>
      <c r="N232" s="182"/>
      <c r="O232" s="182"/>
      <c r="P232" s="182"/>
      <c r="Q232" s="182"/>
      <c r="R232" s="182"/>
      <c r="S232" s="182"/>
      <c r="T232" s="183"/>
      <c r="AT232" s="178" t="s">
        <v>212</v>
      </c>
      <c r="AU232" s="178" t="s">
        <v>91</v>
      </c>
      <c r="AV232" s="14" t="s">
        <v>89</v>
      </c>
      <c r="AW232" s="14" t="s">
        <v>36</v>
      </c>
      <c r="AX232" s="14" t="s">
        <v>81</v>
      </c>
      <c r="AY232" s="178" t="s">
        <v>199</v>
      </c>
    </row>
    <row r="233" spans="2:51" s="13" customFormat="1" ht="11.25">
      <c r="B233" s="169"/>
      <c r="D233" s="163" t="s">
        <v>212</v>
      </c>
      <c r="E233" s="170" t="s">
        <v>1</v>
      </c>
      <c r="F233" s="171" t="s">
        <v>1927</v>
      </c>
      <c r="H233" s="172">
        <v>892</v>
      </c>
      <c r="I233" s="173"/>
      <c r="L233" s="169"/>
      <c r="M233" s="174"/>
      <c r="N233" s="175"/>
      <c r="O233" s="175"/>
      <c r="P233" s="175"/>
      <c r="Q233" s="175"/>
      <c r="R233" s="175"/>
      <c r="S233" s="175"/>
      <c r="T233" s="176"/>
      <c r="AT233" s="170" t="s">
        <v>212</v>
      </c>
      <c r="AU233" s="170" t="s">
        <v>91</v>
      </c>
      <c r="AV233" s="13" t="s">
        <v>91</v>
      </c>
      <c r="AW233" s="13" t="s">
        <v>36</v>
      </c>
      <c r="AX233" s="13" t="s">
        <v>81</v>
      </c>
      <c r="AY233" s="170" t="s">
        <v>199</v>
      </c>
    </row>
    <row r="234" spans="2:51" s="15" customFormat="1" ht="11.25">
      <c r="B234" s="184"/>
      <c r="D234" s="163" t="s">
        <v>212</v>
      </c>
      <c r="E234" s="185" t="s">
        <v>1</v>
      </c>
      <c r="F234" s="186" t="s">
        <v>234</v>
      </c>
      <c r="H234" s="187">
        <v>892</v>
      </c>
      <c r="I234" s="188"/>
      <c r="L234" s="184"/>
      <c r="M234" s="189"/>
      <c r="N234" s="190"/>
      <c r="O234" s="190"/>
      <c r="P234" s="190"/>
      <c r="Q234" s="190"/>
      <c r="R234" s="190"/>
      <c r="S234" s="190"/>
      <c r="T234" s="191"/>
      <c r="AT234" s="185" t="s">
        <v>212</v>
      </c>
      <c r="AU234" s="185" t="s">
        <v>91</v>
      </c>
      <c r="AV234" s="15" t="s">
        <v>206</v>
      </c>
      <c r="AW234" s="15" t="s">
        <v>36</v>
      </c>
      <c r="AX234" s="15" t="s">
        <v>89</v>
      </c>
      <c r="AY234" s="185" t="s">
        <v>199</v>
      </c>
    </row>
    <row r="235" spans="1:65" s="2" customFormat="1" ht="14.45" customHeight="1">
      <c r="A235" s="33"/>
      <c r="B235" s="149"/>
      <c r="C235" s="150" t="s">
        <v>331</v>
      </c>
      <c r="D235" s="150" t="s">
        <v>201</v>
      </c>
      <c r="E235" s="151" t="s">
        <v>419</v>
      </c>
      <c r="F235" s="152" t="s">
        <v>420</v>
      </c>
      <c r="G235" s="153" t="s">
        <v>204</v>
      </c>
      <c r="H235" s="154">
        <v>892</v>
      </c>
      <c r="I235" s="155"/>
      <c r="J235" s="156">
        <f>ROUND(I235*H235,2)</f>
        <v>0</v>
      </c>
      <c r="K235" s="152" t="s">
        <v>205</v>
      </c>
      <c r="L235" s="34"/>
      <c r="M235" s="157" t="s">
        <v>1</v>
      </c>
      <c r="N235" s="158" t="s">
        <v>46</v>
      </c>
      <c r="O235" s="59"/>
      <c r="P235" s="159">
        <f>O235*H235</f>
        <v>0</v>
      </c>
      <c r="Q235" s="159">
        <v>0.00086</v>
      </c>
      <c r="R235" s="159">
        <f>Q235*H235</f>
        <v>0.76712</v>
      </c>
      <c r="S235" s="159">
        <v>0</v>
      </c>
      <c r="T235" s="160">
        <f>S235*H235</f>
        <v>0</v>
      </c>
      <c r="U235" s="33"/>
      <c r="V235" s="33"/>
      <c r="W235" s="33"/>
      <c r="X235" s="33"/>
      <c r="Y235" s="33"/>
      <c r="Z235" s="33"/>
      <c r="AA235" s="33"/>
      <c r="AB235" s="33"/>
      <c r="AC235" s="33"/>
      <c r="AD235" s="33"/>
      <c r="AE235" s="33"/>
      <c r="AR235" s="161" t="s">
        <v>206</v>
      </c>
      <c r="AT235" s="161" t="s">
        <v>201</v>
      </c>
      <c r="AU235" s="161" t="s">
        <v>91</v>
      </c>
      <c r="AY235" s="18" t="s">
        <v>199</v>
      </c>
      <c r="BE235" s="162">
        <f>IF(N235="základní",J235,0)</f>
        <v>0</v>
      </c>
      <c r="BF235" s="162">
        <f>IF(N235="snížená",J235,0)</f>
        <v>0</v>
      </c>
      <c r="BG235" s="162">
        <f>IF(N235="zákl. přenesená",J235,0)</f>
        <v>0</v>
      </c>
      <c r="BH235" s="162">
        <f>IF(N235="sníž. přenesená",J235,0)</f>
        <v>0</v>
      </c>
      <c r="BI235" s="162">
        <f>IF(N235="nulová",J235,0)</f>
        <v>0</v>
      </c>
      <c r="BJ235" s="18" t="s">
        <v>89</v>
      </c>
      <c r="BK235" s="162">
        <f>ROUND(I235*H235,2)</f>
        <v>0</v>
      </c>
      <c r="BL235" s="18" t="s">
        <v>206</v>
      </c>
      <c r="BM235" s="161" t="s">
        <v>1928</v>
      </c>
    </row>
    <row r="236" spans="1:47" s="2" customFormat="1" ht="48.75">
      <c r="A236" s="33"/>
      <c r="B236" s="34"/>
      <c r="C236" s="33"/>
      <c r="D236" s="163" t="s">
        <v>208</v>
      </c>
      <c r="E236" s="33"/>
      <c r="F236" s="164" t="s">
        <v>422</v>
      </c>
      <c r="G236" s="33"/>
      <c r="H236" s="33"/>
      <c r="I236" s="165"/>
      <c r="J236" s="33"/>
      <c r="K236" s="33"/>
      <c r="L236" s="34"/>
      <c r="M236" s="166"/>
      <c r="N236" s="167"/>
      <c r="O236" s="59"/>
      <c r="P236" s="59"/>
      <c r="Q236" s="59"/>
      <c r="R236" s="59"/>
      <c r="S236" s="59"/>
      <c r="T236" s="60"/>
      <c r="U236" s="33"/>
      <c r="V236" s="33"/>
      <c r="W236" s="33"/>
      <c r="X236" s="33"/>
      <c r="Y236" s="33"/>
      <c r="Z236" s="33"/>
      <c r="AA236" s="33"/>
      <c r="AB236" s="33"/>
      <c r="AC236" s="33"/>
      <c r="AD236" s="33"/>
      <c r="AE236" s="33"/>
      <c r="AT236" s="18" t="s">
        <v>208</v>
      </c>
      <c r="AU236" s="18" t="s">
        <v>91</v>
      </c>
    </row>
    <row r="237" spans="1:47" s="2" customFormat="1" ht="195">
      <c r="A237" s="33"/>
      <c r="B237" s="34"/>
      <c r="C237" s="33"/>
      <c r="D237" s="163" t="s">
        <v>210</v>
      </c>
      <c r="E237" s="33"/>
      <c r="F237" s="168" t="s">
        <v>415</v>
      </c>
      <c r="G237" s="33"/>
      <c r="H237" s="33"/>
      <c r="I237" s="165"/>
      <c r="J237" s="33"/>
      <c r="K237" s="33"/>
      <c r="L237" s="34"/>
      <c r="M237" s="166"/>
      <c r="N237" s="167"/>
      <c r="O237" s="59"/>
      <c r="P237" s="59"/>
      <c r="Q237" s="59"/>
      <c r="R237" s="59"/>
      <c r="S237" s="59"/>
      <c r="T237" s="60"/>
      <c r="U237" s="33"/>
      <c r="V237" s="33"/>
      <c r="W237" s="33"/>
      <c r="X237" s="33"/>
      <c r="Y237" s="33"/>
      <c r="Z237" s="33"/>
      <c r="AA237" s="33"/>
      <c r="AB237" s="33"/>
      <c r="AC237" s="33"/>
      <c r="AD237" s="33"/>
      <c r="AE237" s="33"/>
      <c r="AT237" s="18" t="s">
        <v>210</v>
      </c>
      <c r="AU237" s="18" t="s">
        <v>91</v>
      </c>
    </row>
    <row r="238" spans="1:65" s="2" customFormat="1" ht="24.2" customHeight="1">
      <c r="A238" s="33"/>
      <c r="B238" s="149"/>
      <c r="C238" s="150" t="s">
        <v>337</v>
      </c>
      <c r="D238" s="150" t="s">
        <v>201</v>
      </c>
      <c r="E238" s="151" t="s">
        <v>424</v>
      </c>
      <c r="F238" s="152" t="s">
        <v>425</v>
      </c>
      <c r="G238" s="153" t="s">
        <v>275</v>
      </c>
      <c r="H238" s="154">
        <v>4.244</v>
      </c>
      <c r="I238" s="155"/>
      <c r="J238" s="156">
        <f>ROUND(I238*H238,2)</f>
        <v>0</v>
      </c>
      <c r="K238" s="152" t="s">
        <v>205</v>
      </c>
      <c r="L238" s="34"/>
      <c r="M238" s="157" t="s">
        <v>1</v>
      </c>
      <c r="N238" s="158" t="s">
        <v>46</v>
      </c>
      <c r="O238" s="59"/>
      <c r="P238" s="159">
        <f>O238*H238</f>
        <v>0</v>
      </c>
      <c r="Q238" s="159">
        <v>1.0958</v>
      </c>
      <c r="R238" s="159">
        <f>Q238*H238</f>
        <v>4.6505752000000005</v>
      </c>
      <c r="S238" s="159">
        <v>0</v>
      </c>
      <c r="T238" s="160">
        <f>S238*H238</f>
        <v>0</v>
      </c>
      <c r="U238" s="33"/>
      <c r="V238" s="33"/>
      <c r="W238" s="33"/>
      <c r="X238" s="33"/>
      <c r="Y238" s="33"/>
      <c r="Z238" s="33"/>
      <c r="AA238" s="33"/>
      <c r="AB238" s="33"/>
      <c r="AC238" s="33"/>
      <c r="AD238" s="33"/>
      <c r="AE238" s="33"/>
      <c r="AR238" s="161" t="s">
        <v>206</v>
      </c>
      <c r="AT238" s="161" t="s">
        <v>201</v>
      </c>
      <c r="AU238" s="161" t="s">
        <v>91</v>
      </c>
      <c r="AY238" s="18" t="s">
        <v>199</v>
      </c>
      <c r="BE238" s="162">
        <f>IF(N238="základní",J238,0)</f>
        <v>0</v>
      </c>
      <c r="BF238" s="162">
        <f>IF(N238="snížená",J238,0)</f>
        <v>0</v>
      </c>
      <c r="BG238" s="162">
        <f>IF(N238="zákl. přenesená",J238,0)</f>
        <v>0</v>
      </c>
      <c r="BH238" s="162">
        <f>IF(N238="sníž. přenesená",J238,0)</f>
        <v>0</v>
      </c>
      <c r="BI238" s="162">
        <f>IF(N238="nulová",J238,0)</f>
        <v>0</v>
      </c>
      <c r="BJ238" s="18" t="s">
        <v>89</v>
      </c>
      <c r="BK238" s="162">
        <f>ROUND(I238*H238,2)</f>
        <v>0</v>
      </c>
      <c r="BL238" s="18" t="s">
        <v>206</v>
      </c>
      <c r="BM238" s="161" t="s">
        <v>1929</v>
      </c>
    </row>
    <row r="239" spans="1:47" s="2" customFormat="1" ht="39">
      <c r="A239" s="33"/>
      <c r="B239" s="34"/>
      <c r="C239" s="33"/>
      <c r="D239" s="163" t="s">
        <v>208</v>
      </c>
      <c r="E239" s="33"/>
      <c r="F239" s="164" t="s">
        <v>838</v>
      </c>
      <c r="G239" s="33"/>
      <c r="H239" s="33"/>
      <c r="I239" s="165"/>
      <c r="J239" s="33"/>
      <c r="K239" s="33"/>
      <c r="L239" s="34"/>
      <c r="M239" s="166"/>
      <c r="N239" s="167"/>
      <c r="O239" s="59"/>
      <c r="P239" s="59"/>
      <c r="Q239" s="59"/>
      <c r="R239" s="59"/>
      <c r="S239" s="59"/>
      <c r="T239" s="60"/>
      <c r="U239" s="33"/>
      <c r="V239" s="33"/>
      <c r="W239" s="33"/>
      <c r="X239" s="33"/>
      <c r="Y239" s="33"/>
      <c r="Z239" s="33"/>
      <c r="AA239" s="33"/>
      <c r="AB239" s="33"/>
      <c r="AC239" s="33"/>
      <c r="AD239" s="33"/>
      <c r="AE239" s="33"/>
      <c r="AT239" s="18" t="s">
        <v>208</v>
      </c>
      <c r="AU239" s="18" t="s">
        <v>91</v>
      </c>
    </row>
    <row r="240" spans="1:47" s="2" customFormat="1" ht="97.5">
      <c r="A240" s="33"/>
      <c r="B240" s="34"/>
      <c r="C240" s="33"/>
      <c r="D240" s="163" t="s">
        <v>210</v>
      </c>
      <c r="E240" s="33"/>
      <c r="F240" s="168" t="s">
        <v>428</v>
      </c>
      <c r="G240" s="33"/>
      <c r="H240" s="33"/>
      <c r="I240" s="165"/>
      <c r="J240" s="33"/>
      <c r="K240" s="33"/>
      <c r="L240" s="34"/>
      <c r="M240" s="166"/>
      <c r="N240" s="167"/>
      <c r="O240" s="59"/>
      <c r="P240" s="59"/>
      <c r="Q240" s="59"/>
      <c r="R240" s="59"/>
      <c r="S240" s="59"/>
      <c r="T240" s="60"/>
      <c r="U240" s="33"/>
      <c r="V240" s="33"/>
      <c r="W240" s="33"/>
      <c r="X240" s="33"/>
      <c r="Y240" s="33"/>
      <c r="Z240" s="33"/>
      <c r="AA240" s="33"/>
      <c r="AB240" s="33"/>
      <c r="AC240" s="33"/>
      <c r="AD240" s="33"/>
      <c r="AE240" s="33"/>
      <c r="AT240" s="18" t="s">
        <v>210</v>
      </c>
      <c r="AU240" s="18" t="s">
        <v>91</v>
      </c>
    </row>
    <row r="241" spans="2:51" s="14" customFormat="1" ht="11.25">
      <c r="B241" s="177"/>
      <c r="D241" s="163" t="s">
        <v>212</v>
      </c>
      <c r="E241" s="178" t="s">
        <v>1</v>
      </c>
      <c r="F241" s="179" t="s">
        <v>1930</v>
      </c>
      <c r="H241" s="178" t="s">
        <v>1</v>
      </c>
      <c r="I241" s="180"/>
      <c r="L241" s="177"/>
      <c r="M241" s="181"/>
      <c r="N241" s="182"/>
      <c r="O241" s="182"/>
      <c r="P241" s="182"/>
      <c r="Q241" s="182"/>
      <c r="R241" s="182"/>
      <c r="S241" s="182"/>
      <c r="T241" s="183"/>
      <c r="AT241" s="178" t="s">
        <v>212</v>
      </c>
      <c r="AU241" s="178" t="s">
        <v>91</v>
      </c>
      <c r="AV241" s="14" t="s">
        <v>89</v>
      </c>
      <c r="AW241" s="14" t="s">
        <v>36</v>
      </c>
      <c r="AX241" s="14" t="s">
        <v>81</v>
      </c>
      <c r="AY241" s="178" t="s">
        <v>199</v>
      </c>
    </row>
    <row r="242" spans="2:51" s="13" customFormat="1" ht="11.25">
      <c r="B242" s="169"/>
      <c r="D242" s="163" t="s">
        <v>212</v>
      </c>
      <c r="E242" s="170" t="s">
        <v>1</v>
      </c>
      <c r="F242" s="171" t="s">
        <v>1931</v>
      </c>
      <c r="H242" s="172">
        <v>1.068</v>
      </c>
      <c r="I242" s="173"/>
      <c r="L242" s="169"/>
      <c r="M242" s="174"/>
      <c r="N242" s="175"/>
      <c r="O242" s="175"/>
      <c r="P242" s="175"/>
      <c r="Q242" s="175"/>
      <c r="R242" s="175"/>
      <c r="S242" s="175"/>
      <c r="T242" s="176"/>
      <c r="AT242" s="170" t="s">
        <v>212</v>
      </c>
      <c r="AU242" s="170" t="s">
        <v>91</v>
      </c>
      <c r="AV242" s="13" t="s">
        <v>91</v>
      </c>
      <c r="AW242" s="13" t="s">
        <v>36</v>
      </c>
      <c r="AX242" s="13" t="s">
        <v>81</v>
      </c>
      <c r="AY242" s="170" t="s">
        <v>199</v>
      </c>
    </row>
    <row r="243" spans="2:51" s="13" customFormat="1" ht="11.25">
      <c r="B243" s="169"/>
      <c r="D243" s="163" t="s">
        <v>212</v>
      </c>
      <c r="E243" s="170" t="s">
        <v>1</v>
      </c>
      <c r="F243" s="171" t="s">
        <v>1932</v>
      </c>
      <c r="H243" s="172">
        <v>1.104</v>
      </c>
      <c r="I243" s="173"/>
      <c r="L243" s="169"/>
      <c r="M243" s="174"/>
      <c r="N243" s="175"/>
      <c r="O243" s="175"/>
      <c r="P243" s="175"/>
      <c r="Q243" s="175"/>
      <c r="R243" s="175"/>
      <c r="S243" s="175"/>
      <c r="T243" s="176"/>
      <c r="AT243" s="170" t="s">
        <v>212</v>
      </c>
      <c r="AU243" s="170" t="s">
        <v>91</v>
      </c>
      <c r="AV243" s="13" t="s">
        <v>91</v>
      </c>
      <c r="AW243" s="13" t="s">
        <v>36</v>
      </c>
      <c r="AX243" s="13" t="s">
        <v>81</v>
      </c>
      <c r="AY243" s="170" t="s">
        <v>199</v>
      </c>
    </row>
    <row r="244" spans="2:51" s="13" customFormat="1" ht="11.25">
      <c r="B244" s="169"/>
      <c r="D244" s="163" t="s">
        <v>212</v>
      </c>
      <c r="E244" s="170" t="s">
        <v>1</v>
      </c>
      <c r="F244" s="171" t="s">
        <v>1933</v>
      </c>
      <c r="H244" s="172">
        <v>1.084</v>
      </c>
      <c r="I244" s="173"/>
      <c r="L244" s="169"/>
      <c r="M244" s="174"/>
      <c r="N244" s="175"/>
      <c r="O244" s="175"/>
      <c r="P244" s="175"/>
      <c r="Q244" s="175"/>
      <c r="R244" s="175"/>
      <c r="S244" s="175"/>
      <c r="T244" s="176"/>
      <c r="AT244" s="170" t="s">
        <v>212</v>
      </c>
      <c r="AU244" s="170" t="s">
        <v>91</v>
      </c>
      <c r="AV244" s="13" t="s">
        <v>91</v>
      </c>
      <c r="AW244" s="13" t="s">
        <v>36</v>
      </c>
      <c r="AX244" s="13" t="s">
        <v>81</v>
      </c>
      <c r="AY244" s="170" t="s">
        <v>199</v>
      </c>
    </row>
    <row r="245" spans="2:51" s="13" customFormat="1" ht="11.25">
      <c r="B245" s="169"/>
      <c r="D245" s="163" t="s">
        <v>212</v>
      </c>
      <c r="E245" s="170" t="s">
        <v>1</v>
      </c>
      <c r="F245" s="171" t="s">
        <v>1934</v>
      </c>
      <c r="H245" s="172">
        <v>0.988</v>
      </c>
      <c r="I245" s="173"/>
      <c r="L245" s="169"/>
      <c r="M245" s="174"/>
      <c r="N245" s="175"/>
      <c r="O245" s="175"/>
      <c r="P245" s="175"/>
      <c r="Q245" s="175"/>
      <c r="R245" s="175"/>
      <c r="S245" s="175"/>
      <c r="T245" s="176"/>
      <c r="AT245" s="170" t="s">
        <v>212</v>
      </c>
      <c r="AU245" s="170" t="s">
        <v>91</v>
      </c>
      <c r="AV245" s="13" t="s">
        <v>91</v>
      </c>
      <c r="AW245" s="13" t="s">
        <v>36</v>
      </c>
      <c r="AX245" s="13" t="s">
        <v>81</v>
      </c>
      <c r="AY245" s="170" t="s">
        <v>199</v>
      </c>
    </row>
    <row r="246" spans="2:51" s="15" customFormat="1" ht="11.25">
      <c r="B246" s="184"/>
      <c r="D246" s="163" t="s">
        <v>212</v>
      </c>
      <c r="E246" s="185" t="s">
        <v>1</v>
      </c>
      <c r="F246" s="186" t="s">
        <v>234</v>
      </c>
      <c r="H246" s="187">
        <v>4.244</v>
      </c>
      <c r="I246" s="188"/>
      <c r="L246" s="184"/>
      <c r="M246" s="189"/>
      <c r="N246" s="190"/>
      <c r="O246" s="190"/>
      <c r="P246" s="190"/>
      <c r="Q246" s="190"/>
      <c r="R246" s="190"/>
      <c r="S246" s="190"/>
      <c r="T246" s="191"/>
      <c r="AT246" s="185" t="s">
        <v>212</v>
      </c>
      <c r="AU246" s="185" t="s">
        <v>91</v>
      </c>
      <c r="AV246" s="15" t="s">
        <v>206</v>
      </c>
      <c r="AW246" s="15" t="s">
        <v>36</v>
      </c>
      <c r="AX246" s="15" t="s">
        <v>89</v>
      </c>
      <c r="AY246" s="185" t="s">
        <v>199</v>
      </c>
    </row>
    <row r="247" spans="1:65" s="2" customFormat="1" ht="24.2" customHeight="1">
      <c r="A247" s="33"/>
      <c r="B247" s="149"/>
      <c r="C247" s="150" t="s">
        <v>342</v>
      </c>
      <c r="D247" s="150" t="s">
        <v>201</v>
      </c>
      <c r="E247" s="151" t="s">
        <v>843</v>
      </c>
      <c r="F247" s="152" t="s">
        <v>844</v>
      </c>
      <c r="G247" s="153" t="s">
        <v>275</v>
      </c>
      <c r="H247" s="154">
        <v>70.626</v>
      </c>
      <c r="I247" s="155"/>
      <c r="J247" s="156">
        <f>ROUND(I247*H247,2)</f>
        <v>0</v>
      </c>
      <c r="K247" s="152" t="s">
        <v>205</v>
      </c>
      <c r="L247" s="34"/>
      <c r="M247" s="157" t="s">
        <v>1</v>
      </c>
      <c r="N247" s="158" t="s">
        <v>46</v>
      </c>
      <c r="O247" s="59"/>
      <c r="P247" s="159">
        <f>O247*H247</f>
        <v>0</v>
      </c>
      <c r="Q247" s="159">
        <v>1.05631</v>
      </c>
      <c r="R247" s="159">
        <f>Q247*H247</f>
        <v>74.60295006000001</v>
      </c>
      <c r="S247" s="159">
        <v>0</v>
      </c>
      <c r="T247" s="160">
        <f>S247*H247</f>
        <v>0</v>
      </c>
      <c r="U247" s="33"/>
      <c r="V247" s="33"/>
      <c r="W247" s="33"/>
      <c r="X247" s="33"/>
      <c r="Y247" s="33"/>
      <c r="Z247" s="33"/>
      <c r="AA247" s="33"/>
      <c r="AB247" s="33"/>
      <c r="AC247" s="33"/>
      <c r="AD247" s="33"/>
      <c r="AE247" s="33"/>
      <c r="AR247" s="161" t="s">
        <v>206</v>
      </c>
      <c r="AT247" s="161" t="s">
        <v>201</v>
      </c>
      <c r="AU247" s="161" t="s">
        <v>91</v>
      </c>
      <c r="AY247" s="18" t="s">
        <v>199</v>
      </c>
      <c r="BE247" s="162">
        <f>IF(N247="základní",J247,0)</f>
        <v>0</v>
      </c>
      <c r="BF247" s="162">
        <f>IF(N247="snížená",J247,0)</f>
        <v>0</v>
      </c>
      <c r="BG247" s="162">
        <f>IF(N247="zákl. přenesená",J247,0)</f>
        <v>0</v>
      </c>
      <c r="BH247" s="162">
        <f>IF(N247="sníž. přenesená",J247,0)</f>
        <v>0</v>
      </c>
      <c r="BI247" s="162">
        <f>IF(N247="nulová",J247,0)</f>
        <v>0</v>
      </c>
      <c r="BJ247" s="18" t="s">
        <v>89</v>
      </c>
      <c r="BK247" s="162">
        <f>ROUND(I247*H247,2)</f>
        <v>0</v>
      </c>
      <c r="BL247" s="18" t="s">
        <v>206</v>
      </c>
      <c r="BM247" s="161" t="s">
        <v>1935</v>
      </c>
    </row>
    <row r="248" spans="1:47" s="2" customFormat="1" ht="48.75">
      <c r="A248" s="33"/>
      <c r="B248" s="34"/>
      <c r="C248" s="33"/>
      <c r="D248" s="163" t="s">
        <v>208</v>
      </c>
      <c r="E248" s="33"/>
      <c r="F248" s="164" t="s">
        <v>846</v>
      </c>
      <c r="G248" s="33"/>
      <c r="H248" s="33"/>
      <c r="I248" s="165"/>
      <c r="J248" s="33"/>
      <c r="K248" s="33"/>
      <c r="L248" s="34"/>
      <c r="M248" s="166"/>
      <c r="N248" s="167"/>
      <c r="O248" s="59"/>
      <c r="P248" s="59"/>
      <c r="Q248" s="59"/>
      <c r="R248" s="59"/>
      <c r="S248" s="59"/>
      <c r="T248" s="60"/>
      <c r="U248" s="33"/>
      <c r="V248" s="33"/>
      <c r="W248" s="33"/>
      <c r="X248" s="33"/>
      <c r="Y248" s="33"/>
      <c r="Z248" s="33"/>
      <c r="AA248" s="33"/>
      <c r="AB248" s="33"/>
      <c r="AC248" s="33"/>
      <c r="AD248" s="33"/>
      <c r="AE248" s="33"/>
      <c r="AT248" s="18" t="s">
        <v>208</v>
      </c>
      <c r="AU248" s="18" t="s">
        <v>91</v>
      </c>
    </row>
    <row r="249" spans="1:47" s="2" customFormat="1" ht="97.5">
      <c r="A249" s="33"/>
      <c r="B249" s="34"/>
      <c r="C249" s="33"/>
      <c r="D249" s="163" t="s">
        <v>210</v>
      </c>
      <c r="E249" s="33"/>
      <c r="F249" s="168" t="s">
        <v>428</v>
      </c>
      <c r="G249" s="33"/>
      <c r="H249" s="33"/>
      <c r="I249" s="165"/>
      <c r="J249" s="33"/>
      <c r="K249" s="33"/>
      <c r="L249" s="34"/>
      <c r="M249" s="166"/>
      <c r="N249" s="167"/>
      <c r="O249" s="59"/>
      <c r="P249" s="59"/>
      <c r="Q249" s="59"/>
      <c r="R249" s="59"/>
      <c r="S249" s="59"/>
      <c r="T249" s="60"/>
      <c r="U249" s="33"/>
      <c r="V249" s="33"/>
      <c r="W249" s="33"/>
      <c r="X249" s="33"/>
      <c r="Y249" s="33"/>
      <c r="Z249" s="33"/>
      <c r="AA249" s="33"/>
      <c r="AB249" s="33"/>
      <c r="AC249" s="33"/>
      <c r="AD249" s="33"/>
      <c r="AE249" s="33"/>
      <c r="AT249" s="18" t="s">
        <v>210</v>
      </c>
      <c r="AU249" s="18" t="s">
        <v>91</v>
      </c>
    </row>
    <row r="250" spans="2:51" s="14" customFormat="1" ht="11.25">
      <c r="B250" s="177"/>
      <c r="D250" s="163" t="s">
        <v>212</v>
      </c>
      <c r="E250" s="178" t="s">
        <v>1</v>
      </c>
      <c r="F250" s="179" t="s">
        <v>1930</v>
      </c>
      <c r="H250" s="178" t="s">
        <v>1</v>
      </c>
      <c r="I250" s="180"/>
      <c r="L250" s="177"/>
      <c r="M250" s="181"/>
      <c r="N250" s="182"/>
      <c r="O250" s="182"/>
      <c r="P250" s="182"/>
      <c r="Q250" s="182"/>
      <c r="R250" s="182"/>
      <c r="S250" s="182"/>
      <c r="T250" s="183"/>
      <c r="AT250" s="178" t="s">
        <v>212</v>
      </c>
      <c r="AU250" s="178" t="s">
        <v>91</v>
      </c>
      <c r="AV250" s="14" t="s">
        <v>89</v>
      </c>
      <c r="AW250" s="14" t="s">
        <v>36</v>
      </c>
      <c r="AX250" s="14" t="s">
        <v>81</v>
      </c>
      <c r="AY250" s="178" t="s">
        <v>199</v>
      </c>
    </row>
    <row r="251" spans="2:51" s="13" customFormat="1" ht="11.25">
      <c r="B251" s="169"/>
      <c r="D251" s="163" t="s">
        <v>212</v>
      </c>
      <c r="E251" s="170" t="s">
        <v>1</v>
      </c>
      <c r="F251" s="171" t="s">
        <v>1936</v>
      </c>
      <c r="H251" s="172">
        <v>15.499</v>
      </c>
      <c r="I251" s="173"/>
      <c r="L251" s="169"/>
      <c r="M251" s="174"/>
      <c r="N251" s="175"/>
      <c r="O251" s="175"/>
      <c r="P251" s="175"/>
      <c r="Q251" s="175"/>
      <c r="R251" s="175"/>
      <c r="S251" s="175"/>
      <c r="T251" s="176"/>
      <c r="AT251" s="170" t="s">
        <v>212</v>
      </c>
      <c r="AU251" s="170" t="s">
        <v>91</v>
      </c>
      <c r="AV251" s="13" t="s">
        <v>91</v>
      </c>
      <c r="AW251" s="13" t="s">
        <v>36</v>
      </c>
      <c r="AX251" s="13" t="s">
        <v>81</v>
      </c>
      <c r="AY251" s="170" t="s">
        <v>199</v>
      </c>
    </row>
    <row r="252" spans="2:51" s="13" customFormat="1" ht="11.25">
      <c r="B252" s="169"/>
      <c r="D252" s="163" t="s">
        <v>212</v>
      </c>
      <c r="E252" s="170" t="s">
        <v>1</v>
      </c>
      <c r="F252" s="171" t="s">
        <v>1937</v>
      </c>
      <c r="H252" s="172">
        <v>17.81</v>
      </c>
      <c r="I252" s="173"/>
      <c r="L252" s="169"/>
      <c r="M252" s="174"/>
      <c r="N252" s="175"/>
      <c r="O252" s="175"/>
      <c r="P252" s="175"/>
      <c r="Q252" s="175"/>
      <c r="R252" s="175"/>
      <c r="S252" s="175"/>
      <c r="T252" s="176"/>
      <c r="AT252" s="170" t="s">
        <v>212</v>
      </c>
      <c r="AU252" s="170" t="s">
        <v>91</v>
      </c>
      <c r="AV252" s="13" t="s">
        <v>91</v>
      </c>
      <c r="AW252" s="13" t="s">
        <v>36</v>
      </c>
      <c r="AX252" s="13" t="s">
        <v>81</v>
      </c>
      <c r="AY252" s="170" t="s">
        <v>199</v>
      </c>
    </row>
    <row r="253" spans="2:51" s="13" customFormat="1" ht="11.25">
      <c r="B253" s="169"/>
      <c r="D253" s="163" t="s">
        <v>212</v>
      </c>
      <c r="E253" s="170" t="s">
        <v>1</v>
      </c>
      <c r="F253" s="171" t="s">
        <v>1938</v>
      </c>
      <c r="H253" s="172">
        <v>17.495</v>
      </c>
      <c r="I253" s="173"/>
      <c r="L253" s="169"/>
      <c r="M253" s="174"/>
      <c r="N253" s="175"/>
      <c r="O253" s="175"/>
      <c r="P253" s="175"/>
      <c r="Q253" s="175"/>
      <c r="R253" s="175"/>
      <c r="S253" s="175"/>
      <c r="T253" s="176"/>
      <c r="AT253" s="170" t="s">
        <v>212</v>
      </c>
      <c r="AU253" s="170" t="s">
        <v>91</v>
      </c>
      <c r="AV253" s="13" t="s">
        <v>91</v>
      </c>
      <c r="AW253" s="13" t="s">
        <v>36</v>
      </c>
      <c r="AX253" s="13" t="s">
        <v>81</v>
      </c>
      <c r="AY253" s="170" t="s">
        <v>199</v>
      </c>
    </row>
    <row r="254" spans="2:51" s="13" customFormat="1" ht="11.25">
      <c r="B254" s="169"/>
      <c r="D254" s="163" t="s">
        <v>212</v>
      </c>
      <c r="E254" s="170" t="s">
        <v>1</v>
      </c>
      <c r="F254" s="171" t="s">
        <v>1939</v>
      </c>
      <c r="H254" s="172">
        <v>19.822</v>
      </c>
      <c r="I254" s="173"/>
      <c r="L254" s="169"/>
      <c r="M254" s="174"/>
      <c r="N254" s="175"/>
      <c r="O254" s="175"/>
      <c r="P254" s="175"/>
      <c r="Q254" s="175"/>
      <c r="R254" s="175"/>
      <c r="S254" s="175"/>
      <c r="T254" s="176"/>
      <c r="AT254" s="170" t="s">
        <v>212</v>
      </c>
      <c r="AU254" s="170" t="s">
        <v>91</v>
      </c>
      <c r="AV254" s="13" t="s">
        <v>91</v>
      </c>
      <c r="AW254" s="13" t="s">
        <v>36</v>
      </c>
      <c r="AX254" s="13" t="s">
        <v>81</v>
      </c>
      <c r="AY254" s="170" t="s">
        <v>199</v>
      </c>
    </row>
    <row r="255" spans="2:51" s="15" customFormat="1" ht="11.25">
      <c r="B255" s="184"/>
      <c r="D255" s="163" t="s">
        <v>212</v>
      </c>
      <c r="E255" s="185" t="s">
        <v>1</v>
      </c>
      <c r="F255" s="186" t="s">
        <v>234</v>
      </c>
      <c r="H255" s="187">
        <v>70.626</v>
      </c>
      <c r="I255" s="188"/>
      <c r="L255" s="184"/>
      <c r="M255" s="189"/>
      <c r="N255" s="190"/>
      <c r="O255" s="190"/>
      <c r="P255" s="190"/>
      <c r="Q255" s="190"/>
      <c r="R255" s="190"/>
      <c r="S255" s="190"/>
      <c r="T255" s="191"/>
      <c r="AT255" s="185" t="s">
        <v>212</v>
      </c>
      <c r="AU255" s="185" t="s">
        <v>91</v>
      </c>
      <c r="AV255" s="15" t="s">
        <v>206</v>
      </c>
      <c r="AW255" s="15" t="s">
        <v>36</v>
      </c>
      <c r="AX255" s="15" t="s">
        <v>89</v>
      </c>
      <c r="AY255" s="185" t="s">
        <v>199</v>
      </c>
    </row>
    <row r="256" spans="2:63" s="12" customFormat="1" ht="22.9" customHeight="1">
      <c r="B256" s="136"/>
      <c r="D256" s="137" t="s">
        <v>80</v>
      </c>
      <c r="E256" s="147" t="s">
        <v>206</v>
      </c>
      <c r="F256" s="147" t="s">
        <v>455</v>
      </c>
      <c r="I256" s="139"/>
      <c r="J256" s="148">
        <f>BK256</f>
        <v>0</v>
      </c>
      <c r="L256" s="136"/>
      <c r="M256" s="141"/>
      <c r="N256" s="142"/>
      <c r="O256" s="142"/>
      <c r="P256" s="143">
        <f>SUM(P257:P281)</f>
        <v>0</v>
      </c>
      <c r="Q256" s="142"/>
      <c r="R256" s="143">
        <f>SUM(R257:R281)</f>
        <v>0</v>
      </c>
      <c r="S256" s="142"/>
      <c r="T256" s="144">
        <f>SUM(T257:T281)</f>
        <v>0</v>
      </c>
      <c r="AR256" s="137" t="s">
        <v>89</v>
      </c>
      <c r="AT256" s="145" t="s">
        <v>80</v>
      </c>
      <c r="AU256" s="145" t="s">
        <v>89</v>
      </c>
      <c r="AY256" s="137" t="s">
        <v>199</v>
      </c>
      <c r="BK256" s="146">
        <f>SUM(BK257:BK281)</f>
        <v>0</v>
      </c>
    </row>
    <row r="257" spans="1:65" s="2" customFormat="1" ht="14.45" customHeight="1">
      <c r="A257" s="33"/>
      <c r="B257" s="149"/>
      <c r="C257" s="150" t="s">
        <v>7</v>
      </c>
      <c r="D257" s="150" t="s">
        <v>201</v>
      </c>
      <c r="E257" s="151" t="s">
        <v>863</v>
      </c>
      <c r="F257" s="152" t="s">
        <v>864</v>
      </c>
      <c r="G257" s="153" t="s">
        <v>228</v>
      </c>
      <c r="H257" s="154">
        <v>21.802</v>
      </c>
      <c r="I257" s="155"/>
      <c r="J257" s="156">
        <f>ROUND(I257*H257,2)</f>
        <v>0</v>
      </c>
      <c r="K257" s="152" t="s">
        <v>205</v>
      </c>
      <c r="L257" s="34"/>
      <c r="M257" s="157" t="s">
        <v>1</v>
      </c>
      <c r="N257" s="158" t="s">
        <v>46</v>
      </c>
      <c r="O257" s="59"/>
      <c r="P257" s="159">
        <f>O257*H257</f>
        <v>0</v>
      </c>
      <c r="Q257" s="159">
        <v>0</v>
      </c>
      <c r="R257" s="159">
        <f>Q257*H257</f>
        <v>0</v>
      </c>
      <c r="S257" s="159">
        <v>0</v>
      </c>
      <c r="T257" s="160">
        <f>S257*H257</f>
        <v>0</v>
      </c>
      <c r="U257" s="33"/>
      <c r="V257" s="33"/>
      <c r="W257" s="33"/>
      <c r="X257" s="33"/>
      <c r="Y257" s="33"/>
      <c r="Z257" s="33"/>
      <c r="AA257" s="33"/>
      <c r="AB257" s="33"/>
      <c r="AC257" s="33"/>
      <c r="AD257" s="33"/>
      <c r="AE257" s="33"/>
      <c r="AR257" s="161" t="s">
        <v>206</v>
      </c>
      <c r="AT257" s="161" t="s">
        <v>201</v>
      </c>
      <c r="AU257" s="161" t="s">
        <v>91</v>
      </c>
      <c r="AY257" s="18" t="s">
        <v>199</v>
      </c>
      <c r="BE257" s="162">
        <f>IF(N257="základní",J257,0)</f>
        <v>0</v>
      </c>
      <c r="BF257" s="162">
        <f>IF(N257="snížená",J257,0)</f>
        <v>0</v>
      </c>
      <c r="BG257" s="162">
        <f>IF(N257="zákl. přenesená",J257,0)</f>
        <v>0</v>
      </c>
      <c r="BH257" s="162">
        <f>IF(N257="sníž. přenesená",J257,0)</f>
        <v>0</v>
      </c>
      <c r="BI257" s="162">
        <f>IF(N257="nulová",J257,0)</f>
        <v>0</v>
      </c>
      <c r="BJ257" s="18" t="s">
        <v>89</v>
      </c>
      <c r="BK257" s="162">
        <f>ROUND(I257*H257,2)</f>
        <v>0</v>
      </c>
      <c r="BL257" s="18" t="s">
        <v>206</v>
      </c>
      <c r="BM257" s="161" t="s">
        <v>1940</v>
      </c>
    </row>
    <row r="258" spans="1:47" s="2" customFormat="1" ht="19.5">
      <c r="A258" s="33"/>
      <c r="B258" s="34"/>
      <c r="C258" s="33"/>
      <c r="D258" s="163" t="s">
        <v>208</v>
      </c>
      <c r="E258" s="33"/>
      <c r="F258" s="164" t="s">
        <v>866</v>
      </c>
      <c r="G258" s="33"/>
      <c r="H258" s="33"/>
      <c r="I258" s="165"/>
      <c r="J258" s="33"/>
      <c r="K258" s="33"/>
      <c r="L258" s="34"/>
      <c r="M258" s="166"/>
      <c r="N258" s="167"/>
      <c r="O258" s="59"/>
      <c r="P258" s="59"/>
      <c r="Q258" s="59"/>
      <c r="R258" s="59"/>
      <c r="S258" s="59"/>
      <c r="T258" s="60"/>
      <c r="U258" s="33"/>
      <c r="V258" s="33"/>
      <c r="W258" s="33"/>
      <c r="X258" s="33"/>
      <c r="Y258" s="33"/>
      <c r="Z258" s="33"/>
      <c r="AA258" s="33"/>
      <c r="AB258" s="33"/>
      <c r="AC258" s="33"/>
      <c r="AD258" s="33"/>
      <c r="AE258" s="33"/>
      <c r="AT258" s="18" t="s">
        <v>208</v>
      </c>
      <c r="AU258" s="18" t="s">
        <v>91</v>
      </c>
    </row>
    <row r="259" spans="1:47" s="2" customFormat="1" ht="39">
      <c r="A259" s="33"/>
      <c r="B259" s="34"/>
      <c r="C259" s="33"/>
      <c r="D259" s="163" t="s">
        <v>210</v>
      </c>
      <c r="E259" s="33"/>
      <c r="F259" s="168" t="s">
        <v>867</v>
      </c>
      <c r="G259" s="33"/>
      <c r="H259" s="33"/>
      <c r="I259" s="165"/>
      <c r="J259" s="33"/>
      <c r="K259" s="33"/>
      <c r="L259" s="34"/>
      <c r="M259" s="166"/>
      <c r="N259" s="167"/>
      <c r="O259" s="59"/>
      <c r="P259" s="59"/>
      <c r="Q259" s="59"/>
      <c r="R259" s="59"/>
      <c r="S259" s="59"/>
      <c r="T259" s="60"/>
      <c r="U259" s="33"/>
      <c r="V259" s="33"/>
      <c r="W259" s="33"/>
      <c r="X259" s="33"/>
      <c r="Y259" s="33"/>
      <c r="Z259" s="33"/>
      <c r="AA259" s="33"/>
      <c r="AB259" s="33"/>
      <c r="AC259" s="33"/>
      <c r="AD259" s="33"/>
      <c r="AE259" s="33"/>
      <c r="AT259" s="18" t="s">
        <v>210</v>
      </c>
      <c r="AU259" s="18" t="s">
        <v>91</v>
      </c>
    </row>
    <row r="260" spans="2:51" s="14" customFormat="1" ht="11.25">
      <c r="B260" s="177"/>
      <c r="D260" s="163" t="s">
        <v>212</v>
      </c>
      <c r="E260" s="178" t="s">
        <v>1</v>
      </c>
      <c r="F260" s="179" t="s">
        <v>868</v>
      </c>
      <c r="H260" s="178" t="s">
        <v>1</v>
      </c>
      <c r="I260" s="180"/>
      <c r="L260" s="177"/>
      <c r="M260" s="181"/>
      <c r="N260" s="182"/>
      <c r="O260" s="182"/>
      <c r="P260" s="182"/>
      <c r="Q260" s="182"/>
      <c r="R260" s="182"/>
      <c r="S260" s="182"/>
      <c r="T260" s="183"/>
      <c r="AT260" s="178" t="s">
        <v>212</v>
      </c>
      <c r="AU260" s="178" t="s">
        <v>91</v>
      </c>
      <c r="AV260" s="14" t="s">
        <v>89</v>
      </c>
      <c r="AW260" s="14" t="s">
        <v>36</v>
      </c>
      <c r="AX260" s="14" t="s">
        <v>81</v>
      </c>
      <c r="AY260" s="178" t="s">
        <v>199</v>
      </c>
    </row>
    <row r="261" spans="2:51" s="13" customFormat="1" ht="11.25">
      <c r="B261" s="169"/>
      <c r="D261" s="163" t="s">
        <v>212</v>
      </c>
      <c r="E261" s="170" t="s">
        <v>1</v>
      </c>
      <c r="F261" s="171" t="s">
        <v>1941</v>
      </c>
      <c r="H261" s="172">
        <v>17.82</v>
      </c>
      <c r="I261" s="173"/>
      <c r="L261" s="169"/>
      <c r="M261" s="174"/>
      <c r="N261" s="175"/>
      <c r="O261" s="175"/>
      <c r="P261" s="175"/>
      <c r="Q261" s="175"/>
      <c r="R261" s="175"/>
      <c r="S261" s="175"/>
      <c r="T261" s="176"/>
      <c r="AT261" s="170" t="s">
        <v>212</v>
      </c>
      <c r="AU261" s="170" t="s">
        <v>91</v>
      </c>
      <c r="AV261" s="13" t="s">
        <v>91</v>
      </c>
      <c r="AW261" s="13" t="s">
        <v>36</v>
      </c>
      <c r="AX261" s="13" t="s">
        <v>81</v>
      </c>
      <c r="AY261" s="170" t="s">
        <v>199</v>
      </c>
    </row>
    <row r="262" spans="2:51" s="14" customFormat="1" ht="11.25">
      <c r="B262" s="177"/>
      <c r="D262" s="163" t="s">
        <v>212</v>
      </c>
      <c r="E262" s="178" t="s">
        <v>1</v>
      </c>
      <c r="F262" s="179" t="s">
        <v>1942</v>
      </c>
      <c r="H262" s="178" t="s">
        <v>1</v>
      </c>
      <c r="I262" s="180"/>
      <c r="L262" s="177"/>
      <c r="M262" s="181"/>
      <c r="N262" s="182"/>
      <c r="O262" s="182"/>
      <c r="P262" s="182"/>
      <c r="Q262" s="182"/>
      <c r="R262" s="182"/>
      <c r="S262" s="182"/>
      <c r="T262" s="183"/>
      <c r="AT262" s="178" t="s">
        <v>212</v>
      </c>
      <c r="AU262" s="178" t="s">
        <v>91</v>
      </c>
      <c r="AV262" s="14" t="s">
        <v>89</v>
      </c>
      <c r="AW262" s="14" t="s">
        <v>36</v>
      </c>
      <c r="AX262" s="14" t="s">
        <v>81</v>
      </c>
      <c r="AY262" s="178" t="s">
        <v>199</v>
      </c>
    </row>
    <row r="263" spans="2:51" s="13" customFormat="1" ht="11.25">
      <c r="B263" s="169"/>
      <c r="D263" s="163" t="s">
        <v>212</v>
      </c>
      <c r="E263" s="170" t="s">
        <v>1</v>
      </c>
      <c r="F263" s="171" t="s">
        <v>1943</v>
      </c>
      <c r="H263" s="172">
        <v>3.982</v>
      </c>
      <c r="I263" s="173"/>
      <c r="L263" s="169"/>
      <c r="M263" s="174"/>
      <c r="N263" s="175"/>
      <c r="O263" s="175"/>
      <c r="P263" s="175"/>
      <c r="Q263" s="175"/>
      <c r="R263" s="175"/>
      <c r="S263" s="175"/>
      <c r="T263" s="176"/>
      <c r="AT263" s="170" t="s">
        <v>212</v>
      </c>
      <c r="AU263" s="170" t="s">
        <v>91</v>
      </c>
      <c r="AV263" s="13" t="s">
        <v>91</v>
      </c>
      <c r="AW263" s="13" t="s">
        <v>36</v>
      </c>
      <c r="AX263" s="13" t="s">
        <v>81</v>
      </c>
      <c r="AY263" s="170" t="s">
        <v>199</v>
      </c>
    </row>
    <row r="264" spans="2:51" s="15" customFormat="1" ht="11.25">
      <c r="B264" s="184"/>
      <c r="D264" s="163" t="s">
        <v>212</v>
      </c>
      <c r="E264" s="185" t="s">
        <v>1</v>
      </c>
      <c r="F264" s="186" t="s">
        <v>234</v>
      </c>
      <c r="H264" s="187">
        <v>21.802</v>
      </c>
      <c r="I264" s="188"/>
      <c r="L264" s="184"/>
      <c r="M264" s="189"/>
      <c r="N264" s="190"/>
      <c r="O264" s="190"/>
      <c r="P264" s="190"/>
      <c r="Q264" s="190"/>
      <c r="R264" s="190"/>
      <c r="S264" s="190"/>
      <c r="T264" s="191"/>
      <c r="AT264" s="185" t="s">
        <v>212</v>
      </c>
      <c r="AU264" s="185" t="s">
        <v>91</v>
      </c>
      <c r="AV264" s="15" t="s">
        <v>206</v>
      </c>
      <c r="AW264" s="15" t="s">
        <v>36</v>
      </c>
      <c r="AX264" s="15" t="s">
        <v>89</v>
      </c>
      <c r="AY264" s="185" t="s">
        <v>199</v>
      </c>
    </row>
    <row r="265" spans="1:65" s="2" customFormat="1" ht="14.45" customHeight="1">
      <c r="A265" s="33"/>
      <c r="B265" s="149"/>
      <c r="C265" s="150" t="s">
        <v>356</v>
      </c>
      <c r="D265" s="150" t="s">
        <v>201</v>
      </c>
      <c r="E265" s="151" t="s">
        <v>872</v>
      </c>
      <c r="F265" s="152" t="s">
        <v>864</v>
      </c>
      <c r="G265" s="153" t="s">
        <v>228</v>
      </c>
      <c r="H265" s="154">
        <v>4.59</v>
      </c>
      <c r="I265" s="155"/>
      <c r="J265" s="156">
        <f>ROUND(I265*H265,2)</f>
        <v>0</v>
      </c>
      <c r="K265" s="152" t="s">
        <v>246</v>
      </c>
      <c r="L265" s="34"/>
      <c r="M265" s="157" t="s">
        <v>1</v>
      </c>
      <c r="N265" s="158" t="s">
        <v>46</v>
      </c>
      <c r="O265" s="59"/>
      <c r="P265" s="159">
        <f>O265*H265</f>
        <v>0</v>
      </c>
      <c r="Q265" s="159">
        <v>0</v>
      </c>
      <c r="R265" s="159">
        <f>Q265*H265</f>
        <v>0</v>
      </c>
      <c r="S265" s="159">
        <v>0</v>
      </c>
      <c r="T265" s="160">
        <f>S265*H265</f>
        <v>0</v>
      </c>
      <c r="U265" s="33"/>
      <c r="V265" s="33"/>
      <c r="W265" s="33"/>
      <c r="X265" s="33"/>
      <c r="Y265" s="33"/>
      <c r="Z265" s="33"/>
      <c r="AA265" s="33"/>
      <c r="AB265" s="33"/>
      <c r="AC265" s="33"/>
      <c r="AD265" s="33"/>
      <c r="AE265" s="33"/>
      <c r="AR265" s="161" t="s">
        <v>206</v>
      </c>
      <c r="AT265" s="161" t="s">
        <v>201</v>
      </c>
      <c r="AU265" s="161" t="s">
        <v>91</v>
      </c>
      <c r="AY265" s="18" t="s">
        <v>199</v>
      </c>
      <c r="BE265" s="162">
        <f>IF(N265="základní",J265,0)</f>
        <v>0</v>
      </c>
      <c r="BF265" s="162">
        <f>IF(N265="snížená",J265,0)</f>
        <v>0</v>
      </c>
      <c r="BG265" s="162">
        <f>IF(N265="zákl. přenesená",J265,0)</f>
        <v>0</v>
      </c>
      <c r="BH265" s="162">
        <f>IF(N265="sníž. přenesená",J265,0)</f>
        <v>0</v>
      </c>
      <c r="BI265" s="162">
        <f>IF(N265="nulová",J265,0)</f>
        <v>0</v>
      </c>
      <c r="BJ265" s="18" t="s">
        <v>89</v>
      </c>
      <c r="BK265" s="162">
        <f>ROUND(I265*H265,2)</f>
        <v>0</v>
      </c>
      <c r="BL265" s="18" t="s">
        <v>206</v>
      </c>
      <c r="BM265" s="161" t="s">
        <v>1944</v>
      </c>
    </row>
    <row r="266" spans="1:47" s="2" customFormat="1" ht="19.5">
      <c r="A266" s="33"/>
      <c r="B266" s="34"/>
      <c r="C266" s="33"/>
      <c r="D266" s="163" t="s">
        <v>208</v>
      </c>
      <c r="E266" s="33"/>
      <c r="F266" s="164" t="s">
        <v>874</v>
      </c>
      <c r="G266" s="33"/>
      <c r="H266" s="33"/>
      <c r="I266" s="165"/>
      <c r="J266" s="33"/>
      <c r="K266" s="33"/>
      <c r="L266" s="34"/>
      <c r="M266" s="166"/>
      <c r="N266" s="167"/>
      <c r="O266" s="59"/>
      <c r="P266" s="59"/>
      <c r="Q266" s="59"/>
      <c r="R266" s="59"/>
      <c r="S266" s="59"/>
      <c r="T266" s="60"/>
      <c r="U266" s="33"/>
      <c r="V266" s="33"/>
      <c r="W266" s="33"/>
      <c r="X266" s="33"/>
      <c r="Y266" s="33"/>
      <c r="Z266" s="33"/>
      <c r="AA266" s="33"/>
      <c r="AB266" s="33"/>
      <c r="AC266" s="33"/>
      <c r="AD266" s="33"/>
      <c r="AE266" s="33"/>
      <c r="AT266" s="18" t="s">
        <v>208</v>
      </c>
      <c r="AU266" s="18" t="s">
        <v>91</v>
      </c>
    </row>
    <row r="267" spans="1:47" s="2" customFormat="1" ht="39">
      <c r="A267" s="33"/>
      <c r="B267" s="34"/>
      <c r="C267" s="33"/>
      <c r="D267" s="163" t="s">
        <v>210</v>
      </c>
      <c r="E267" s="33"/>
      <c r="F267" s="168" t="s">
        <v>867</v>
      </c>
      <c r="G267" s="33"/>
      <c r="H267" s="33"/>
      <c r="I267" s="165"/>
      <c r="J267" s="33"/>
      <c r="K267" s="33"/>
      <c r="L267" s="34"/>
      <c r="M267" s="166"/>
      <c r="N267" s="167"/>
      <c r="O267" s="59"/>
      <c r="P267" s="59"/>
      <c r="Q267" s="59"/>
      <c r="R267" s="59"/>
      <c r="S267" s="59"/>
      <c r="T267" s="60"/>
      <c r="U267" s="33"/>
      <c r="V267" s="33"/>
      <c r="W267" s="33"/>
      <c r="X267" s="33"/>
      <c r="Y267" s="33"/>
      <c r="Z267" s="33"/>
      <c r="AA267" s="33"/>
      <c r="AB267" s="33"/>
      <c r="AC267" s="33"/>
      <c r="AD267" s="33"/>
      <c r="AE267" s="33"/>
      <c r="AT267" s="18" t="s">
        <v>210</v>
      </c>
      <c r="AU267" s="18" t="s">
        <v>91</v>
      </c>
    </row>
    <row r="268" spans="2:51" s="14" customFormat="1" ht="11.25">
      <c r="B268" s="177"/>
      <c r="D268" s="163" t="s">
        <v>212</v>
      </c>
      <c r="E268" s="178" t="s">
        <v>1</v>
      </c>
      <c r="F268" s="179" t="s">
        <v>875</v>
      </c>
      <c r="H268" s="178" t="s">
        <v>1</v>
      </c>
      <c r="I268" s="180"/>
      <c r="L268" s="177"/>
      <c r="M268" s="181"/>
      <c r="N268" s="182"/>
      <c r="O268" s="182"/>
      <c r="P268" s="182"/>
      <c r="Q268" s="182"/>
      <c r="R268" s="182"/>
      <c r="S268" s="182"/>
      <c r="T268" s="183"/>
      <c r="AT268" s="178" t="s">
        <v>212</v>
      </c>
      <c r="AU268" s="178" t="s">
        <v>91</v>
      </c>
      <c r="AV268" s="14" t="s">
        <v>89</v>
      </c>
      <c r="AW268" s="14" t="s">
        <v>36</v>
      </c>
      <c r="AX268" s="14" t="s">
        <v>81</v>
      </c>
      <c r="AY268" s="178" t="s">
        <v>199</v>
      </c>
    </row>
    <row r="269" spans="2:51" s="14" customFormat="1" ht="11.25">
      <c r="B269" s="177"/>
      <c r="D269" s="163" t="s">
        <v>212</v>
      </c>
      <c r="E269" s="178" t="s">
        <v>1</v>
      </c>
      <c r="F269" s="179" t="s">
        <v>1945</v>
      </c>
      <c r="H269" s="178" t="s">
        <v>1</v>
      </c>
      <c r="I269" s="180"/>
      <c r="L269" s="177"/>
      <c r="M269" s="181"/>
      <c r="N269" s="182"/>
      <c r="O269" s="182"/>
      <c r="P269" s="182"/>
      <c r="Q269" s="182"/>
      <c r="R269" s="182"/>
      <c r="S269" s="182"/>
      <c r="T269" s="183"/>
      <c r="AT269" s="178" t="s">
        <v>212</v>
      </c>
      <c r="AU269" s="178" t="s">
        <v>91</v>
      </c>
      <c r="AV269" s="14" t="s">
        <v>89</v>
      </c>
      <c r="AW269" s="14" t="s">
        <v>36</v>
      </c>
      <c r="AX269" s="14" t="s">
        <v>81</v>
      </c>
      <c r="AY269" s="178" t="s">
        <v>199</v>
      </c>
    </row>
    <row r="270" spans="2:51" s="13" customFormat="1" ht="11.25">
      <c r="B270" s="169"/>
      <c r="D270" s="163" t="s">
        <v>212</v>
      </c>
      <c r="E270" s="170" t="s">
        <v>1</v>
      </c>
      <c r="F270" s="171" t="s">
        <v>1946</v>
      </c>
      <c r="H270" s="172">
        <v>4.59</v>
      </c>
      <c r="I270" s="173"/>
      <c r="L270" s="169"/>
      <c r="M270" s="174"/>
      <c r="N270" s="175"/>
      <c r="O270" s="175"/>
      <c r="P270" s="175"/>
      <c r="Q270" s="175"/>
      <c r="R270" s="175"/>
      <c r="S270" s="175"/>
      <c r="T270" s="176"/>
      <c r="AT270" s="170" t="s">
        <v>212</v>
      </c>
      <c r="AU270" s="170" t="s">
        <v>91</v>
      </c>
      <c r="AV270" s="13" t="s">
        <v>91</v>
      </c>
      <c r="AW270" s="13" t="s">
        <v>36</v>
      </c>
      <c r="AX270" s="13" t="s">
        <v>81</v>
      </c>
      <c r="AY270" s="170" t="s">
        <v>199</v>
      </c>
    </row>
    <row r="271" spans="2:51" s="15" customFormat="1" ht="11.25">
      <c r="B271" s="184"/>
      <c r="D271" s="163" t="s">
        <v>212</v>
      </c>
      <c r="E271" s="185" t="s">
        <v>1</v>
      </c>
      <c r="F271" s="186" t="s">
        <v>234</v>
      </c>
      <c r="H271" s="187">
        <v>4.59</v>
      </c>
      <c r="I271" s="188"/>
      <c r="L271" s="184"/>
      <c r="M271" s="189"/>
      <c r="N271" s="190"/>
      <c r="O271" s="190"/>
      <c r="P271" s="190"/>
      <c r="Q271" s="190"/>
      <c r="R271" s="190"/>
      <c r="S271" s="190"/>
      <c r="T271" s="191"/>
      <c r="AT271" s="185" t="s">
        <v>212</v>
      </c>
      <c r="AU271" s="185" t="s">
        <v>91</v>
      </c>
      <c r="AV271" s="15" t="s">
        <v>206</v>
      </c>
      <c r="AW271" s="15" t="s">
        <v>36</v>
      </c>
      <c r="AX271" s="15" t="s">
        <v>89</v>
      </c>
      <c r="AY271" s="185" t="s">
        <v>199</v>
      </c>
    </row>
    <row r="272" spans="1:65" s="2" customFormat="1" ht="24.2" customHeight="1">
      <c r="A272" s="33"/>
      <c r="B272" s="149"/>
      <c r="C272" s="150" t="s">
        <v>364</v>
      </c>
      <c r="D272" s="150" t="s">
        <v>201</v>
      </c>
      <c r="E272" s="151" t="s">
        <v>457</v>
      </c>
      <c r="F272" s="152" t="s">
        <v>458</v>
      </c>
      <c r="G272" s="153" t="s">
        <v>228</v>
      </c>
      <c r="H272" s="154">
        <v>115.52</v>
      </c>
      <c r="I272" s="155"/>
      <c r="J272" s="156">
        <f>ROUND(I272*H272,2)</f>
        <v>0</v>
      </c>
      <c r="K272" s="152" t="s">
        <v>205</v>
      </c>
      <c r="L272" s="34"/>
      <c r="M272" s="157" t="s">
        <v>1</v>
      </c>
      <c r="N272" s="158" t="s">
        <v>46</v>
      </c>
      <c r="O272" s="59"/>
      <c r="P272" s="159">
        <f>O272*H272</f>
        <v>0</v>
      </c>
      <c r="Q272" s="159">
        <v>0</v>
      </c>
      <c r="R272" s="159">
        <f>Q272*H272</f>
        <v>0</v>
      </c>
      <c r="S272" s="159">
        <v>0</v>
      </c>
      <c r="T272" s="160">
        <f>S272*H272</f>
        <v>0</v>
      </c>
      <c r="U272" s="33"/>
      <c r="V272" s="33"/>
      <c r="W272" s="33"/>
      <c r="X272" s="33"/>
      <c r="Y272" s="33"/>
      <c r="Z272" s="33"/>
      <c r="AA272" s="33"/>
      <c r="AB272" s="33"/>
      <c r="AC272" s="33"/>
      <c r="AD272" s="33"/>
      <c r="AE272" s="33"/>
      <c r="AR272" s="161" t="s">
        <v>206</v>
      </c>
      <c r="AT272" s="161" t="s">
        <v>201</v>
      </c>
      <c r="AU272" s="161" t="s">
        <v>91</v>
      </c>
      <c r="AY272" s="18" t="s">
        <v>199</v>
      </c>
      <c r="BE272" s="162">
        <f>IF(N272="základní",J272,0)</f>
        <v>0</v>
      </c>
      <c r="BF272" s="162">
        <f>IF(N272="snížená",J272,0)</f>
        <v>0</v>
      </c>
      <c r="BG272" s="162">
        <f>IF(N272="zákl. přenesená",J272,0)</f>
        <v>0</v>
      </c>
      <c r="BH272" s="162">
        <f>IF(N272="sníž. přenesená",J272,0)</f>
        <v>0</v>
      </c>
      <c r="BI272" s="162">
        <f>IF(N272="nulová",J272,0)</f>
        <v>0</v>
      </c>
      <c r="BJ272" s="18" t="s">
        <v>89</v>
      </c>
      <c r="BK272" s="162">
        <f>ROUND(I272*H272,2)</f>
        <v>0</v>
      </c>
      <c r="BL272" s="18" t="s">
        <v>206</v>
      </c>
      <c r="BM272" s="161" t="s">
        <v>1947</v>
      </c>
    </row>
    <row r="273" spans="1:47" s="2" customFormat="1" ht="29.25">
      <c r="A273" s="33"/>
      <c r="B273" s="34"/>
      <c r="C273" s="33"/>
      <c r="D273" s="163" t="s">
        <v>208</v>
      </c>
      <c r="E273" s="33"/>
      <c r="F273" s="164" t="s">
        <v>460</v>
      </c>
      <c r="G273" s="33"/>
      <c r="H273" s="33"/>
      <c r="I273" s="165"/>
      <c r="J273" s="33"/>
      <c r="K273" s="33"/>
      <c r="L273" s="34"/>
      <c r="M273" s="166"/>
      <c r="N273" s="167"/>
      <c r="O273" s="59"/>
      <c r="P273" s="59"/>
      <c r="Q273" s="59"/>
      <c r="R273" s="59"/>
      <c r="S273" s="59"/>
      <c r="T273" s="60"/>
      <c r="U273" s="33"/>
      <c r="V273" s="33"/>
      <c r="W273" s="33"/>
      <c r="X273" s="33"/>
      <c r="Y273" s="33"/>
      <c r="Z273" s="33"/>
      <c r="AA273" s="33"/>
      <c r="AB273" s="33"/>
      <c r="AC273" s="33"/>
      <c r="AD273" s="33"/>
      <c r="AE273" s="33"/>
      <c r="AT273" s="18" t="s">
        <v>208</v>
      </c>
      <c r="AU273" s="18" t="s">
        <v>91</v>
      </c>
    </row>
    <row r="274" spans="1:47" s="2" customFormat="1" ht="39">
      <c r="A274" s="33"/>
      <c r="B274" s="34"/>
      <c r="C274" s="33"/>
      <c r="D274" s="163" t="s">
        <v>210</v>
      </c>
      <c r="E274" s="33"/>
      <c r="F274" s="168" t="s">
        <v>461</v>
      </c>
      <c r="G274" s="33"/>
      <c r="H274" s="33"/>
      <c r="I274" s="165"/>
      <c r="J274" s="33"/>
      <c r="K274" s="33"/>
      <c r="L274" s="34"/>
      <c r="M274" s="166"/>
      <c r="N274" s="167"/>
      <c r="O274" s="59"/>
      <c r="P274" s="59"/>
      <c r="Q274" s="59"/>
      <c r="R274" s="59"/>
      <c r="S274" s="59"/>
      <c r="T274" s="60"/>
      <c r="U274" s="33"/>
      <c r="V274" s="33"/>
      <c r="W274" s="33"/>
      <c r="X274" s="33"/>
      <c r="Y274" s="33"/>
      <c r="Z274" s="33"/>
      <c r="AA274" s="33"/>
      <c r="AB274" s="33"/>
      <c r="AC274" s="33"/>
      <c r="AD274" s="33"/>
      <c r="AE274" s="33"/>
      <c r="AT274" s="18" t="s">
        <v>210</v>
      </c>
      <c r="AU274" s="18" t="s">
        <v>91</v>
      </c>
    </row>
    <row r="275" spans="2:51" s="14" customFormat="1" ht="11.25">
      <c r="B275" s="177"/>
      <c r="D275" s="163" t="s">
        <v>212</v>
      </c>
      <c r="E275" s="178" t="s">
        <v>1</v>
      </c>
      <c r="F275" s="179" t="s">
        <v>1901</v>
      </c>
      <c r="H275" s="178" t="s">
        <v>1</v>
      </c>
      <c r="I275" s="180"/>
      <c r="L275" s="177"/>
      <c r="M275" s="181"/>
      <c r="N275" s="182"/>
      <c r="O275" s="182"/>
      <c r="P275" s="182"/>
      <c r="Q275" s="182"/>
      <c r="R275" s="182"/>
      <c r="S275" s="182"/>
      <c r="T275" s="183"/>
      <c r="AT275" s="178" t="s">
        <v>212</v>
      </c>
      <c r="AU275" s="178" t="s">
        <v>91</v>
      </c>
      <c r="AV275" s="14" t="s">
        <v>89</v>
      </c>
      <c r="AW275" s="14" t="s">
        <v>36</v>
      </c>
      <c r="AX275" s="14" t="s">
        <v>81</v>
      </c>
      <c r="AY275" s="178" t="s">
        <v>199</v>
      </c>
    </row>
    <row r="276" spans="2:51" s="14" customFormat="1" ht="22.5">
      <c r="B276" s="177"/>
      <c r="D276" s="163" t="s">
        <v>212</v>
      </c>
      <c r="E276" s="178" t="s">
        <v>1</v>
      </c>
      <c r="F276" s="179" t="s">
        <v>881</v>
      </c>
      <c r="H276" s="178" t="s">
        <v>1</v>
      </c>
      <c r="I276" s="180"/>
      <c r="L276" s="177"/>
      <c r="M276" s="181"/>
      <c r="N276" s="182"/>
      <c r="O276" s="182"/>
      <c r="P276" s="182"/>
      <c r="Q276" s="182"/>
      <c r="R276" s="182"/>
      <c r="S276" s="182"/>
      <c r="T276" s="183"/>
      <c r="AT276" s="178" t="s">
        <v>212</v>
      </c>
      <c r="AU276" s="178" t="s">
        <v>91</v>
      </c>
      <c r="AV276" s="14" t="s">
        <v>89</v>
      </c>
      <c r="AW276" s="14" t="s">
        <v>36</v>
      </c>
      <c r="AX276" s="14" t="s">
        <v>81</v>
      </c>
      <c r="AY276" s="178" t="s">
        <v>199</v>
      </c>
    </row>
    <row r="277" spans="2:51" s="13" customFormat="1" ht="11.25">
      <c r="B277" s="169"/>
      <c r="D277" s="163" t="s">
        <v>212</v>
      </c>
      <c r="E277" s="170" t="s">
        <v>1</v>
      </c>
      <c r="F277" s="171" t="s">
        <v>1948</v>
      </c>
      <c r="H277" s="172">
        <v>27.17</v>
      </c>
      <c r="I277" s="173"/>
      <c r="L277" s="169"/>
      <c r="M277" s="174"/>
      <c r="N277" s="175"/>
      <c r="O277" s="175"/>
      <c r="P277" s="175"/>
      <c r="Q277" s="175"/>
      <c r="R277" s="175"/>
      <c r="S277" s="175"/>
      <c r="T277" s="176"/>
      <c r="AT277" s="170" t="s">
        <v>212</v>
      </c>
      <c r="AU277" s="170" t="s">
        <v>91</v>
      </c>
      <c r="AV277" s="13" t="s">
        <v>91</v>
      </c>
      <c r="AW277" s="13" t="s">
        <v>36</v>
      </c>
      <c r="AX277" s="13" t="s">
        <v>81</v>
      </c>
      <c r="AY277" s="170" t="s">
        <v>199</v>
      </c>
    </row>
    <row r="278" spans="2:51" s="13" customFormat="1" ht="11.25">
      <c r="B278" s="169"/>
      <c r="D278" s="163" t="s">
        <v>212</v>
      </c>
      <c r="E278" s="170" t="s">
        <v>1</v>
      </c>
      <c r="F278" s="171" t="s">
        <v>1949</v>
      </c>
      <c r="H278" s="172">
        <v>27.27</v>
      </c>
      <c r="I278" s="173"/>
      <c r="L278" s="169"/>
      <c r="M278" s="174"/>
      <c r="N278" s="175"/>
      <c r="O278" s="175"/>
      <c r="P278" s="175"/>
      <c r="Q278" s="175"/>
      <c r="R278" s="175"/>
      <c r="S278" s="175"/>
      <c r="T278" s="176"/>
      <c r="AT278" s="170" t="s">
        <v>212</v>
      </c>
      <c r="AU278" s="170" t="s">
        <v>91</v>
      </c>
      <c r="AV278" s="13" t="s">
        <v>91</v>
      </c>
      <c r="AW278" s="13" t="s">
        <v>36</v>
      </c>
      <c r="AX278" s="13" t="s">
        <v>81</v>
      </c>
      <c r="AY278" s="170" t="s">
        <v>199</v>
      </c>
    </row>
    <row r="279" spans="2:51" s="13" customFormat="1" ht="11.25">
      <c r="B279" s="169"/>
      <c r="D279" s="163" t="s">
        <v>212</v>
      </c>
      <c r="E279" s="170" t="s">
        <v>1</v>
      </c>
      <c r="F279" s="171" t="s">
        <v>1950</v>
      </c>
      <c r="H279" s="172">
        <v>27.96</v>
      </c>
      <c r="I279" s="173"/>
      <c r="L279" s="169"/>
      <c r="M279" s="174"/>
      <c r="N279" s="175"/>
      <c r="O279" s="175"/>
      <c r="P279" s="175"/>
      <c r="Q279" s="175"/>
      <c r="R279" s="175"/>
      <c r="S279" s="175"/>
      <c r="T279" s="176"/>
      <c r="AT279" s="170" t="s">
        <v>212</v>
      </c>
      <c r="AU279" s="170" t="s">
        <v>91</v>
      </c>
      <c r="AV279" s="13" t="s">
        <v>91</v>
      </c>
      <c r="AW279" s="13" t="s">
        <v>36</v>
      </c>
      <c r="AX279" s="13" t="s">
        <v>81</v>
      </c>
      <c r="AY279" s="170" t="s">
        <v>199</v>
      </c>
    </row>
    <row r="280" spans="2:51" s="13" customFormat="1" ht="11.25">
      <c r="B280" s="169"/>
      <c r="D280" s="163" t="s">
        <v>212</v>
      </c>
      <c r="E280" s="170" t="s">
        <v>1</v>
      </c>
      <c r="F280" s="171" t="s">
        <v>1951</v>
      </c>
      <c r="H280" s="172">
        <v>33.12</v>
      </c>
      <c r="I280" s="173"/>
      <c r="L280" s="169"/>
      <c r="M280" s="174"/>
      <c r="N280" s="175"/>
      <c r="O280" s="175"/>
      <c r="P280" s="175"/>
      <c r="Q280" s="175"/>
      <c r="R280" s="175"/>
      <c r="S280" s="175"/>
      <c r="T280" s="176"/>
      <c r="AT280" s="170" t="s">
        <v>212</v>
      </c>
      <c r="AU280" s="170" t="s">
        <v>91</v>
      </c>
      <c r="AV280" s="13" t="s">
        <v>91</v>
      </c>
      <c r="AW280" s="13" t="s">
        <v>36</v>
      </c>
      <c r="AX280" s="13" t="s">
        <v>81</v>
      </c>
      <c r="AY280" s="170" t="s">
        <v>199</v>
      </c>
    </row>
    <row r="281" spans="2:51" s="15" customFormat="1" ht="11.25">
      <c r="B281" s="184"/>
      <c r="D281" s="163" t="s">
        <v>212</v>
      </c>
      <c r="E281" s="185" t="s">
        <v>1</v>
      </c>
      <c r="F281" s="186" t="s">
        <v>234</v>
      </c>
      <c r="H281" s="187">
        <v>115.52000000000001</v>
      </c>
      <c r="I281" s="188"/>
      <c r="L281" s="184"/>
      <c r="M281" s="189"/>
      <c r="N281" s="190"/>
      <c r="O281" s="190"/>
      <c r="P281" s="190"/>
      <c r="Q281" s="190"/>
      <c r="R281" s="190"/>
      <c r="S281" s="190"/>
      <c r="T281" s="191"/>
      <c r="AT281" s="185" t="s">
        <v>212</v>
      </c>
      <c r="AU281" s="185" t="s">
        <v>91</v>
      </c>
      <c r="AV281" s="15" t="s">
        <v>206</v>
      </c>
      <c r="AW281" s="15" t="s">
        <v>36</v>
      </c>
      <c r="AX281" s="15" t="s">
        <v>89</v>
      </c>
      <c r="AY281" s="185" t="s">
        <v>199</v>
      </c>
    </row>
    <row r="282" spans="2:63" s="12" customFormat="1" ht="22.9" customHeight="1">
      <c r="B282" s="136"/>
      <c r="D282" s="137" t="s">
        <v>80</v>
      </c>
      <c r="E282" s="147" t="s">
        <v>243</v>
      </c>
      <c r="F282" s="147" t="s">
        <v>532</v>
      </c>
      <c r="I282" s="139"/>
      <c r="J282" s="148">
        <f>BK282</f>
        <v>0</v>
      </c>
      <c r="L282" s="136"/>
      <c r="M282" s="141"/>
      <c r="N282" s="142"/>
      <c r="O282" s="142"/>
      <c r="P282" s="143">
        <f>SUM(P283:P289)</f>
        <v>0</v>
      </c>
      <c r="Q282" s="142"/>
      <c r="R282" s="143">
        <f>SUM(R283:R289)</f>
        <v>0.076875</v>
      </c>
      <c r="S282" s="142"/>
      <c r="T282" s="144">
        <f>SUM(T283:T289)</f>
        <v>0</v>
      </c>
      <c r="AR282" s="137" t="s">
        <v>89</v>
      </c>
      <c r="AT282" s="145" t="s">
        <v>80</v>
      </c>
      <c r="AU282" s="145" t="s">
        <v>89</v>
      </c>
      <c r="AY282" s="137" t="s">
        <v>199</v>
      </c>
      <c r="BK282" s="146">
        <f>SUM(BK283:BK289)</f>
        <v>0</v>
      </c>
    </row>
    <row r="283" spans="1:65" s="2" customFormat="1" ht="24.2" customHeight="1">
      <c r="A283" s="33"/>
      <c r="B283" s="149"/>
      <c r="C283" s="150" t="s">
        <v>372</v>
      </c>
      <c r="D283" s="150" t="s">
        <v>201</v>
      </c>
      <c r="E283" s="151" t="s">
        <v>534</v>
      </c>
      <c r="F283" s="152" t="s">
        <v>535</v>
      </c>
      <c r="G283" s="153" t="s">
        <v>345</v>
      </c>
      <c r="H283" s="154">
        <v>102.5</v>
      </c>
      <c r="I283" s="155"/>
      <c r="J283" s="156">
        <f>ROUND(I283*H283,2)</f>
        <v>0</v>
      </c>
      <c r="K283" s="152" t="s">
        <v>246</v>
      </c>
      <c r="L283" s="34"/>
      <c r="M283" s="157" t="s">
        <v>1</v>
      </c>
      <c r="N283" s="158" t="s">
        <v>46</v>
      </c>
      <c r="O283" s="59"/>
      <c r="P283" s="159">
        <f>O283*H283</f>
        <v>0</v>
      </c>
      <c r="Q283" s="159">
        <v>0.00075</v>
      </c>
      <c r="R283" s="159">
        <f>Q283*H283</f>
        <v>0.076875</v>
      </c>
      <c r="S283" s="159">
        <v>0</v>
      </c>
      <c r="T283" s="160">
        <f>S283*H283</f>
        <v>0</v>
      </c>
      <c r="U283" s="33"/>
      <c r="V283" s="33"/>
      <c r="W283" s="33"/>
      <c r="X283" s="33"/>
      <c r="Y283" s="33"/>
      <c r="Z283" s="33"/>
      <c r="AA283" s="33"/>
      <c r="AB283" s="33"/>
      <c r="AC283" s="33"/>
      <c r="AD283" s="33"/>
      <c r="AE283" s="33"/>
      <c r="AR283" s="161" t="s">
        <v>206</v>
      </c>
      <c r="AT283" s="161" t="s">
        <v>201</v>
      </c>
      <c r="AU283" s="161" t="s">
        <v>91</v>
      </c>
      <c r="AY283" s="18" t="s">
        <v>199</v>
      </c>
      <c r="BE283" s="162">
        <f>IF(N283="základní",J283,0)</f>
        <v>0</v>
      </c>
      <c r="BF283" s="162">
        <f>IF(N283="snížená",J283,0)</f>
        <v>0</v>
      </c>
      <c r="BG283" s="162">
        <f>IF(N283="zákl. přenesená",J283,0)</f>
        <v>0</v>
      </c>
      <c r="BH283" s="162">
        <f>IF(N283="sníž. přenesená",J283,0)</f>
        <v>0</v>
      </c>
      <c r="BI283" s="162">
        <f>IF(N283="nulová",J283,0)</f>
        <v>0</v>
      </c>
      <c r="BJ283" s="18" t="s">
        <v>89</v>
      </c>
      <c r="BK283" s="162">
        <f>ROUND(I283*H283,2)</f>
        <v>0</v>
      </c>
      <c r="BL283" s="18" t="s">
        <v>206</v>
      </c>
      <c r="BM283" s="161" t="s">
        <v>1952</v>
      </c>
    </row>
    <row r="284" spans="1:47" s="2" customFormat="1" ht="48.75">
      <c r="A284" s="33"/>
      <c r="B284" s="34"/>
      <c r="C284" s="33"/>
      <c r="D284" s="163" t="s">
        <v>248</v>
      </c>
      <c r="E284" s="33"/>
      <c r="F284" s="168" t="s">
        <v>537</v>
      </c>
      <c r="G284" s="33"/>
      <c r="H284" s="33"/>
      <c r="I284" s="165"/>
      <c r="J284" s="33"/>
      <c r="K284" s="33"/>
      <c r="L284" s="34"/>
      <c r="M284" s="166"/>
      <c r="N284" s="167"/>
      <c r="O284" s="59"/>
      <c r="P284" s="59"/>
      <c r="Q284" s="59"/>
      <c r="R284" s="59"/>
      <c r="S284" s="59"/>
      <c r="T284" s="60"/>
      <c r="U284" s="33"/>
      <c r="V284" s="33"/>
      <c r="W284" s="33"/>
      <c r="X284" s="33"/>
      <c r="Y284" s="33"/>
      <c r="Z284" s="33"/>
      <c r="AA284" s="33"/>
      <c r="AB284" s="33"/>
      <c r="AC284" s="33"/>
      <c r="AD284" s="33"/>
      <c r="AE284" s="33"/>
      <c r="AT284" s="18" t="s">
        <v>248</v>
      </c>
      <c r="AU284" s="18" t="s">
        <v>91</v>
      </c>
    </row>
    <row r="285" spans="2:51" s="14" customFormat="1" ht="11.25">
      <c r="B285" s="177"/>
      <c r="D285" s="163" t="s">
        <v>212</v>
      </c>
      <c r="E285" s="178" t="s">
        <v>1</v>
      </c>
      <c r="F285" s="179" t="s">
        <v>900</v>
      </c>
      <c r="H285" s="178" t="s">
        <v>1</v>
      </c>
      <c r="I285" s="180"/>
      <c r="L285" s="177"/>
      <c r="M285" s="181"/>
      <c r="N285" s="182"/>
      <c r="O285" s="182"/>
      <c r="P285" s="182"/>
      <c r="Q285" s="182"/>
      <c r="R285" s="182"/>
      <c r="S285" s="182"/>
      <c r="T285" s="183"/>
      <c r="AT285" s="178" t="s">
        <v>212</v>
      </c>
      <c r="AU285" s="178" t="s">
        <v>91</v>
      </c>
      <c r="AV285" s="14" t="s">
        <v>89</v>
      </c>
      <c r="AW285" s="14" t="s">
        <v>36</v>
      </c>
      <c r="AX285" s="14" t="s">
        <v>81</v>
      </c>
      <c r="AY285" s="178" t="s">
        <v>199</v>
      </c>
    </row>
    <row r="286" spans="2:51" s="13" customFormat="1" ht="11.25">
      <c r="B286" s="169"/>
      <c r="D286" s="163" t="s">
        <v>212</v>
      </c>
      <c r="E286" s="170" t="s">
        <v>1</v>
      </c>
      <c r="F286" s="171" t="s">
        <v>1953</v>
      </c>
      <c r="H286" s="172">
        <v>32.6</v>
      </c>
      <c r="I286" s="173"/>
      <c r="L286" s="169"/>
      <c r="M286" s="174"/>
      <c r="N286" s="175"/>
      <c r="O286" s="175"/>
      <c r="P286" s="175"/>
      <c r="Q286" s="175"/>
      <c r="R286" s="175"/>
      <c r="S286" s="175"/>
      <c r="T286" s="176"/>
      <c r="AT286" s="170" t="s">
        <v>212</v>
      </c>
      <c r="AU286" s="170" t="s">
        <v>91</v>
      </c>
      <c r="AV286" s="13" t="s">
        <v>91</v>
      </c>
      <c r="AW286" s="13" t="s">
        <v>36</v>
      </c>
      <c r="AX286" s="13" t="s">
        <v>81</v>
      </c>
      <c r="AY286" s="170" t="s">
        <v>199</v>
      </c>
    </row>
    <row r="287" spans="2:51" s="13" customFormat="1" ht="11.25">
      <c r="B287" s="169"/>
      <c r="D287" s="163" t="s">
        <v>212</v>
      </c>
      <c r="E287" s="170" t="s">
        <v>1</v>
      </c>
      <c r="F287" s="171" t="s">
        <v>1954</v>
      </c>
      <c r="H287" s="172">
        <v>34.7</v>
      </c>
      <c r="I287" s="173"/>
      <c r="L287" s="169"/>
      <c r="M287" s="174"/>
      <c r="N287" s="175"/>
      <c r="O287" s="175"/>
      <c r="P287" s="175"/>
      <c r="Q287" s="175"/>
      <c r="R287" s="175"/>
      <c r="S287" s="175"/>
      <c r="T287" s="176"/>
      <c r="AT287" s="170" t="s">
        <v>212</v>
      </c>
      <c r="AU287" s="170" t="s">
        <v>91</v>
      </c>
      <c r="AV287" s="13" t="s">
        <v>91</v>
      </c>
      <c r="AW287" s="13" t="s">
        <v>36</v>
      </c>
      <c r="AX287" s="13" t="s">
        <v>81</v>
      </c>
      <c r="AY287" s="170" t="s">
        <v>199</v>
      </c>
    </row>
    <row r="288" spans="2:51" s="13" customFormat="1" ht="11.25">
      <c r="B288" s="169"/>
      <c r="D288" s="163" t="s">
        <v>212</v>
      </c>
      <c r="E288" s="170" t="s">
        <v>1</v>
      </c>
      <c r="F288" s="171" t="s">
        <v>1955</v>
      </c>
      <c r="H288" s="172">
        <v>35.2</v>
      </c>
      <c r="I288" s="173"/>
      <c r="L288" s="169"/>
      <c r="M288" s="174"/>
      <c r="N288" s="175"/>
      <c r="O288" s="175"/>
      <c r="P288" s="175"/>
      <c r="Q288" s="175"/>
      <c r="R288" s="175"/>
      <c r="S288" s="175"/>
      <c r="T288" s="176"/>
      <c r="AT288" s="170" t="s">
        <v>212</v>
      </c>
      <c r="AU288" s="170" t="s">
        <v>91</v>
      </c>
      <c r="AV288" s="13" t="s">
        <v>91</v>
      </c>
      <c r="AW288" s="13" t="s">
        <v>36</v>
      </c>
      <c r="AX288" s="13" t="s">
        <v>81</v>
      </c>
      <c r="AY288" s="170" t="s">
        <v>199</v>
      </c>
    </row>
    <row r="289" spans="2:51" s="15" customFormat="1" ht="11.25">
      <c r="B289" s="184"/>
      <c r="D289" s="163" t="s">
        <v>212</v>
      </c>
      <c r="E289" s="185" t="s">
        <v>1</v>
      </c>
      <c r="F289" s="186" t="s">
        <v>234</v>
      </c>
      <c r="H289" s="187">
        <v>102.5</v>
      </c>
      <c r="I289" s="188"/>
      <c r="L289" s="184"/>
      <c r="M289" s="189"/>
      <c r="N289" s="190"/>
      <c r="O289" s="190"/>
      <c r="P289" s="190"/>
      <c r="Q289" s="190"/>
      <c r="R289" s="190"/>
      <c r="S289" s="190"/>
      <c r="T289" s="191"/>
      <c r="AT289" s="185" t="s">
        <v>212</v>
      </c>
      <c r="AU289" s="185" t="s">
        <v>91</v>
      </c>
      <c r="AV289" s="15" t="s">
        <v>206</v>
      </c>
      <c r="AW289" s="15" t="s">
        <v>36</v>
      </c>
      <c r="AX289" s="15" t="s">
        <v>89</v>
      </c>
      <c r="AY289" s="185" t="s">
        <v>199</v>
      </c>
    </row>
    <row r="290" spans="2:63" s="12" customFormat="1" ht="22.9" customHeight="1">
      <c r="B290" s="136"/>
      <c r="D290" s="137" t="s">
        <v>80</v>
      </c>
      <c r="E290" s="147" t="s">
        <v>259</v>
      </c>
      <c r="F290" s="147" t="s">
        <v>540</v>
      </c>
      <c r="I290" s="139"/>
      <c r="J290" s="148">
        <f>BK290</f>
        <v>0</v>
      </c>
      <c r="L290" s="136"/>
      <c r="M290" s="141"/>
      <c r="N290" s="142"/>
      <c r="O290" s="142"/>
      <c r="P290" s="143">
        <f>SUM(P291:P325)</f>
        <v>0</v>
      </c>
      <c r="Q290" s="142"/>
      <c r="R290" s="143">
        <f>SUM(R291:R325)</f>
        <v>5.957400000000001</v>
      </c>
      <c r="S290" s="142"/>
      <c r="T290" s="144">
        <f>SUM(T291:T325)</f>
        <v>0</v>
      </c>
      <c r="AR290" s="137" t="s">
        <v>89</v>
      </c>
      <c r="AT290" s="145" t="s">
        <v>80</v>
      </c>
      <c r="AU290" s="145" t="s">
        <v>89</v>
      </c>
      <c r="AY290" s="137" t="s">
        <v>199</v>
      </c>
      <c r="BK290" s="146">
        <f>SUM(BK291:BK325)</f>
        <v>0</v>
      </c>
    </row>
    <row r="291" spans="1:65" s="2" customFormat="1" ht="14.45" customHeight="1">
      <c r="A291" s="33"/>
      <c r="B291" s="149"/>
      <c r="C291" s="150" t="s">
        <v>378</v>
      </c>
      <c r="D291" s="150" t="s">
        <v>201</v>
      </c>
      <c r="E291" s="151" t="s">
        <v>905</v>
      </c>
      <c r="F291" s="152" t="s">
        <v>906</v>
      </c>
      <c r="G291" s="153" t="s">
        <v>345</v>
      </c>
      <c r="H291" s="154">
        <v>27</v>
      </c>
      <c r="I291" s="155"/>
      <c r="J291" s="156">
        <f>ROUND(I291*H291,2)</f>
        <v>0</v>
      </c>
      <c r="K291" s="152" t="s">
        <v>246</v>
      </c>
      <c r="L291" s="34"/>
      <c r="M291" s="157" t="s">
        <v>1</v>
      </c>
      <c r="N291" s="158" t="s">
        <v>46</v>
      </c>
      <c r="O291" s="59"/>
      <c r="P291" s="159">
        <f>O291*H291</f>
        <v>0</v>
      </c>
      <c r="Q291" s="159">
        <v>0</v>
      </c>
      <c r="R291" s="159">
        <f>Q291*H291</f>
        <v>0</v>
      </c>
      <c r="S291" s="159">
        <v>0</v>
      </c>
      <c r="T291" s="160">
        <f>S291*H291</f>
        <v>0</v>
      </c>
      <c r="U291" s="33"/>
      <c r="V291" s="33"/>
      <c r="W291" s="33"/>
      <c r="X291" s="33"/>
      <c r="Y291" s="33"/>
      <c r="Z291" s="33"/>
      <c r="AA291" s="33"/>
      <c r="AB291" s="33"/>
      <c r="AC291" s="33"/>
      <c r="AD291" s="33"/>
      <c r="AE291" s="33"/>
      <c r="AR291" s="161" t="s">
        <v>206</v>
      </c>
      <c r="AT291" s="161" t="s">
        <v>201</v>
      </c>
      <c r="AU291" s="161" t="s">
        <v>91</v>
      </c>
      <c r="AY291" s="18" t="s">
        <v>199</v>
      </c>
      <c r="BE291" s="162">
        <f>IF(N291="základní",J291,0)</f>
        <v>0</v>
      </c>
      <c r="BF291" s="162">
        <f>IF(N291="snížená",J291,0)</f>
        <v>0</v>
      </c>
      <c r="BG291" s="162">
        <f>IF(N291="zákl. přenesená",J291,0)</f>
        <v>0</v>
      </c>
      <c r="BH291" s="162">
        <f>IF(N291="sníž. přenesená",J291,0)</f>
        <v>0</v>
      </c>
      <c r="BI291" s="162">
        <f>IF(N291="nulová",J291,0)</f>
        <v>0</v>
      </c>
      <c r="BJ291" s="18" t="s">
        <v>89</v>
      </c>
      <c r="BK291" s="162">
        <f>ROUND(I291*H291,2)</f>
        <v>0</v>
      </c>
      <c r="BL291" s="18" t="s">
        <v>206</v>
      </c>
      <c r="BM291" s="161" t="s">
        <v>1956</v>
      </c>
    </row>
    <row r="292" spans="2:51" s="13" customFormat="1" ht="11.25">
      <c r="B292" s="169"/>
      <c r="D292" s="163" t="s">
        <v>212</v>
      </c>
      <c r="E292" s="170" t="s">
        <v>1</v>
      </c>
      <c r="F292" s="171" t="s">
        <v>1957</v>
      </c>
      <c r="H292" s="172">
        <v>27</v>
      </c>
      <c r="I292" s="173"/>
      <c r="L292" s="169"/>
      <c r="M292" s="174"/>
      <c r="N292" s="175"/>
      <c r="O292" s="175"/>
      <c r="P292" s="175"/>
      <c r="Q292" s="175"/>
      <c r="R292" s="175"/>
      <c r="S292" s="175"/>
      <c r="T292" s="176"/>
      <c r="AT292" s="170" t="s">
        <v>212</v>
      </c>
      <c r="AU292" s="170" t="s">
        <v>91</v>
      </c>
      <c r="AV292" s="13" t="s">
        <v>91</v>
      </c>
      <c r="AW292" s="13" t="s">
        <v>36</v>
      </c>
      <c r="AX292" s="13" t="s">
        <v>81</v>
      </c>
      <c r="AY292" s="170" t="s">
        <v>199</v>
      </c>
    </row>
    <row r="293" spans="2:51" s="15" customFormat="1" ht="11.25">
      <c r="B293" s="184"/>
      <c r="D293" s="163" t="s">
        <v>212</v>
      </c>
      <c r="E293" s="185" t="s">
        <v>1</v>
      </c>
      <c r="F293" s="186" t="s">
        <v>234</v>
      </c>
      <c r="H293" s="187">
        <v>27</v>
      </c>
      <c r="I293" s="188"/>
      <c r="L293" s="184"/>
      <c r="M293" s="189"/>
      <c r="N293" s="190"/>
      <c r="O293" s="190"/>
      <c r="P293" s="190"/>
      <c r="Q293" s="190"/>
      <c r="R293" s="190"/>
      <c r="S293" s="190"/>
      <c r="T293" s="191"/>
      <c r="AT293" s="185" t="s">
        <v>212</v>
      </c>
      <c r="AU293" s="185" t="s">
        <v>91</v>
      </c>
      <c r="AV293" s="15" t="s">
        <v>206</v>
      </c>
      <c r="AW293" s="15" t="s">
        <v>36</v>
      </c>
      <c r="AX293" s="15" t="s">
        <v>89</v>
      </c>
      <c r="AY293" s="185" t="s">
        <v>199</v>
      </c>
    </row>
    <row r="294" spans="1:65" s="2" customFormat="1" ht="14.45" customHeight="1">
      <c r="A294" s="33"/>
      <c r="B294" s="149"/>
      <c r="C294" s="150" t="s">
        <v>386</v>
      </c>
      <c r="D294" s="150" t="s">
        <v>201</v>
      </c>
      <c r="E294" s="151" t="s">
        <v>910</v>
      </c>
      <c r="F294" s="152" t="s">
        <v>911</v>
      </c>
      <c r="G294" s="153" t="s">
        <v>345</v>
      </c>
      <c r="H294" s="154">
        <v>2.04</v>
      </c>
      <c r="I294" s="155"/>
      <c r="J294" s="156">
        <f>ROUND(I294*H294,2)</f>
        <v>0</v>
      </c>
      <c r="K294" s="152" t="s">
        <v>246</v>
      </c>
      <c r="L294" s="34"/>
      <c r="M294" s="157" t="s">
        <v>1</v>
      </c>
      <c r="N294" s="158" t="s">
        <v>46</v>
      </c>
      <c r="O294" s="59"/>
      <c r="P294" s="159">
        <f>O294*H294</f>
        <v>0</v>
      </c>
      <c r="Q294" s="159">
        <v>0.002</v>
      </c>
      <c r="R294" s="159">
        <f>Q294*H294</f>
        <v>0.00408</v>
      </c>
      <c r="S294" s="159">
        <v>0</v>
      </c>
      <c r="T294" s="160">
        <f>S294*H294</f>
        <v>0</v>
      </c>
      <c r="U294" s="33"/>
      <c r="V294" s="33"/>
      <c r="W294" s="33"/>
      <c r="X294" s="33"/>
      <c r="Y294" s="33"/>
      <c r="Z294" s="33"/>
      <c r="AA294" s="33"/>
      <c r="AB294" s="33"/>
      <c r="AC294" s="33"/>
      <c r="AD294" s="33"/>
      <c r="AE294" s="33"/>
      <c r="AR294" s="161" t="s">
        <v>206</v>
      </c>
      <c r="AT294" s="161" t="s">
        <v>201</v>
      </c>
      <c r="AU294" s="161" t="s">
        <v>91</v>
      </c>
      <c r="AY294" s="18" t="s">
        <v>199</v>
      </c>
      <c r="BE294" s="162">
        <f>IF(N294="základní",J294,0)</f>
        <v>0</v>
      </c>
      <c r="BF294" s="162">
        <f>IF(N294="snížená",J294,0)</f>
        <v>0</v>
      </c>
      <c r="BG294" s="162">
        <f>IF(N294="zákl. přenesená",J294,0)</f>
        <v>0</v>
      </c>
      <c r="BH294" s="162">
        <f>IF(N294="sníž. přenesená",J294,0)</f>
        <v>0</v>
      </c>
      <c r="BI294" s="162">
        <f>IF(N294="nulová",J294,0)</f>
        <v>0</v>
      </c>
      <c r="BJ294" s="18" t="s">
        <v>89</v>
      </c>
      <c r="BK294" s="162">
        <f>ROUND(I294*H294,2)</f>
        <v>0</v>
      </c>
      <c r="BL294" s="18" t="s">
        <v>206</v>
      </c>
      <c r="BM294" s="161" t="s">
        <v>1958</v>
      </c>
    </row>
    <row r="295" spans="2:51" s="13" customFormat="1" ht="11.25">
      <c r="B295" s="169"/>
      <c r="D295" s="163" t="s">
        <v>212</v>
      </c>
      <c r="E295" s="170" t="s">
        <v>1</v>
      </c>
      <c r="F295" s="171" t="s">
        <v>1959</v>
      </c>
      <c r="H295" s="172">
        <v>2.04</v>
      </c>
      <c r="I295" s="173"/>
      <c r="L295" s="169"/>
      <c r="M295" s="174"/>
      <c r="N295" s="175"/>
      <c r="O295" s="175"/>
      <c r="P295" s="175"/>
      <c r="Q295" s="175"/>
      <c r="R295" s="175"/>
      <c r="S295" s="175"/>
      <c r="T295" s="176"/>
      <c r="AT295" s="170" t="s">
        <v>212</v>
      </c>
      <c r="AU295" s="170" t="s">
        <v>91</v>
      </c>
      <c r="AV295" s="13" t="s">
        <v>91</v>
      </c>
      <c r="AW295" s="13" t="s">
        <v>36</v>
      </c>
      <c r="AX295" s="13" t="s">
        <v>89</v>
      </c>
      <c r="AY295" s="170" t="s">
        <v>199</v>
      </c>
    </row>
    <row r="296" spans="1:65" s="2" customFormat="1" ht="14.45" customHeight="1">
      <c r="A296" s="33"/>
      <c r="B296" s="149"/>
      <c r="C296" s="150" t="s">
        <v>397</v>
      </c>
      <c r="D296" s="150" t="s">
        <v>201</v>
      </c>
      <c r="E296" s="151" t="s">
        <v>1425</v>
      </c>
      <c r="F296" s="152" t="s">
        <v>1426</v>
      </c>
      <c r="G296" s="153" t="s">
        <v>345</v>
      </c>
      <c r="H296" s="154">
        <v>34.16</v>
      </c>
      <c r="I296" s="155"/>
      <c r="J296" s="156">
        <f>ROUND(I296*H296,2)</f>
        <v>0</v>
      </c>
      <c r="K296" s="152" t="s">
        <v>246</v>
      </c>
      <c r="L296" s="34"/>
      <c r="M296" s="157" t="s">
        <v>1</v>
      </c>
      <c r="N296" s="158" t="s">
        <v>46</v>
      </c>
      <c r="O296" s="59"/>
      <c r="P296" s="159">
        <f>O296*H296</f>
        <v>0</v>
      </c>
      <c r="Q296" s="159">
        <v>0.002</v>
      </c>
      <c r="R296" s="159">
        <f>Q296*H296</f>
        <v>0.06831999999999999</v>
      </c>
      <c r="S296" s="159">
        <v>0</v>
      </c>
      <c r="T296" s="160">
        <f>S296*H296</f>
        <v>0</v>
      </c>
      <c r="U296" s="33"/>
      <c r="V296" s="33"/>
      <c r="W296" s="33"/>
      <c r="X296" s="33"/>
      <c r="Y296" s="33"/>
      <c r="Z296" s="33"/>
      <c r="AA296" s="33"/>
      <c r="AB296" s="33"/>
      <c r="AC296" s="33"/>
      <c r="AD296" s="33"/>
      <c r="AE296" s="33"/>
      <c r="AR296" s="161" t="s">
        <v>206</v>
      </c>
      <c r="AT296" s="161" t="s">
        <v>201</v>
      </c>
      <c r="AU296" s="161" t="s">
        <v>91</v>
      </c>
      <c r="AY296" s="18" t="s">
        <v>199</v>
      </c>
      <c r="BE296" s="162">
        <f>IF(N296="základní",J296,0)</f>
        <v>0</v>
      </c>
      <c r="BF296" s="162">
        <f>IF(N296="snížená",J296,0)</f>
        <v>0</v>
      </c>
      <c r="BG296" s="162">
        <f>IF(N296="zákl. přenesená",J296,0)</f>
        <v>0</v>
      </c>
      <c r="BH296" s="162">
        <f>IF(N296="sníž. přenesená",J296,0)</f>
        <v>0</v>
      </c>
      <c r="BI296" s="162">
        <f>IF(N296="nulová",J296,0)</f>
        <v>0</v>
      </c>
      <c r="BJ296" s="18" t="s">
        <v>89</v>
      </c>
      <c r="BK296" s="162">
        <f>ROUND(I296*H296,2)</f>
        <v>0</v>
      </c>
      <c r="BL296" s="18" t="s">
        <v>206</v>
      </c>
      <c r="BM296" s="161" t="s">
        <v>1960</v>
      </c>
    </row>
    <row r="297" spans="2:51" s="13" customFormat="1" ht="11.25">
      <c r="B297" s="169"/>
      <c r="D297" s="163" t="s">
        <v>212</v>
      </c>
      <c r="E297" s="170" t="s">
        <v>1</v>
      </c>
      <c r="F297" s="171" t="s">
        <v>1961</v>
      </c>
      <c r="H297" s="172">
        <v>34.16</v>
      </c>
      <c r="I297" s="173"/>
      <c r="L297" s="169"/>
      <c r="M297" s="174"/>
      <c r="N297" s="175"/>
      <c r="O297" s="175"/>
      <c r="P297" s="175"/>
      <c r="Q297" s="175"/>
      <c r="R297" s="175"/>
      <c r="S297" s="175"/>
      <c r="T297" s="176"/>
      <c r="AT297" s="170" t="s">
        <v>212</v>
      </c>
      <c r="AU297" s="170" t="s">
        <v>91</v>
      </c>
      <c r="AV297" s="13" t="s">
        <v>91</v>
      </c>
      <c r="AW297" s="13" t="s">
        <v>36</v>
      </c>
      <c r="AX297" s="13" t="s">
        <v>89</v>
      </c>
      <c r="AY297" s="170" t="s">
        <v>199</v>
      </c>
    </row>
    <row r="298" spans="1:65" s="2" customFormat="1" ht="24.2" customHeight="1">
      <c r="A298" s="33"/>
      <c r="B298" s="149"/>
      <c r="C298" s="150" t="s">
        <v>402</v>
      </c>
      <c r="D298" s="150" t="s">
        <v>201</v>
      </c>
      <c r="E298" s="151" t="s">
        <v>1962</v>
      </c>
      <c r="F298" s="152" t="s">
        <v>1963</v>
      </c>
      <c r="G298" s="153" t="s">
        <v>400</v>
      </c>
      <c r="H298" s="154">
        <v>1</v>
      </c>
      <c r="I298" s="155"/>
      <c r="J298" s="156">
        <f>ROUND(I298*H298,2)</f>
        <v>0</v>
      </c>
      <c r="K298" s="152" t="s">
        <v>246</v>
      </c>
      <c r="L298" s="34"/>
      <c r="M298" s="157" t="s">
        <v>1</v>
      </c>
      <c r="N298" s="158" t="s">
        <v>46</v>
      </c>
      <c r="O298" s="59"/>
      <c r="P298" s="159">
        <f>O298*H298</f>
        <v>0</v>
      </c>
      <c r="Q298" s="159">
        <v>4.305</v>
      </c>
      <c r="R298" s="159">
        <f>Q298*H298</f>
        <v>4.305</v>
      </c>
      <c r="S298" s="159">
        <v>0</v>
      </c>
      <c r="T298" s="160">
        <f>S298*H298</f>
        <v>0</v>
      </c>
      <c r="U298" s="33"/>
      <c r="V298" s="33"/>
      <c r="W298" s="33"/>
      <c r="X298" s="33"/>
      <c r="Y298" s="33"/>
      <c r="Z298" s="33"/>
      <c r="AA298" s="33"/>
      <c r="AB298" s="33"/>
      <c r="AC298" s="33"/>
      <c r="AD298" s="33"/>
      <c r="AE298" s="33"/>
      <c r="AR298" s="161" t="s">
        <v>206</v>
      </c>
      <c r="AT298" s="161" t="s">
        <v>201</v>
      </c>
      <c r="AU298" s="161" t="s">
        <v>91</v>
      </c>
      <c r="AY298" s="18" t="s">
        <v>199</v>
      </c>
      <c r="BE298" s="162">
        <f>IF(N298="základní",J298,0)</f>
        <v>0</v>
      </c>
      <c r="BF298" s="162">
        <f>IF(N298="snížená",J298,0)</f>
        <v>0</v>
      </c>
      <c r="BG298" s="162">
        <f>IF(N298="zákl. přenesená",J298,0)</f>
        <v>0</v>
      </c>
      <c r="BH298" s="162">
        <f>IF(N298="sníž. přenesená",J298,0)</f>
        <v>0</v>
      </c>
      <c r="BI298" s="162">
        <f>IF(N298="nulová",J298,0)</f>
        <v>0</v>
      </c>
      <c r="BJ298" s="18" t="s">
        <v>89</v>
      </c>
      <c r="BK298" s="162">
        <f>ROUND(I298*H298,2)</f>
        <v>0</v>
      </c>
      <c r="BL298" s="18" t="s">
        <v>206</v>
      </c>
      <c r="BM298" s="161" t="s">
        <v>1964</v>
      </c>
    </row>
    <row r="299" spans="1:47" s="2" customFormat="1" ht="126.75">
      <c r="A299" s="33"/>
      <c r="B299" s="34"/>
      <c r="C299" s="33"/>
      <c r="D299" s="163" t="s">
        <v>248</v>
      </c>
      <c r="E299" s="33"/>
      <c r="F299" s="168" t="s">
        <v>1965</v>
      </c>
      <c r="G299" s="33"/>
      <c r="H299" s="33"/>
      <c r="I299" s="165"/>
      <c r="J299" s="33"/>
      <c r="K299" s="33"/>
      <c r="L299" s="34"/>
      <c r="M299" s="166"/>
      <c r="N299" s="167"/>
      <c r="O299" s="59"/>
      <c r="P299" s="59"/>
      <c r="Q299" s="59"/>
      <c r="R299" s="59"/>
      <c r="S299" s="59"/>
      <c r="T299" s="60"/>
      <c r="U299" s="33"/>
      <c r="V299" s="33"/>
      <c r="W299" s="33"/>
      <c r="X299" s="33"/>
      <c r="Y299" s="33"/>
      <c r="Z299" s="33"/>
      <c r="AA299" s="33"/>
      <c r="AB299" s="33"/>
      <c r="AC299" s="33"/>
      <c r="AD299" s="33"/>
      <c r="AE299" s="33"/>
      <c r="AT299" s="18" t="s">
        <v>248</v>
      </c>
      <c r="AU299" s="18" t="s">
        <v>91</v>
      </c>
    </row>
    <row r="300" spans="2:51" s="14" customFormat="1" ht="11.25">
      <c r="B300" s="177"/>
      <c r="D300" s="163" t="s">
        <v>212</v>
      </c>
      <c r="E300" s="178" t="s">
        <v>1</v>
      </c>
      <c r="F300" s="179" t="s">
        <v>1966</v>
      </c>
      <c r="H300" s="178" t="s">
        <v>1</v>
      </c>
      <c r="I300" s="180"/>
      <c r="L300" s="177"/>
      <c r="M300" s="181"/>
      <c r="N300" s="182"/>
      <c r="O300" s="182"/>
      <c r="P300" s="182"/>
      <c r="Q300" s="182"/>
      <c r="R300" s="182"/>
      <c r="S300" s="182"/>
      <c r="T300" s="183"/>
      <c r="AT300" s="178" t="s">
        <v>212</v>
      </c>
      <c r="AU300" s="178" t="s">
        <v>91</v>
      </c>
      <c r="AV300" s="14" t="s">
        <v>89</v>
      </c>
      <c r="AW300" s="14" t="s">
        <v>36</v>
      </c>
      <c r="AX300" s="14" t="s">
        <v>81</v>
      </c>
      <c r="AY300" s="178" t="s">
        <v>199</v>
      </c>
    </row>
    <row r="301" spans="2:51" s="13" customFormat="1" ht="11.25">
      <c r="B301" s="169"/>
      <c r="D301" s="163" t="s">
        <v>212</v>
      </c>
      <c r="E301" s="170" t="s">
        <v>1</v>
      </c>
      <c r="F301" s="171" t="s">
        <v>1758</v>
      </c>
      <c r="H301" s="172">
        <v>1</v>
      </c>
      <c r="I301" s="173"/>
      <c r="L301" s="169"/>
      <c r="M301" s="174"/>
      <c r="N301" s="175"/>
      <c r="O301" s="175"/>
      <c r="P301" s="175"/>
      <c r="Q301" s="175"/>
      <c r="R301" s="175"/>
      <c r="S301" s="175"/>
      <c r="T301" s="176"/>
      <c r="AT301" s="170" t="s">
        <v>212</v>
      </c>
      <c r="AU301" s="170" t="s">
        <v>91</v>
      </c>
      <c r="AV301" s="13" t="s">
        <v>91</v>
      </c>
      <c r="AW301" s="13" t="s">
        <v>36</v>
      </c>
      <c r="AX301" s="13" t="s">
        <v>81</v>
      </c>
      <c r="AY301" s="170" t="s">
        <v>199</v>
      </c>
    </row>
    <row r="302" spans="2:51" s="15" customFormat="1" ht="11.25">
      <c r="B302" s="184"/>
      <c r="D302" s="163" t="s">
        <v>212</v>
      </c>
      <c r="E302" s="185" t="s">
        <v>1</v>
      </c>
      <c r="F302" s="186" t="s">
        <v>234</v>
      </c>
      <c r="H302" s="187">
        <v>1</v>
      </c>
      <c r="I302" s="188"/>
      <c r="L302" s="184"/>
      <c r="M302" s="189"/>
      <c r="N302" s="190"/>
      <c r="O302" s="190"/>
      <c r="P302" s="190"/>
      <c r="Q302" s="190"/>
      <c r="R302" s="190"/>
      <c r="S302" s="190"/>
      <c r="T302" s="191"/>
      <c r="AT302" s="185" t="s">
        <v>212</v>
      </c>
      <c r="AU302" s="185" t="s">
        <v>91</v>
      </c>
      <c r="AV302" s="15" t="s">
        <v>206</v>
      </c>
      <c r="AW302" s="15" t="s">
        <v>36</v>
      </c>
      <c r="AX302" s="15" t="s">
        <v>89</v>
      </c>
      <c r="AY302" s="185" t="s">
        <v>199</v>
      </c>
    </row>
    <row r="303" spans="1:65" s="2" customFormat="1" ht="14.45" customHeight="1">
      <c r="A303" s="33"/>
      <c r="B303" s="149"/>
      <c r="C303" s="150" t="s">
        <v>410</v>
      </c>
      <c r="D303" s="150" t="s">
        <v>201</v>
      </c>
      <c r="E303" s="151" t="s">
        <v>930</v>
      </c>
      <c r="F303" s="152" t="s">
        <v>931</v>
      </c>
      <c r="G303" s="153" t="s">
        <v>400</v>
      </c>
      <c r="H303" s="154">
        <v>2</v>
      </c>
      <c r="I303" s="155"/>
      <c r="J303" s="156">
        <f>ROUND(I303*H303,2)</f>
        <v>0</v>
      </c>
      <c r="K303" s="152" t="s">
        <v>246</v>
      </c>
      <c r="L303" s="34"/>
      <c r="M303" s="157" t="s">
        <v>1</v>
      </c>
      <c r="N303" s="158" t="s">
        <v>46</v>
      </c>
      <c r="O303" s="59"/>
      <c r="P303" s="159">
        <f>O303*H303</f>
        <v>0</v>
      </c>
      <c r="Q303" s="159">
        <v>0.14494</v>
      </c>
      <c r="R303" s="159">
        <f>Q303*H303</f>
        <v>0.28988</v>
      </c>
      <c r="S303" s="159">
        <v>0</v>
      </c>
      <c r="T303" s="160">
        <f>S303*H303</f>
        <v>0</v>
      </c>
      <c r="U303" s="33"/>
      <c r="V303" s="33"/>
      <c r="W303" s="33"/>
      <c r="X303" s="33"/>
      <c r="Y303" s="33"/>
      <c r="Z303" s="33"/>
      <c r="AA303" s="33"/>
      <c r="AB303" s="33"/>
      <c r="AC303" s="33"/>
      <c r="AD303" s="33"/>
      <c r="AE303" s="33"/>
      <c r="AR303" s="161" t="s">
        <v>206</v>
      </c>
      <c r="AT303" s="161" t="s">
        <v>201</v>
      </c>
      <c r="AU303" s="161" t="s">
        <v>91</v>
      </c>
      <c r="AY303" s="18" t="s">
        <v>199</v>
      </c>
      <c r="BE303" s="162">
        <f>IF(N303="základní",J303,0)</f>
        <v>0</v>
      </c>
      <c r="BF303" s="162">
        <f>IF(N303="snížená",J303,0)</f>
        <v>0</v>
      </c>
      <c r="BG303" s="162">
        <f>IF(N303="zákl. přenesená",J303,0)</f>
        <v>0</v>
      </c>
      <c r="BH303" s="162">
        <f>IF(N303="sníž. přenesená",J303,0)</f>
        <v>0</v>
      </c>
      <c r="BI303" s="162">
        <f>IF(N303="nulová",J303,0)</f>
        <v>0</v>
      </c>
      <c r="BJ303" s="18" t="s">
        <v>89</v>
      </c>
      <c r="BK303" s="162">
        <f>ROUND(I303*H303,2)</f>
        <v>0</v>
      </c>
      <c r="BL303" s="18" t="s">
        <v>206</v>
      </c>
      <c r="BM303" s="161" t="s">
        <v>1967</v>
      </c>
    </row>
    <row r="304" spans="1:47" s="2" customFormat="1" ht="11.25">
      <c r="A304" s="33"/>
      <c r="B304" s="34"/>
      <c r="C304" s="33"/>
      <c r="D304" s="163" t="s">
        <v>208</v>
      </c>
      <c r="E304" s="33"/>
      <c r="F304" s="164" t="s">
        <v>933</v>
      </c>
      <c r="G304" s="33"/>
      <c r="H304" s="33"/>
      <c r="I304" s="165"/>
      <c r="J304" s="33"/>
      <c r="K304" s="33"/>
      <c r="L304" s="34"/>
      <c r="M304" s="166"/>
      <c r="N304" s="167"/>
      <c r="O304" s="59"/>
      <c r="P304" s="59"/>
      <c r="Q304" s="59"/>
      <c r="R304" s="59"/>
      <c r="S304" s="59"/>
      <c r="T304" s="60"/>
      <c r="U304" s="33"/>
      <c r="V304" s="33"/>
      <c r="W304" s="33"/>
      <c r="X304" s="33"/>
      <c r="Y304" s="33"/>
      <c r="Z304" s="33"/>
      <c r="AA304" s="33"/>
      <c r="AB304" s="33"/>
      <c r="AC304" s="33"/>
      <c r="AD304" s="33"/>
      <c r="AE304" s="33"/>
      <c r="AT304" s="18" t="s">
        <v>208</v>
      </c>
      <c r="AU304" s="18" t="s">
        <v>91</v>
      </c>
    </row>
    <row r="305" spans="1:47" s="2" customFormat="1" ht="97.5">
      <c r="A305" s="33"/>
      <c r="B305" s="34"/>
      <c r="C305" s="33"/>
      <c r="D305" s="163" t="s">
        <v>210</v>
      </c>
      <c r="E305" s="33"/>
      <c r="F305" s="168" t="s">
        <v>934</v>
      </c>
      <c r="G305" s="33"/>
      <c r="H305" s="33"/>
      <c r="I305" s="165"/>
      <c r="J305" s="33"/>
      <c r="K305" s="33"/>
      <c r="L305" s="34"/>
      <c r="M305" s="166"/>
      <c r="N305" s="167"/>
      <c r="O305" s="59"/>
      <c r="P305" s="59"/>
      <c r="Q305" s="59"/>
      <c r="R305" s="59"/>
      <c r="S305" s="59"/>
      <c r="T305" s="60"/>
      <c r="U305" s="33"/>
      <c r="V305" s="33"/>
      <c r="W305" s="33"/>
      <c r="X305" s="33"/>
      <c r="Y305" s="33"/>
      <c r="Z305" s="33"/>
      <c r="AA305" s="33"/>
      <c r="AB305" s="33"/>
      <c r="AC305" s="33"/>
      <c r="AD305" s="33"/>
      <c r="AE305" s="33"/>
      <c r="AT305" s="18" t="s">
        <v>210</v>
      </c>
      <c r="AU305" s="18" t="s">
        <v>91</v>
      </c>
    </row>
    <row r="306" spans="2:51" s="14" customFormat="1" ht="11.25">
      <c r="B306" s="177"/>
      <c r="D306" s="163" t="s">
        <v>212</v>
      </c>
      <c r="E306" s="178" t="s">
        <v>1</v>
      </c>
      <c r="F306" s="179" t="s">
        <v>1968</v>
      </c>
      <c r="H306" s="178" t="s">
        <v>1</v>
      </c>
      <c r="I306" s="180"/>
      <c r="L306" s="177"/>
      <c r="M306" s="181"/>
      <c r="N306" s="182"/>
      <c r="O306" s="182"/>
      <c r="P306" s="182"/>
      <c r="Q306" s="182"/>
      <c r="R306" s="182"/>
      <c r="S306" s="182"/>
      <c r="T306" s="183"/>
      <c r="AT306" s="178" t="s">
        <v>212</v>
      </c>
      <c r="AU306" s="178" t="s">
        <v>91</v>
      </c>
      <c r="AV306" s="14" t="s">
        <v>89</v>
      </c>
      <c r="AW306" s="14" t="s">
        <v>36</v>
      </c>
      <c r="AX306" s="14" t="s">
        <v>81</v>
      </c>
      <c r="AY306" s="178" t="s">
        <v>199</v>
      </c>
    </row>
    <row r="307" spans="2:51" s="14" customFormat="1" ht="11.25">
      <c r="B307" s="177"/>
      <c r="D307" s="163" t="s">
        <v>212</v>
      </c>
      <c r="E307" s="178" t="s">
        <v>1</v>
      </c>
      <c r="F307" s="179" t="s">
        <v>1969</v>
      </c>
      <c r="H307" s="178" t="s">
        <v>1</v>
      </c>
      <c r="I307" s="180"/>
      <c r="L307" s="177"/>
      <c r="M307" s="181"/>
      <c r="N307" s="182"/>
      <c r="O307" s="182"/>
      <c r="P307" s="182"/>
      <c r="Q307" s="182"/>
      <c r="R307" s="182"/>
      <c r="S307" s="182"/>
      <c r="T307" s="183"/>
      <c r="AT307" s="178" t="s">
        <v>212</v>
      </c>
      <c r="AU307" s="178" t="s">
        <v>91</v>
      </c>
      <c r="AV307" s="14" t="s">
        <v>89</v>
      </c>
      <c r="AW307" s="14" t="s">
        <v>36</v>
      </c>
      <c r="AX307" s="14" t="s">
        <v>81</v>
      </c>
      <c r="AY307" s="178" t="s">
        <v>199</v>
      </c>
    </row>
    <row r="308" spans="2:51" s="13" customFormat="1" ht="11.25">
      <c r="B308" s="169"/>
      <c r="D308" s="163" t="s">
        <v>212</v>
      </c>
      <c r="E308" s="170" t="s">
        <v>1</v>
      </c>
      <c r="F308" s="171" t="s">
        <v>91</v>
      </c>
      <c r="H308" s="172">
        <v>2</v>
      </c>
      <c r="I308" s="173"/>
      <c r="L308" s="169"/>
      <c r="M308" s="174"/>
      <c r="N308" s="175"/>
      <c r="O308" s="175"/>
      <c r="P308" s="175"/>
      <c r="Q308" s="175"/>
      <c r="R308" s="175"/>
      <c r="S308" s="175"/>
      <c r="T308" s="176"/>
      <c r="AT308" s="170" t="s">
        <v>212</v>
      </c>
      <c r="AU308" s="170" t="s">
        <v>91</v>
      </c>
      <c r="AV308" s="13" t="s">
        <v>91</v>
      </c>
      <c r="AW308" s="13" t="s">
        <v>36</v>
      </c>
      <c r="AX308" s="13" t="s">
        <v>81</v>
      </c>
      <c r="AY308" s="170" t="s">
        <v>199</v>
      </c>
    </row>
    <row r="309" spans="2:51" s="15" customFormat="1" ht="11.25">
      <c r="B309" s="184"/>
      <c r="D309" s="163" t="s">
        <v>212</v>
      </c>
      <c r="E309" s="185" t="s">
        <v>1</v>
      </c>
      <c r="F309" s="186" t="s">
        <v>234</v>
      </c>
      <c r="H309" s="187">
        <v>2</v>
      </c>
      <c r="I309" s="188"/>
      <c r="L309" s="184"/>
      <c r="M309" s="189"/>
      <c r="N309" s="190"/>
      <c r="O309" s="190"/>
      <c r="P309" s="190"/>
      <c r="Q309" s="190"/>
      <c r="R309" s="190"/>
      <c r="S309" s="190"/>
      <c r="T309" s="191"/>
      <c r="AT309" s="185" t="s">
        <v>212</v>
      </c>
      <c r="AU309" s="185" t="s">
        <v>91</v>
      </c>
      <c r="AV309" s="15" t="s">
        <v>206</v>
      </c>
      <c r="AW309" s="15" t="s">
        <v>36</v>
      </c>
      <c r="AX309" s="15" t="s">
        <v>89</v>
      </c>
      <c r="AY309" s="185" t="s">
        <v>199</v>
      </c>
    </row>
    <row r="310" spans="1:65" s="2" customFormat="1" ht="24.2" customHeight="1">
      <c r="A310" s="33"/>
      <c r="B310" s="149"/>
      <c r="C310" s="192" t="s">
        <v>418</v>
      </c>
      <c r="D310" s="192" t="s">
        <v>272</v>
      </c>
      <c r="E310" s="193" t="s">
        <v>937</v>
      </c>
      <c r="F310" s="194" t="s">
        <v>938</v>
      </c>
      <c r="G310" s="195" t="s">
        <v>400</v>
      </c>
      <c r="H310" s="196">
        <v>2</v>
      </c>
      <c r="I310" s="197"/>
      <c r="J310" s="198">
        <f>ROUND(I310*H310,2)</f>
        <v>0</v>
      </c>
      <c r="K310" s="194" t="s">
        <v>246</v>
      </c>
      <c r="L310" s="199"/>
      <c r="M310" s="200" t="s">
        <v>1</v>
      </c>
      <c r="N310" s="201" t="s">
        <v>46</v>
      </c>
      <c r="O310" s="59"/>
      <c r="P310" s="159">
        <f>O310*H310</f>
        <v>0</v>
      </c>
      <c r="Q310" s="159">
        <v>0.072</v>
      </c>
      <c r="R310" s="159">
        <f>Q310*H310</f>
        <v>0.144</v>
      </c>
      <c r="S310" s="159">
        <v>0</v>
      </c>
      <c r="T310" s="160">
        <f>S310*H310</f>
        <v>0</v>
      </c>
      <c r="U310" s="33"/>
      <c r="V310" s="33"/>
      <c r="W310" s="33"/>
      <c r="X310" s="33"/>
      <c r="Y310" s="33"/>
      <c r="Z310" s="33"/>
      <c r="AA310" s="33"/>
      <c r="AB310" s="33"/>
      <c r="AC310" s="33"/>
      <c r="AD310" s="33"/>
      <c r="AE310" s="33"/>
      <c r="AR310" s="161" t="s">
        <v>259</v>
      </c>
      <c r="AT310" s="161" t="s">
        <v>272</v>
      </c>
      <c r="AU310" s="161" t="s">
        <v>91</v>
      </c>
      <c r="AY310" s="18" t="s">
        <v>199</v>
      </c>
      <c r="BE310" s="162">
        <f>IF(N310="základní",J310,0)</f>
        <v>0</v>
      </c>
      <c r="BF310" s="162">
        <f>IF(N310="snížená",J310,0)</f>
        <v>0</v>
      </c>
      <c r="BG310" s="162">
        <f>IF(N310="zákl. přenesená",J310,0)</f>
        <v>0</v>
      </c>
      <c r="BH310" s="162">
        <f>IF(N310="sníž. přenesená",J310,0)</f>
        <v>0</v>
      </c>
      <c r="BI310" s="162">
        <f>IF(N310="nulová",J310,0)</f>
        <v>0</v>
      </c>
      <c r="BJ310" s="18" t="s">
        <v>89</v>
      </c>
      <c r="BK310" s="162">
        <f>ROUND(I310*H310,2)</f>
        <v>0</v>
      </c>
      <c r="BL310" s="18" t="s">
        <v>206</v>
      </c>
      <c r="BM310" s="161" t="s">
        <v>1970</v>
      </c>
    </row>
    <row r="311" spans="1:65" s="2" customFormat="1" ht="24.2" customHeight="1">
      <c r="A311" s="33"/>
      <c r="B311" s="149"/>
      <c r="C311" s="192" t="s">
        <v>423</v>
      </c>
      <c r="D311" s="192" t="s">
        <v>272</v>
      </c>
      <c r="E311" s="193" t="s">
        <v>940</v>
      </c>
      <c r="F311" s="194" t="s">
        <v>941</v>
      </c>
      <c r="G311" s="195" t="s">
        <v>400</v>
      </c>
      <c r="H311" s="196">
        <v>2</v>
      </c>
      <c r="I311" s="197"/>
      <c r="J311" s="198">
        <f>ROUND(I311*H311,2)</f>
        <v>0</v>
      </c>
      <c r="K311" s="194" t="s">
        <v>205</v>
      </c>
      <c r="L311" s="199"/>
      <c r="M311" s="200" t="s">
        <v>1</v>
      </c>
      <c r="N311" s="201" t="s">
        <v>46</v>
      </c>
      <c r="O311" s="59"/>
      <c r="P311" s="159">
        <f>O311*H311</f>
        <v>0</v>
      </c>
      <c r="Q311" s="159">
        <v>0.027</v>
      </c>
      <c r="R311" s="159">
        <f>Q311*H311</f>
        <v>0.054</v>
      </c>
      <c r="S311" s="159">
        <v>0</v>
      </c>
      <c r="T311" s="160">
        <f>S311*H311</f>
        <v>0</v>
      </c>
      <c r="U311" s="33"/>
      <c r="V311" s="33"/>
      <c r="W311" s="33"/>
      <c r="X311" s="33"/>
      <c r="Y311" s="33"/>
      <c r="Z311" s="33"/>
      <c r="AA311" s="33"/>
      <c r="AB311" s="33"/>
      <c r="AC311" s="33"/>
      <c r="AD311" s="33"/>
      <c r="AE311" s="33"/>
      <c r="AR311" s="161" t="s">
        <v>259</v>
      </c>
      <c r="AT311" s="161" t="s">
        <v>272</v>
      </c>
      <c r="AU311" s="161" t="s">
        <v>91</v>
      </c>
      <c r="AY311" s="18" t="s">
        <v>199</v>
      </c>
      <c r="BE311" s="162">
        <f>IF(N311="základní",J311,0)</f>
        <v>0</v>
      </c>
      <c r="BF311" s="162">
        <f>IF(N311="snížená",J311,0)</f>
        <v>0</v>
      </c>
      <c r="BG311" s="162">
        <f>IF(N311="zákl. přenesená",J311,0)</f>
        <v>0</v>
      </c>
      <c r="BH311" s="162">
        <f>IF(N311="sníž. přenesená",J311,0)</f>
        <v>0</v>
      </c>
      <c r="BI311" s="162">
        <f>IF(N311="nulová",J311,0)</f>
        <v>0</v>
      </c>
      <c r="BJ311" s="18" t="s">
        <v>89</v>
      </c>
      <c r="BK311" s="162">
        <f>ROUND(I311*H311,2)</f>
        <v>0</v>
      </c>
      <c r="BL311" s="18" t="s">
        <v>206</v>
      </c>
      <c r="BM311" s="161" t="s">
        <v>1971</v>
      </c>
    </row>
    <row r="312" spans="1:47" s="2" customFormat="1" ht="11.25">
      <c r="A312" s="33"/>
      <c r="B312" s="34"/>
      <c r="C312" s="33"/>
      <c r="D312" s="163" t="s">
        <v>208</v>
      </c>
      <c r="E312" s="33"/>
      <c r="F312" s="164" t="s">
        <v>941</v>
      </c>
      <c r="G312" s="33"/>
      <c r="H312" s="33"/>
      <c r="I312" s="165"/>
      <c r="J312" s="33"/>
      <c r="K312" s="33"/>
      <c r="L312" s="34"/>
      <c r="M312" s="166"/>
      <c r="N312" s="167"/>
      <c r="O312" s="59"/>
      <c r="P312" s="59"/>
      <c r="Q312" s="59"/>
      <c r="R312" s="59"/>
      <c r="S312" s="59"/>
      <c r="T312" s="60"/>
      <c r="U312" s="33"/>
      <c r="V312" s="33"/>
      <c r="W312" s="33"/>
      <c r="X312" s="33"/>
      <c r="Y312" s="33"/>
      <c r="Z312" s="33"/>
      <c r="AA312" s="33"/>
      <c r="AB312" s="33"/>
      <c r="AC312" s="33"/>
      <c r="AD312" s="33"/>
      <c r="AE312" s="33"/>
      <c r="AT312" s="18" t="s">
        <v>208</v>
      </c>
      <c r="AU312" s="18" t="s">
        <v>91</v>
      </c>
    </row>
    <row r="313" spans="1:65" s="2" customFormat="1" ht="14.45" customHeight="1">
      <c r="A313" s="33"/>
      <c r="B313" s="149"/>
      <c r="C313" s="192" t="s">
        <v>431</v>
      </c>
      <c r="D313" s="192" t="s">
        <v>272</v>
      </c>
      <c r="E313" s="193" t="s">
        <v>943</v>
      </c>
      <c r="F313" s="194" t="s">
        <v>944</v>
      </c>
      <c r="G313" s="195" t="s">
        <v>400</v>
      </c>
      <c r="H313" s="196">
        <v>2</v>
      </c>
      <c r="I313" s="197"/>
      <c r="J313" s="198">
        <f>ROUND(I313*H313,2)</f>
        <v>0</v>
      </c>
      <c r="K313" s="194" t="s">
        <v>246</v>
      </c>
      <c r="L313" s="199"/>
      <c r="M313" s="200" t="s">
        <v>1</v>
      </c>
      <c r="N313" s="201" t="s">
        <v>46</v>
      </c>
      <c r="O313" s="59"/>
      <c r="P313" s="159">
        <f>O313*H313</f>
        <v>0</v>
      </c>
      <c r="Q313" s="159">
        <v>0.058</v>
      </c>
      <c r="R313" s="159">
        <f>Q313*H313</f>
        <v>0.116</v>
      </c>
      <c r="S313" s="159">
        <v>0</v>
      </c>
      <c r="T313" s="160">
        <f>S313*H313</f>
        <v>0</v>
      </c>
      <c r="U313" s="33"/>
      <c r="V313" s="33"/>
      <c r="W313" s="33"/>
      <c r="X313" s="33"/>
      <c r="Y313" s="33"/>
      <c r="Z313" s="33"/>
      <c r="AA313" s="33"/>
      <c r="AB313" s="33"/>
      <c r="AC313" s="33"/>
      <c r="AD313" s="33"/>
      <c r="AE313" s="33"/>
      <c r="AR313" s="161" t="s">
        <v>259</v>
      </c>
      <c r="AT313" s="161" t="s">
        <v>272</v>
      </c>
      <c r="AU313" s="161" t="s">
        <v>91</v>
      </c>
      <c r="AY313" s="18" t="s">
        <v>199</v>
      </c>
      <c r="BE313" s="162">
        <f>IF(N313="základní",J313,0)</f>
        <v>0</v>
      </c>
      <c r="BF313" s="162">
        <f>IF(N313="snížená",J313,0)</f>
        <v>0</v>
      </c>
      <c r="BG313" s="162">
        <f>IF(N313="zákl. přenesená",J313,0)</f>
        <v>0</v>
      </c>
      <c r="BH313" s="162">
        <f>IF(N313="sníž. přenesená",J313,0)</f>
        <v>0</v>
      </c>
      <c r="BI313" s="162">
        <f>IF(N313="nulová",J313,0)</f>
        <v>0</v>
      </c>
      <c r="BJ313" s="18" t="s">
        <v>89</v>
      </c>
      <c r="BK313" s="162">
        <f>ROUND(I313*H313,2)</f>
        <v>0</v>
      </c>
      <c r="BL313" s="18" t="s">
        <v>206</v>
      </c>
      <c r="BM313" s="161" t="s">
        <v>1972</v>
      </c>
    </row>
    <row r="314" spans="1:65" s="2" customFormat="1" ht="14.45" customHeight="1">
      <c r="A314" s="33"/>
      <c r="B314" s="149"/>
      <c r="C314" s="192" t="s">
        <v>440</v>
      </c>
      <c r="D314" s="192" t="s">
        <v>272</v>
      </c>
      <c r="E314" s="193" t="s">
        <v>946</v>
      </c>
      <c r="F314" s="194" t="s">
        <v>947</v>
      </c>
      <c r="G314" s="195" t="s">
        <v>400</v>
      </c>
      <c r="H314" s="196">
        <v>2</v>
      </c>
      <c r="I314" s="197"/>
      <c r="J314" s="198">
        <f>ROUND(I314*H314,2)</f>
        <v>0</v>
      </c>
      <c r="K314" s="194" t="s">
        <v>246</v>
      </c>
      <c r="L314" s="199"/>
      <c r="M314" s="200" t="s">
        <v>1</v>
      </c>
      <c r="N314" s="201" t="s">
        <v>46</v>
      </c>
      <c r="O314" s="59"/>
      <c r="P314" s="159">
        <f>O314*H314</f>
        <v>0</v>
      </c>
      <c r="Q314" s="159">
        <v>0.111</v>
      </c>
      <c r="R314" s="159">
        <f>Q314*H314</f>
        <v>0.222</v>
      </c>
      <c r="S314" s="159">
        <v>0</v>
      </c>
      <c r="T314" s="160">
        <f>S314*H314</f>
        <v>0</v>
      </c>
      <c r="U314" s="33"/>
      <c r="V314" s="33"/>
      <c r="W314" s="33"/>
      <c r="X314" s="33"/>
      <c r="Y314" s="33"/>
      <c r="Z314" s="33"/>
      <c r="AA314" s="33"/>
      <c r="AB314" s="33"/>
      <c r="AC314" s="33"/>
      <c r="AD314" s="33"/>
      <c r="AE314" s="33"/>
      <c r="AR314" s="161" t="s">
        <v>259</v>
      </c>
      <c r="AT314" s="161" t="s">
        <v>272</v>
      </c>
      <c r="AU314" s="161" t="s">
        <v>91</v>
      </c>
      <c r="AY314" s="18" t="s">
        <v>199</v>
      </c>
      <c r="BE314" s="162">
        <f>IF(N314="základní",J314,0)</f>
        <v>0</v>
      </c>
      <c r="BF314" s="162">
        <f>IF(N314="snížená",J314,0)</f>
        <v>0</v>
      </c>
      <c r="BG314" s="162">
        <f>IF(N314="zákl. přenesená",J314,0)</f>
        <v>0</v>
      </c>
      <c r="BH314" s="162">
        <f>IF(N314="sníž. přenesená",J314,0)</f>
        <v>0</v>
      </c>
      <c r="BI314" s="162">
        <f>IF(N314="nulová",J314,0)</f>
        <v>0</v>
      </c>
      <c r="BJ314" s="18" t="s">
        <v>89</v>
      </c>
      <c r="BK314" s="162">
        <f>ROUND(I314*H314,2)</f>
        <v>0</v>
      </c>
      <c r="BL314" s="18" t="s">
        <v>206</v>
      </c>
      <c r="BM314" s="161" t="s">
        <v>1973</v>
      </c>
    </row>
    <row r="315" spans="1:65" s="2" customFormat="1" ht="14.45" customHeight="1">
      <c r="A315" s="33"/>
      <c r="B315" s="149"/>
      <c r="C315" s="192" t="s">
        <v>448</v>
      </c>
      <c r="D315" s="192" t="s">
        <v>272</v>
      </c>
      <c r="E315" s="193" t="s">
        <v>1974</v>
      </c>
      <c r="F315" s="194" t="s">
        <v>1975</v>
      </c>
      <c r="G315" s="195" t="s">
        <v>400</v>
      </c>
      <c r="H315" s="196">
        <v>1</v>
      </c>
      <c r="I315" s="197"/>
      <c r="J315" s="198">
        <f>ROUND(I315*H315,2)</f>
        <v>0</v>
      </c>
      <c r="K315" s="194" t="s">
        <v>205</v>
      </c>
      <c r="L315" s="199"/>
      <c r="M315" s="200" t="s">
        <v>1</v>
      </c>
      <c r="N315" s="201" t="s">
        <v>46</v>
      </c>
      <c r="O315" s="59"/>
      <c r="P315" s="159">
        <f>O315*H315</f>
        <v>0</v>
      </c>
      <c r="Q315" s="159">
        <v>0.0009</v>
      </c>
      <c r="R315" s="159">
        <f>Q315*H315</f>
        <v>0.0009</v>
      </c>
      <c r="S315" s="159">
        <v>0</v>
      </c>
      <c r="T315" s="160">
        <f>S315*H315</f>
        <v>0</v>
      </c>
      <c r="U315" s="33"/>
      <c r="V315" s="33"/>
      <c r="W315" s="33"/>
      <c r="X315" s="33"/>
      <c r="Y315" s="33"/>
      <c r="Z315" s="33"/>
      <c r="AA315" s="33"/>
      <c r="AB315" s="33"/>
      <c r="AC315" s="33"/>
      <c r="AD315" s="33"/>
      <c r="AE315" s="33"/>
      <c r="AR315" s="161" t="s">
        <v>259</v>
      </c>
      <c r="AT315" s="161" t="s">
        <v>272</v>
      </c>
      <c r="AU315" s="161" t="s">
        <v>91</v>
      </c>
      <c r="AY315" s="18" t="s">
        <v>199</v>
      </c>
      <c r="BE315" s="162">
        <f>IF(N315="základní",J315,0)</f>
        <v>0</v>
      </c>
      <c r="BF315" s="162">
        <f>IF(N315="snížená",J315,0)</f>
        <v>0</v>
      </c>
      <c r="BG315" s="162">
        <f>IF(N315="zákl. přenesená",J315,0)</f>
        <v>0</v>
      </c>
      <c r="BH315" s="162">
        <f>IF(N315="sníž. přenesená",J315,0)</f>
        <v>0</v>
      </c>
      <c r="BI315" s="162">
        <f>IF(N315="nulová",J315,0)</f>
        <v>0</v>
      </c>
      <c r="BJ315" s="18" t="s">
        <v>89</v>
      </c>
      <c r="BK315" s="162">
        <f>ROUND(I315*H315,2)</f>
        <v>0</v>
      </c>
      <c r="BL315" s="18" t="s">
        <v>206</v>
      </c>
      <c r="BM315" s="161" t="s">
        <v>1976</v>
      </c>
    </row>
    <row r="316" spans="1:47" s="2" customFormat="1" ht="11.25">
      <c r="A316" s="33"/>
      <c r="B316" s="34"/>
      <c r="C316" s="33"/>
      <c r="D316" s="163" t="s">
        <v>208</v>
      </c>
      <c r="E316" s="33"/>
      <c r="F316" s="164" t="s">
        <v>1975</v>
      </c>
      <c r="G316" s="33"/>
      <c r="H316" s="33"/>
      <c r="I316" s="165"/>
      <c r="J316" s="33"/>
      <c r="K316" s="33"/>
      <c r="L316" s="34"/>
      <c r="M316" s="166"/>
      <c r="N316" s="167"/>
      <c r="O316" s="59"/>
      <c r="P316" s="59"/>
      <c r="Q316" s="59"/>
      <c r="R316" s="59"/>
      <c r="S316" s="59"/>
      <c r="T316" s="60"/>
      <c r="U316" s="33"/>
      <c r="V316" s="33"/>
      <c r="W316" s="33"/>
      <c r="X316" s="33"/>
      <c r="Y316" s="33"/>
      <c r="Z316" s="33"/>
      <c r="AA316" s="33"/>
      <c r="AB316" s="33"/>
      <c r="AC316" s="33"/>
      <c r="AD316" s="33"/>
      <c r="AE316" s="33"/>
      <c r="AT316" s="18" t="s">
        <v>208</v>
      </c>
      <c r="AU316" s="18" t="s">
        <v>91</v>
      </c>
    </row>
    <row r="317" spans="2:51" s="14" customFormat="1" ht="11.25">
      <c r="B317" s="177"/>
      <c r="D317" s="163" t="s">
        <v>212</v>
      </c>
      <c r="E317" s="178" t="s">
        <v>1</v>
      </c>
      <c r="F317" s="179" t="s">
        <v>1977</v>
      </c>
      <c r="H317" s="178" t="s">
        <v>1</v>
      </c>
      <c r="I317" s="180"/>
      <c r="L317" s="177"/>
      <c r="M317" s="181"/>
      <c r="N317" s="182"/>
      <c r="O317" s="182"/>
      <c r="P317" s="182"/>
      <c r="Q317" s="182"/>
      <c r="R317" s="182"/>
      <c r="S317" s="182"/>
      <c r="T317" s="183"/>
      <c r="AT317" s="178" t="s">
        <v>212</v>
      </c>
      <c r="AU317" s="178" t="s">
        <v>91</v>
      </c>
      <c r="AV317" s="14" t="s">
        <v>89</v>
      </c>
      <c r="AW317" s="14" t="s">
        <v>36</v>
      </c>
      <c r="AX317" s="14" t="s">
        <v>81</v>
      </c>
      <c r="AY317" s="178" t="s">
        <v>199</v>
      </c>
    </row>
    <row r="318" spans="2:51" s="14" customFormat="1" ht="11.25">
      <c r="B318" s="177"/>
      <c r="D318" s="163" t="s">
        <v>212</v>
      </c>
      <c r="E318" s="178" t="s">
        <v>1</v>
      </c>
      <c r="F318" s="179" t="s">
        <v>1969</v>
      </c>
      <c r="H318" s="178" t="s">
        <v>1</v>
      </c>
      <c r="I318" s="180"/>
      <c r="L318" s="177"/>
      <c r="M318" s="181"/>
      <c r="N318" s="182"/>
      <c r="O318" s="182"/>
      <c r="P318" s="182"/>
      <c r="Q318" s="182"/>
      <c r="R318" s="182"/>
      <c r="S318" s="182"/>
      <c r="T318" s="183"/>
      <c r="AT318" s="178" t="s">
        <v>212</v>
      </c>
      <c r="AU318" s="178" t="s">
        <v>91</v>
      </c>
      <c r="AV318" s="14" t="s">
        <v>89</v>
      </c>
      <c r="AW318" s="14" t="s">
        <v>36</v>
      </c>
      <c r="AX318" s="14" t="s">
        <v>81</v>
      </c>
      <c r="AY318" s="178" t="s">
        <v>199</v>
      </c>
    </row>
    <row r="319" spans="2:51" s="13" customFormat="1" ht="11.25">
      <c r="B319" s="169"/>
      <c r="D319" s="163" t="s">
        <v>212</v>
      </c>
      <c r="E319" s="170" t="s">
        <v>1</v>
      </c>
      <c r="F319" s="171" t="s">
        <v>89</v>
      </c>
      <c r="H319" s="172">
        <v>1</v>
      </c>
      <c r="I319" s="173"/>
      <c r="L319" s="169"/>
      <c r="M319" s="174"/>
      <c r="N319" s="175"/>
      <c r="O319" s="175"/>
      <c r="P319" s="175"/>
      <c r="Q319" s="175"/>
      <c r="R319" s="175"/>
      <c r="S319" s="175"/>
      <c r="T319" s="176"/>
      <c r="AT319" s="170" t="s">
        <v>212</v>
      </c>
      <c r="AU319" s="170" t="s">
        <v>91</v>
      </c>
      <c r="AV319" s="13" t="s">
        <v>91</v>
      </c>
      <c r="AW319" s="13" t="s">
        <v>36</v>
      </c>
      <c r="AX319" s="13" t="s">
        <v>81</v>
      </c>
      <c r="AY319" s="170" t="s">
        <v>199</v>
      </c>
    </row>
    <row r="320" spans="2:51" s="15" customFormat="1" ht="11.25">
      <c r="B320" s="184"/>
      <c r="D320" s="163" t="s">
        <v>212</v>
      </c>
      <c r="E320" s="185" t="s">
        <v>1</v>
      </c>
      <c r="F320" s="186" t="s">
        <v>234</v>
      </c>
      <c r="H320" s="187">
        <v>1</v>
      </c>
      <c r="I320" s="188"/>
      <c r="L320" s="184"/>
      <c r="M320" s="189"/>
      <c r="N320" s="190"/>
      <c r="O320" s="190"/>
      <c r="P320" s="190"/>
      <c r="Q320" s="190"/>
      <c r="R320" s="190"/>
      <c r="S320" s="190"/>
      <c r="T320" s="191"/>
      <c r="AT320" s="185" t="s">
        <v>212</v>
      </c>
      <c r="AU320" s="185" t="s">
        <v>91</v>
      </c>
      <c r="AV320" s="15" t="s">
        <v>206</v>
      </c>
      <c r="AW320" s="15" t="s">
        <v>36</v>
      </c>
      <c r="AX320" s="15" t="s">
        <v>89</v>
      </c>
      <c r="AY320" s="185" t="s">
        <v>199</v>
      </c>
    </row>
    <row r="321" spans="1:65" s="2" customFormat="1" ht="14.45" customHeight="1">
      <c r="A321" s="33"/>
      <c r="B321" s="149"/>
      <c r="C321" s="150" t="s">
        <v>456</v>
      </c>
      <c r="D321" s="150" t="s">
        <v>201</v>
      </c>
      <c r="E321" s="151" t="s">
        <v>949</v>
      </c>
      <c r="F321" s="152" t="s">
        <v>950</v>
      </c>
      <c r="G321" s="153" t="s">
        <v>400</v>
      </c>
      <c r="H321" s="154">
        <v>2</v>
      </c>
      <c r="I321" s="155"/>
      <c r="J321" s="156">
        <f>ROUND(I321*H321,2)</f>
        <v>0</v>
      </c>
      <c r="K321" s="152" t="s">
        <v>246</v>
      </c>
      <c r="L321" s="34"/>
      <c r="M321" s="157" t="s">
        <v>1</v>
      </c>
      <c r="N321" s="158" t="s">
        <v>46</v>
      </c>
      <c r="O321" s="59"/>
      <c r="P321" s="159">
        <f>O321*H321</f>
        <v>0</v>
      </c>
      <c r="Q321" s="159">
        <v>0.21734</v>
      </c>
      <c r="R321" s="159">
        <f>Q321*H321</f>
        <v>0.43468</v>
      </c>
      <c r="S321" s="159">
        <v>0</v>
      </c>
      <c r="T321" s="160">
        <f>S321*H321</f>
        <v>0</v>
      </c>
      <c r="U321" s="33"/>
      <c r="V321" s="33"/>
      <c r="W321" s="33"/>
      <c r="X321" s="33"/>
      <c r="Y321" s="33"/>
      <c r="Z321" s="33"/>
      <c r="AA321" s="33"/>
      <c r="AB321" s="33"/>
      <c r="AC321" s="33"/>
      <c r="AD321" s="33"/>
      <c r="AE321" s="33"/>
      <c r="AR321" s="161" t="s">
        <v>206</v>
      </c>
      <c r="AT321" s="161" t="s">
        <v>201</v>
      </c>
      <c r="AU321" s="161" t="s">
        <v>91</v>
      </c>
      <c r="AY321" s="18" t="s">
        <v>199</v>
      </c>
      <c r="BE321" s="162">
        <f>IF(N321="základní",J321,0)</f>
        <v>0</v>
      </c>
      <c r="BF321" s="162">
        <f>IF(N321="snížená",J321,0)</f>
        <v>0</v>
      </c>
      <c r="BG321" s="162">
        <f>IF(N321="zákl. přenesená",J321,0)</f>
        <v>0</v>
      </c>
      <c r="BH321" s="162">
        <f>IF(N321="sníž. přenesená",J321,0)</f>
        <v>0</v>
      </c>
      <c r="BI321" s="162">
        <f>IF(N321="nulová",J321,0)</f>
        <v>0</v>
      </c>
      <c r="BJ321" s="18" t="s">
        <v>89</v>
      </c>
      <c r="BK321" s="162">
        <f>ROUND(I321*H321,2)</f>
        <v>0</v>
      </c>
      <c r="BL321" s="18" t="s">
        <v>206</v>
      </c>
      <c r="BM321" s="161" t="s">
        <v>1978</v>
      </c>
    </row>
    <row r="322" spans="1:47" s="2" customFormat="1" ht="11.25">
      <c r="A322" s="33"/>
      <c r="B322" s="34"/>
      <c r="C322" s="33"/>
      <c r="D322" s="163" t="s">
        <v>208</v>
      </c>
      <c r="E322" s="33"/>
      <c r="F322" s="164" t="s">
        <v>950</v>
      </c>
      <c r="G322" s="33"/>
      <c r="H322" s="33"/>
      <c r="I322" s="165"/>
      <c r="J322" s="33"/>
      <c r="K322" s="33"/>
      <c r="L322" s="34"/>
      <c r="M322" s="166"/>
      <c r="N322" s="167"/>
      <c r="O322" s="59"/>
      <c r="P322" s="59"/>
      <c r="Q322" s="59"/>
      <c r="R322" s="59"/>
      <c r="S322" s="59"/>
      <c r="T322" s="60"/>
      <c r="U322" s="33"/>
      <c r="V322" s="33"/>
      <c r="W322" s="33"/>
      <c r="X322" s="33"/>
      <c r="Y322" s="33"/>
      <c r="Z322" s="33"/>
      <c r="AA322" s="33"/>
      <c r="AB322" s="33"/>
      <c r="AC322" s="33"/>
      <c r="AD322" s="33"/>
      <c r="AE322" s="33"/>
      <c r="AT322" s="18" t="s">
        <v>208</v>
      </c>
      <c r="AU322" s="18" t="s">
        <v>91</v>
      </c>
    </row>
    <row r="323" spans="1:47" s="2" customFormat="1" ht="29.25">
      <c r="A323" s="33"/>
      <c r="B323" s="34"/>
      <c r="C323" s="33"/>
      <c r="D323" s="163" t="s">
        <v>210</v>
      </c>
      <c r="E323" s="33"/>
      <c r="F323" s="168" t="s">
        <v>952</v>
      </c>
      <c r="G323" s="33"/>
      <c r="H323" s="33"/>
      <c r="I323" s="165"/>
      <c r="J323" s="33"/>
      <c r="K323" s="33"/>
      <c r="L323" s="34"/>
      <c r="M323" s="166"/>
      <c r="N323" s="167"/>
      <c r="O323" s="59"/>
      <c r="P323" s="59"/>
      <c r="Q323" s="59"/>
      <c r="R323" s="59"/>
      <c r="S323" s="59"/>
      <c r="T323" s="60"/>
      <c r="U323" s="33"/>
      <c r="V323" s="33"/>
      <c r="W323" s="33"/>
      <c r="X323" s="33"/>
      <c r="Y323" s="33"/>
      <c r="Z323" s="33"/>
      <c r="AA323" s="33"/>
      <c r="AB323" s="33"/>
      <c r="AC323" s="33"/>
      <c r="AD323" s="33"/>
      <c r="AE323" s="33"/>
      <c r="AT323" s="18" t="s">
        <v>210</v>
      </c>
      <c r="AU323" s="18" t="s">
        <v>91</v>
      </c>
    </row>
    <row r="324" spans="1:65" s="2" customFormat="1" ht="14.45" customHeight="1">
      <c r="A324" s="33"/>
      <c r="B324" s="149"/>
      <c r="C324" s="192" t="s">
        <v>464</v>
      </c>
      <c r="D324" s="192" t="s">
        <v>272</v>
      </c>
      <c r="E324" s="193" t="s">
        <v>953</v>
      </c>
      <c r="F324" s="194" t="s">
        <v>954</v>
      </c>
      <c r="G324" s="195" t="s">
        <v>400</v>
      </c>
      <c r="H324" s="196">
        <v>2</v>
      </c>
      <c r="I324" s="197"/>
      <c r="J324" s="198">
        <f>ROUND(I324*H324,2)</f>
        <v>0</v>
      </c>
      <c r="K324" s="194" t="s">
        <v>246</v>
      </c>
      <c r="L324" s="199"/>
      <c r="M324" s="200" t="s">
        <v>1</v>
      </c>
      <c r="N324" s="201" t="s">
        <v>46</v>
      </c>
      <c r="O324" s="59"/>
      <c r="P324" s="159">
        <f>O324*H324</f>
        <v>0</v>
      </c>
      <c r="Q324" s="159">
        <v>0.0506</v>
      </c>
      <c r="R324" s="159">
        <f>Q324*H324</f>
        <v>0.1012</v>
      </c>
      <c r="S324" s="159">
        <v>0</v>
      </c>
      <c r="T324" s="160">
        <f>S324*H324</f>
        <v>0</v>
      </c>
      <c r="U324" s="33"/>
      <c r="V324" s="33"/>
      <c r="W324" s="33"/>
      <c r="X324" s="33"/>
      <c r="Y324" s="33"/>
      <c r="Z324" s="33"/>
      <c r="AA324" s="33"/>
      <c r="AB324" s="33"/>
      <c r="AC324" s="33"/>
      <c r="AD324" s="33"/>
      <c r="AE324" s="33"/>
      <c r="AR324" s="161" t="s">
        <v>259</v>
      </c>
      <c r="AT324" s="161" t="s">
        <v>272</v>
      </c>
      <c r="AU324" s="161" t="s">
        <v>91</v>
      </c>
      <c r="AY324" s="18" t="s">
        <v>199</v>
      </c>
      <c r="BE324" s="162">
        <f>IF(N324="základní",J324,0)</f>
        <v>0</v>
      </c>
      <c r="BF324" s="162">
        <f>IF(N324="snížená",J324,0)</f>
        <v>0</v>
      </c>
      <c r="BG324" s="162">
        <f>IF(N324="zákl. přenesená",J324,0)</f>
        <v>0</v>
      </c>
      <c r="BH324" s="162">
        <f>IF(N324="sníž. přenesená",J324,0)</f>
        <v>0</v>
      </c>
      <c r="BI324" s="162">
        <f>IF(N324="nulová",J324,0)</f>
        <v>0</v>
      </c>
      <c r="BJ324" s="18" t="s">
        <v>89</v>
      </c>
      <c r="BK324" s="162">
        <f>ROUND(I324*H324,2)</f>
        <v>0</v>
      </c>
      <c r="BL324" s="18" t="s">
        <v>206</v>
      </c>
      <c r="BM324" s="161" t="s">
        <v>1979</v>
      </c>
    </row>
    <row r="325" spans="1:65" s="2" customFormat="1" ht="24.2" customHeight="1">
      <c r="A325" s="33"/>
      <c r="B325" s="149"/>
      <c r="C325" s="150" t="s">
        <v>471</v>
      </c>
      <c r="D325" s="150" t="s">
        <v>201</v>
      </c>
      <c r="E325" s="151" t="s">
        <v>1980</v>
      </c>
      <c r="F325" s="152" t="s">
        <v>1981</v>
      </c>
      <c r="G325" s="153" t="s">
        <v>400</v>
      </c>
      <c r="H325" s="154">
        <v>1</v>
      </c>
      <c r="I325" s="155"/>
      <c r="J325" s="156">
        <f>ROUND(I325*H325,2)</f>
        <v>0</v>
      </c>
      <c r="K325" s="152" t="s">
        <v>246</v>
      </c>
      <c r="L325" s="34"/>
      <c r="M325" s="157" t="s">
        <v>1</v>
      </c>
      <c r="N325" s="158" t="s">
        <v>46</v>
      </c>
      <c r="O325" s="59"/>
      <c r="P325" s="159">
        <f>O325*H325</f>
        <v>0</v>
      </c>
      <c r="Q325" s="159">
        <v>0.21734</v>
      </c>
      <c r="R325" s="159">
        <f>Q325*H325</f>
        <v>0.21734</v>
      </c>
      <c r="S325" s="159">
        <v>0</v>
      </c>
      <c r="T325" s="160">
        <f>S325*H325</f>
        <v>0</v>
      </c>
      <c r="U325" s="33"/>
      <c r="V325" s="33"/>
      <c r="W325" s="33"/>
      <c r="X325" s="33"/>
      <c r="Y325" s="33"/>
      <c r="Z325" s="33"/>
      <c r="AA325" s="33"/>
      <c r="AB325" s="33"/>
      <c r="AC325" s="33"/>
      <c r="AD325" s="33"/>
      <c r="AE325" s="33"/>
      <c r="AR325" s="161" t="s">
        <v>206</v>
      </c>
      <c r="AT325" s="161" t="s">
        <v>201</v>
      </c>
      <c r="AU325" s="161" t="s">
        <v>91</v>
      </c>
      <c r="AY325" s="18" t="s">
        <v>199</v>
      </c>
      <c r="BE325" s="162">
        <f>IF(N325="základní",J325,0)</f>
        <v>0</v>
      </c>
      <c r="BF325" s="162">
        <f>IF(N325="snížená",J325,0)</f>
        <v>0</v>
      </c>
      <c r="BG325" s="162">
        <f>IF(N325="zákl. přenesená",J325,0)</f>
        <v>0</v>
      </c>
      <c r="BH325" s="162">
        <f>IF(N325="sníž. přenesená",J325,0)</f>
        <v>0</v>
      </c>
      <c r="BI325" s="162">
        <f>IF(N325="nulová",J325,0)</f>
        <v>0</v>
      </c>
      <c r="BJ325" s="18" t="s">
        <v>89</v>
      </c>
      <c r="BK325" s="162">
        <f>ROUND(I325*H325,2)</f>
        <v>0</v>
      </c>
      <c r="BL325" s="18" t="s">
        <v>206</v>
      </c>
      <c r="BM325" s="161" t="s">
        <v>1982</v>
      </c>
    </row>
    <row r="326" spans="2:63" s="12" customFormat="1" ht="22.9" customHeight="1">
      <c r="B326" s="136"/>
      <c r="D326" s="137" t="s">
        <v>80</v>
      </c>
      <c r="E326" s="147" t="s">
        <v>271</v>
      </c>
      <c r="F326" s="147" t="s">
        <v>1743</v>
      </c>
      <c r="I326" s="139"/>
      <c r="J326" s="148">
        <f>BK326</f>
        <v>0</v>
      </c>
      <c r="L326" s="136"/>
      <c r="M326" s="141"/>
      <c r="N326" s="142"/>
      <c r="O326" s="142"/>
      <c r="P326" s="143">
        <f>P327+P358+P372+P380</f>
        <v>0</v>
      </c>
      <c r="Q326" s="142"/>
      <c r="R326" s="143">
        <f>R327+R358+R372+R380</f>
        <v>11.31903</v>
      </c>
      <c r="S326" s="142"/>
      <c r="T326" s="144">
        <f>T327+T358+T372+T380</f>
        <v>1845.6</v>
      </c>
      <c r="AR326" s="137" t="s">
        <v>89</v>
      </c>
      <c r="AT326" s="145" t="s">
        <v>80</v>
      </c>
      <c r="AU326" s="145" t="s">
        <v>89</v>
      </c>
      <c r="AY326" s="137" t="s">
        <v>199</v>
      </c>
      <c r="BK326" s="146">
        <f>BK327+BK358+BK372+BK380</f>
        <v>0</v>
      </c>
    </row>
    <row r="327" spans="2:63" s="12" customFormat="1" ht="20.85" customHeight="1">
      <c r="B327" s="136"/>
      <c r="D327" s="137" t="s">
        <v>80</v>
      </c>
      <c r="E327" s="147" t="s">
        <v>563</v>
      </c>
      <c r="F327" s="147" t="s">
        <v>564</v>
      </c>
      <c r="I327" s="139"/>
      <c r="J327" s="148">
        <f>BK327</f>
        <v>0</v>
      </c>
      <c r="L327" s="136"/>
      <c r="M327" s="141"/>
      <c r="N327" s="142"/>
      <c r="O327" s="142"/>
      <c r="P327" s="143">
        <f>SUM(P328:P357)</f>
        <v>0</v>
      </c>
      <c r="Q327" s="142"/>
      <c r="R327" s="143">
        <f>SUM(R328:R357)</f>
        <v>11.089122</v>
      </c>
      <c r="S327" s="142"/>
      <c r="T327" s="144">
        <f>SUM(T328:T357)</f>
        <v>0</v>
      </c>
      <c r="AR327" s="137" t="s">
        <v>89</v>
      </c>
      <c r="AT327" s="145" t="s">
        <v>80</v>
      </c>
      <c r="AU327" s="145" t="s">
        <v>91</v>
      </c>
      <c r="AY327" s="137" t="s">
        <v>199</v>
      </c>
      <c r="BK327" s="146">
        <f>SUM(BK328:BK357)</f>
        <v>0</v>
      </c>
    </row>
    <row r="328" spans="1:65" s="2" customFormat="1" ht="24.2" customHeight="1">
      <c r="A328" s="33"/>
      <c r="B328" s="149"/>
      <c r="C328" s="150" t="s">
        <v>477</v>
      </c>
      <c r="D328" s="150" t="s">
        <v>201</v>
      </c>
      <c r="E328" s="151" t="s">
        <v>566</v>
      </c>
      <c r="F328" s="152" t="s">
        <v>567</v>
      </c>
      <c r="G328" s="153" t="s">
        <v>204</v>
      </c>
      <c r="H328" s="154">
        <v>116.8</v>
      </c>
      <c r="I328" s="155"/>
      <c r="J328" s="156">
        <f>ROUND(I328*H328,2)</f>
        <v>0</v>
      </c>
      <c r="K328" s="152" t="s">
        <v>205</v>
      </c>
      <c r="L328" s="34"/>
      <c r="M328" s="157" t="s">
        <v>1</v>
      </c>
      <c r="N328" s="158" t="s">
        <v>46</v>
      </c>
      <c r="O328" s="59"/>
      <c r="P328" s="159">
        <f>O328*H328</f>
        <v>0</v>
      </c>
      <c r="Q328" s="159">
        <v>0.00063</v>
      </c>
      <c r="R328" s="159">
        <f>Q328*H328</f>
        <v>0.073584</v>
      </c>
      <c r="S328" s="159">
        <v>0</v>
      </c>
      <c r="T328" s="160">
        <f>S328*H328</f>
        <v>0</v>
      </c>
      <c r="U328" s="33"/>
      <c r="V328" s="33"/>
      <c r="W328" s="33"/>
      <c r="X328" s="33"/>
      <c r="Y328" s="33"/>
      <c r="Z328" s="33"/>
      <c r="AA328" s="33"/>
      <c r="AB328" s="33"/>
      <c r="AC328" s="33"/>
      <c r="AD328" s="33"/>
      <c r="AE328" s="33"/>
      <c r="AR328" s="161" t="s">
        <v>206</v>
      </c>
      <c r="AT328" s="161" t="s">
        <v>201</v>
      </c>
      <c r="AU328" s="161" t="s">
        <v>221</v>
      </c>
      <c r="AY328" s="18" t="s">
        <v>199</v>
      </c>
      <c r="BE328" s="162">
        <f>IF(N328="základní",J328,0)</f>
        <v>0</v>
      </c>
      <c r="BF328" s="162">
        <f>IF(N328="snížená",J328,0)</f>
        <v>0</v>
      </c>
      <c r="BG328" s="162">
        <f>IF(N328="zákl. přenesená",J328,0)</f>
        <v>0</v>
      </c>
      <c r="BH328" s="162">
        <f>IF(N328="sníž. přenesená",J328,0)</f>
        <v>0</v>
      </c>
      <c r="BI328" s="162">
        <f>IF(N328="nulová",J328,0)</f>
        <v>0</v>
      </c>
      <c r="BJ328" s="18" t="s">
        <v>89</v>
      </c>
      <c r="BK328" s="162">
        <f>ROUND(I328*H328,2)</f>
        <v>0</v>
      </c>
      <c r="BL328" s="18" t="s">
        <v>206</v>
      </c>
      <c r="BM328" s="161" t="s">
        <v>1983</v>
      </c>
    </row>
    <row r="329" spans="1:47" s="2" customFormat="1" ht="19.5">
      <c r="A329" s="33"/>
      <c r="B329" s="34"/>
      <c r="C329" s="33"/>
      <c r="D329" s="163" t="s">
        <v>208</v>
      </c>
      <c r="E329" s="33"/>
      <c r="F329" s="164" t="s">
        <v>569</v>
      </c>
      <c r="G329" s="33"/>
      <c r="H329" s="33"/>
      <c r="I329" s="165"/>
      <c r="J329" s="33"/>
      <c r="K329" s="33"/>
      <c r="L329" s="34"/>
      <c r="M329" s="166"/>
      <c r="N329" s="167"/>
      <c r="O329" s="59"/>
      <c r="P329" s="59"/>
      <c r="Q329" s="59"/>
      <c r="R329" s="59"/>
      <c r="S329" s="59"/>
      <c r="T329" s="60"/>
      <c r="U329" s="33"/>
      <c r="V329" s="33"/>
      <c r="W329" s="33"/>
      <c r="X329" s="33"/>
      <c r="Y329" s="33"/>
      <c r="Z329" s="33"/>
      <c r="AA329" s="33"/>
      <c r="AB329" s="33"/>
      <c r="AC329" s="33"/>
      <c r="AD329" s="33"/>
      <c r="AE329" s="33"/>
      <c r="AT329" s="18" t="s">
        <v>208</v>
      </c>
      <c r="AU329" s="18" t="s">
        <v>221</v>
      </c>
    </row>
    <row r="330" spans="1:47" s="2" customFormat="1" ht="68.25">
      <c r="A330" s="33"/>
      <c r="B330" s="34"/>
      <c r="C330" s="33"/>
      <c r="D330" s="163" t="s">
        <v>210</v>
      </c>
      <c r="E330" s="33"/>
      <c r="F330" s="168" t="s">
        <v>570</v>
      </c>
      <c r="G330" s="33"/>
      <c r="H330" s="33"/>
      <c r="I330" s="165"/>
      <c r="J330" s="33"/>
      <c r="K330" s="33"/>
      <c r="L330" s="34"/>
      <c r="M330" s="166"/>
      <c r="N330" s="167"/>
      <c r="O330" s="59"/>
      <c r="P330" s="59"/>
      <c r="Q330" s="59"/>
      <c r="R330" s="59"/>
      <c r="S330" s="59"/>
      <c r="T330" s="60"/>
      <c r="U330" s="33"/>
      <c r="V330" s="33"/>
      <c r="W330" s="33"/>
      <c r="X330" s="33"/>
      <c r="Y330" s="33"/>
      <c r="Z330" s="33"/>
      <c r="AA330" s="33"/>
      <c r="AB330" s="33"/>
      <c r="AC330" s="33"/>
      <c r="AD330" s="33"/>
      <c r="AE330" s="33"/>
      <c r="AT330" s="18" t="s">
        <v>210</v>
      </c>
      <c r="AU330" s="18" t="s">
        <v>221</v>
      </c>
    </row>
    <row r="331" spans="2:51" s="14" customFormat="1" ht="11.25">
      <c r="B331" s="177"/>
      <c r="D331" s="163" t="s">
        <v>212</v>
      </c>
      <c r="E331" s="178" t="s">
        <v>1</v>
      </c>
      <c r="F331" s="179" t="s">
        <v>900</v>
      </c>
      <c r="H331" s="178" t="s">
        <v>1</v>
      </c>
      <c r="I331" s="180"/>
      <c r="L331" s="177"/>
      <c r="M331" s="181"/>
      <c r="N331" s="182"/>
      <c r="O331" s="182"/>
      <c r="P331" s="182"/>
      <c r="Q331" s="182"/>
      <c r="R331" s="182"/>
      <c r="S331" s="182"/>
      <c r="T331" s="183"/>
      <c r="AT331" s="178" t="s">
        <v>212</v>
      </c>
      <c r="AU331" s="178" t="s">
        <v>221</v>
      </c>
      <c r="AV331" s="14" t="s">
        <v>89</v>
      </c>
      <c r="AW331" s="14" t="s">
        <v>36</v>
      </c>
      <c r="AX331" s="14" t="s">
        <v>81</v>
      </c>
      <c r="AY331" s="178" t="s">
        <v>199</v>
      </c>
    </row>
    <row r="332" spans="2:51" s="13" customFormat="1" ht="11.25">
      <c r="B332" s="169"/>
      <c r="D332" s="163" t="s">
        <v>212</v>
      </c>
      <c r="E332" s="170" t="s">
        <v>1</v>
      </c>
      <c r="F332" s="171" t="s">
        <v>1984</v>
      </c>
      <c r="H332" s="172">
        <v>39.9</v>
      </c>
      <c r="I332" s="173"/>
      <c r="L332" s="169"/>
      <c r="M332" s="174"/>
      <c r="N332" s="175"/>
      <c r="O332" s="175"/>
      <c r="P332" s="175"/>
      <c r="Q332" s="175"/>
      <c r="R332" s="175"/>
      <c r="S332" s="175"/>
      <c r="T332" s="176"/>
      <c r="AT332" s="170" t="s">
        <v>212</v>
      </c>
      <c r="AU332" s="170" t="s">
        <v>221</v>
      </c>
      <c r="AV332" s="13" t="s">
        <v>91</v>
      </c>
      <c r="AW332" s="13" t="s">
        <v>36</v>
      </c>
      <c r="AX332" s="13" t="s">
        <v>81</v>
      </c>
      <c r="AY332" s="170" t="s">
        <v>199</v>
      </c>
    </row>
    <row r="333" spans="2:51" s="13" customFormat="1" ht="11.25">
      <c r="B333" s="169"/>
      <c r="D333" s="163" t="s">
        <v>212</v>
      </c>
      <c r="E333" s="170" t="s">
        <v>1</v>
      </c>
      <c r="F333" s="171" t="s">
        <v>1985</v>
      </c>
      <c r="H333" s="172">
        <v>38.3</v>
      </c>
      <c r="I333" s="173"/>
      <c r="L333" s="169"/>
      <c r="M333" s="174"/>
      <c r="N333" s="175"/>
      <c r="O333" s="175"/>
      <c r="P333" s="175"/>
      <c r="Q333" s="175"/>
      <c r="R333" s="175"/>
      <c r="S333" s="175"/>
      <c r="T333" s="176"/>
      <c r="AT333" s="170" t="s">
        <v>212</v>
      </c>
      <c r="AU333" s="170" t="s">
        <v>221</v>
      </c>
      <c r="AV333" s="13" t="s">
        <v>91</v>
      </c>
      <c r="AW333" s="13" t="s">
        <v>36</v>
      </c>
      <c r="AX333" s="13" t="s">
        <v>81</v>
      </c>
      <c r="AY333" s="170" t="s">
        <v>199</v>
      </c>
    </row>
    <row r="334" spans="2:51" s="13" customFormat="1" ht="11.25">
      <c r="B334" s="169"/>
      <c r="D334" s="163" t="s">
        <v>212</v>
      </c>
      <c r="E334" s="170" t="s">
        <v>1</v>
      </c>
      <c r="F334" s="171" t="s">
        <v>1986</v>
      </c>
      <c r="H334" s="172">
        <v>38.6</v>
      </c>
      <c r="I334" s="173"/>
      <c r="L334" s="169"/>
      <c r="M334" s="174"/>
      <c r="N334" s="175"/>
      <c r="O334" s="175"/>
      <c r="P334" s="175"/>
      <c r="Q334" s="175"/>
      <c r="R334" s="175"/>
      <c r="S334" s="175"/>
      <c r="T334" s="176"/>
      <c r="AT334" s="170" t="s">
        <v>212</v>
      </c>
      <c r="AU334" s="170" t="s">
        <v>221</v>
      </c>
      <c r="AV334" s="13" t="s">
        <v>91</v>
      </c>
      <c r="AW334" s="13" t="s">
        <v>36</v>
      </c>
      <c r="AX334" s="13" t="s">
        <v>81</v>
      </c>
      <c r="AY334" s="170" t="s">
        <v>199</v>
      </c>
    </row>
    <row r="335" spans="2:51" s="15" customFormat="1" ht="11.25">
      <c r="B335" s="184"/>
      <c r="D335" s="163" t="s">
        <v>212</v>
      </c>
      <c r="E335" s="185" t="s">
        <v>1</v>
      </c>
      <c r="F335" s="186" t="s">
        <v>234</v>
      </c>
      <c r="H335" s="187">
        <v>116.8</v>
      </c>
      <c r="I335" s="188"/>
      <c r="L335" s="184"/>
      <c r="M335" s="189"/>
      <c r="N335" s="190"/>
      <c r="O335" s="190"/>
      <c r="P335" s="190"/>
      <c r="Q335" s="190"/>
      <c r="R335" s="190"/>
      <c r="S335" s="190"/>
      <c r="T335" s="191"/>
      <c r="AT335" s="185" t="s">
        <v>212</v>
      </c>
      <c r="AU335" s="185" t="s">
        <v>221</v>
      </c>
      <c r="AV335" s="15" t="s">
        <v>206</v>
      </c>
      <c r="AW335" s="15" t="s">
        <v>36</v>
      </c>
      <c r="AX335" s="15" t="s">
        <v>89</v>
      </c>
      <c r="AY335" s="185" t="s">
        <v>199</v>
      </c>
    </row>
    <row r="336" spans="1:65" s="2" customFormat="1" ht="24.2" customHeight="1">
      <c r="A336" s="33"/>
      <c r="B336" s="149"/>
      <c r="C336" s="150" t="s">
        <v>484</v>
      </c>
      <c r="D336" s="150" t="s">
        <v>201</v>
      </c>
      <c r="E336" s="151" t="s">
        <v>980</v>
      </c>
      <c r="F336" s="152" t="s">
        <v>981</v>
      </c>
      <c r="G336" s="153" t="s">
        <v>345</v>
      </c>
      <c r="H336" s="154">
        <v>73</v>
      </c>
      <c r="I336" s="155"/>
      <c r="J336" s="156">
        <f>ROUND(I336*H336,2)</f>
        <v>0</v>
      </c>
      <c r="K336" s="152" t="s">
        <v>246</v>
      </c>
      <c r="L336" s="34"/>
      <c r="M336" s="157" t="s">
        <v>1</v>
      </c>
      <c r="N336" s="158" t="s">
        <v>46</v>
      </c>
      <c r="O336" s="59"/>
      <c r="P336" s="159">
        <f>O336*H336</f>
        <v>0</v>
      </c>
      <c r="Q336" s="159">
        <v>0.0035</v>
      </c>
      <c r="R336" s="159">
        <f>Q336*H336</f>
        <v>0.2555</v>
      </c>
      <c r="S336" s="159">
        <v>0</v>
      </c>
      <c r="T336" s="160">
        <f>S336*H336</f>
        <v>0</v>
      </c>
      <c r="U336" s="33"/>
      <c r="V336" s="33"/>
      <c r="W336" s="33"/>
      <c r="X336" s="33"/>
      <c r="Y336" s="33"/>
      <c r="Z336" s="33"/>
      <c r="AA336" s="33"/>
      <c r="AB336" s="33"/>
      <c r="AC336" s="33"/>
      <c r="AD336" s="33"/>
      <c r="AE336" s="33"/>
      <c r="AR336" s="161" t="s">
        <v>206</v>
      </c>
      <c r="AT336" s="161" t="s">
        <v>201</v>
      </c>
      <c r="AU336" s="161" t="s">
        <v>221</v>
      </c>
      <c r="AY336" s="18" t="s">
        <v>199</v>
      </c>
      <c r="BE336" s="162">
        <f>IF(N336="základní",J336,0)</f>
        <v>0</v>
      </c>
      <c r="BF336" s="162">
        <f>IF(N336="snížená",J336,0)</f>
        <v>0</v>
      </c>
      <c r="BG336" s="162">
        <f>IF(N336="zákl. přenesená",J336,0)</f>
        <v>0</v>
      </c>
      <c r="BH336" s="162">
        <f>IF(N336="sníž. přenesená",J336,0)</f>
        <v>0</v>
      </c>
      <c r="BI336" s="162">
        <f>IF(N336="nulová",J336,0)</f>
        <v>0</v>
      </c>
      <c r="BJ336" s="18" t="s">
        <v>89</v>
      </c>
      <c r="BK336" s="162">
        <f>ROUND(I336*H336,2)</f>
        <v>0</v>
      </c>
      <c r="BL336" s="18" t="s">
        <v>206</v>
      </c>
      <c r="BM336" s="161" t="s">
        <v>1987</v>
      </c>
    </row>
    <row r="337" spans="1:47" s="2" customFormat="1" ht="19.5">
      <c r="A337" s="33"/>
      <c r="B337" s="34"/>
      <c r="C337" s="33"/>
      <c r="D337" s="163" t="s">
        <v>208</v>
      </c>
      <c r="E337" s="33"/>
      <c r="F337" s="164" t="s">
        <v>983</v>
      </c>
      <c r="G337" s="33"/>
      <c r="H337" s="33"/>
      <c r="I337" s="165"/>
      <c r="J337" s="33"/>
      <c r="K337" s="33"/>
      <c r="L337" s="34"/>
      <c r="M337" s="166"/>
      <c r="N337" s="167"/>
      <c r="O337" s="59"/>
      <c r="P337" s="59"/>
      <c r="Q337" s="59"/>
      <c r="R337" s="59"/>
      <c r="S337" s="59"/>
      <c r="T337" s="60"/>
      <c r="U337" s="33"/>
      <c r="V337" s="33"/>
      <c r="W337" s="33"/>
      <c r="X337" s="33"/>
      <c r="Y337" s="33"/>
      <c r="Z337" s="33"/>
      <c r="AA337" s="33"/>
      <c r="AB337" s="33"/>
      <c r="AC337" s="33"/>
      <c r="AD337" s="33"/>
      <c r="AE337" s="33"/>
      <c r="AT337" s="18" t="s">
        <v>208</v>
      </c>
      <c r="AU337" s="18" t="s">
        <v>221</v>
      </c>
    </row>
    <row r="338" spans="2:51" s="14" customFormat="1" ht="11.25">
      <c r="B338" s="177"/>
      <c r="D338" s="163" t="s">
        <v>212</v>
      </c>
      <c r="E338" s="178" t="s">
        <v>1</v>
      </c>
      <c r="F338" s="179" t="s">
        <v>984</v>
      </c>
      <c r="H338" s="178" t="s">
        <v>1</v>
      </c>
      <c r="I338" s="180"/>
      <c r="L338" s="177"/>
      <c r="M338" s="181"/>
      <c r="N338" s="182"/>
      <c r="O338" s="182"/>
      <c r="P338" s="182"/>
      <c r="Q338" s="182"/>
      <c r="R338" s="182"/>
      <c r="S338" s="182"/>
      <c r="T338" s="183"/>
      <c r="AT338" s="178" t="s">
        <v>212</v>
      </c>
      <c r="AU338" s="178" t="s">
        <v>221</v>
      </c>
      <c r="AV338" s="14" t="s">
        <v>89</v>
      </c>
      <c r="AW338" s="14" t="s">
        <v>36</v>
      </c>
      <c r="AX338" s="14" t="s">
        <v>81</v>
      </c>
      <c r="AY338" s="178" t="s">
        <v>199</v>
      </c>
    </row>
    <row r="339" spans="2:51" s="13" customFormat="1" ht="11.25">
      <c r="B339" s="169"/>
      <c r="D339" s="163" t="s">
        <v>212</v>
      </c>
      <c r="E339" s="170" t="s">
        <v>1</v>
      </c>
      <c r="F339" s="171" t="s">
        <v>1988</v>
      </c>
      <c r="H339" s="172">
        <v>24.1</v>
      </c>
      <c r="I339" s="173"/>
      <c r="L339" s="169"/>
      <c r="M339" s="174"/>
      <c r="N339" s="175"/>
      <c r="O339" s="175"/>
      <c r="P339" s="175"/>
      <c r="Q339" s="175"/>
      <c r="R339" s="175"/>
      <c r="S339" s="175"/>
      <c r="T339" s="176"/>
      <c r="AT339" s="170" t="s">
        <v>212</v>
      </c>
      <c r="AU339" s="170" t="s">
        <v>221</v>
      </c>
      <c r="AV339" s="13" t="s">
        <v>91</v>
      </c>
      <c r="AW339" s="13" t="s">
        <v>36</v>
      </c>
      <c r="AX339" s="13" t="s">
        <v>81</v>
      </c>
      <c r="AY339" s="170" t="s">
        <v>199</v>
      </c>
    </row>
    <row r="340" spans="2:51" s="13" customFormat="1" ht="11.25">
      <c r="B340" s="169"/>
      <c r="D340" s="163" t="s">
        <v>212</v>
      </c>
      <c r="E340" s="170" t="s">
        <v>1</v>
      </c>
      <c r="F340" s="171" t="s">
        <v>1989</v>
      </c>
      <c r="H340" s="172">
        <v>24.3</v>
      </c>
      <c r="I340" s="173"/>
      <c r="L340" s="169"/>
      <c r="M340" s="174"/>
      <c r="N340" s="175"/>
      <c r="O340" s="175"/>
      <c r="P340" s="175"/>
      <c r="Q340" s="175"/>
      <c r="R340" s="175"/>
      <c r="S340" s="175"/>
      <c r="T340" s="176"/>
      <c r="AT340" s="170" t="s">
        <v>212</v>
      </c>
      <c r="AU340" s="170" t="s">
        <v>221</v>
      </c>
      <c r="AV340" s="13" t="s">
        <v>91</v>
      </c>
      <c r="AW340" s="13" t="s">
        <v>36</v>
      </c>
      <c r="AX340" s="13" t="s">
        <v>81</v>
      </c>
      <c r="AY340" s="170" t="s">
        <v>199</v>
      </c>
    </row>
    <row r="341" spans="2:51" s="13" customFormat="1" ht="11.25">
      <c r="B341" s="169"/>
      <c r="D341" s="163" t="s">
        <v>212</v>
      </c>
      <c r="E341" s="170" t="s">
        <v>1</v>
      </c>
      <c r="F341" s="171" t="s">
        <v>1990</v>
      </c>
      <c r="H341" s="172">
        <v>24.6</v>
      </c>
      <c r="I341" s="173"/>
      <c r="L341" s="169"/>
      <c r="M341" s="174"/>
      <c r="N341" s="175"/>
      <c r="O341" s="175"/>
      <c r="P341" s="175"/>
      <c r="Q341" s="175"/>
      <c r="R341" s="175"/>
      <c r="S341" s="175"/>
      <c r="T341" s="176"/>
      <c r="AT341" s="170" t="s">
        <v>212</v>
      </c>
      <c r="AU341" s="170" t="s">
        <v>221</v>
      </c>
      <c r="AV341" s="13" t="s">
        <v>91</v>
      </c>
      <c r="AW341" s="13" t="s">
        <v>36</v>
      </c>
      <c r="AX341" s="13" t="s">
        <v>81</v>
      </c>
      <c r="AY341" s="170" t="s">
        <v>199</v>
      </c>
    </row>
    <row r="342" spans="2:51" s="15" customFormat="1" ht="11.25">
      <c r="B342" s="184"/>
      <c r="D342" s="163" t="s">
        <v>212</v>
      </c>
      <c r="E342" s="185" t="s">
        <v>1</v>
      </c>
      <c r="F342" s="186" t="s">
        <v>234</v>
      </c>
      <c r="H342" s="187">
        <v>73</v>
      </c>
      <c r="I342" s="188"/>
      <c r="L342" s="184"/>
      <c r="M342" s="189"/>
      <c r="N342" s="190"/>
      <c r="O342" s="190"/>
      <c r="P342" s="190"/>
      <c r="Q342" s="190"/>
      <c r="R342" s="190"/>
      <c r="S342" s="190"/>
      <c r="T342" s="191"/>
      <c r="AT342" s="185" t="s">
        <v>212</v>
      </c>
      <c r="AU342" s="185" t="s">
        <v>221</v>
      </c>
      <c r="AV342" s="15" t="s">
        <v>206</v>
      </c>
      <c r="AW342" s="15" t="s">
        <v>36</v>
      </c>
      <c r="AX342" s="15" t="s">
        <v>89</v>
      </c>
      <c r="AY342" s="185" t="s">
        <v>199</v>
      </c>
    </row>
    <row r="343" spans="1:65" s="2" customFormat="1" ht="24.2" customHeight="1">
      <c r="A343" s="33"/>
      <c r="B343" s="149"/>
      <c r="C343" s="150" t="s">
        <v>490</v>
      </c>
      <c r="D343" s="150" t="s">
        <v>201</v>
      </c>
      <c r="E343" s="151" t="s">
        <v>573</v>
      </c>
      <c r="F343" s="152" t="s">
        <v>574</v>
      </c>
      <c r="G343" s="153" t="s">
        <v>345</v>
      </c>
      <c r="H343" s="154">
        <v>102.5</v>
      </c>
      <c r="I343" s="155"/>
      <c r="J343" s="156">
        <f>ROUND(I343*H343,2)</f>
        <v>0</v>
      </c>
      <c r="K343" s="152" t="s">
        <v>205</v>
      </c>
      <c r="L343" s="34"/>
      <c r="M343" s="157" t="s">
        <v>1</v>
      </c>
      <c r="N343" s="158" t="s">
        <v>46</v>
      </c>
      <c r="O343" s="59"/>
      <c r="P343" s="159">
        <f>O343*H343</f>
        <v>0</v>
      </c>
      <c r="Q343" s="159">
        <v>0.00018</v>
      </c>
      <c r="R343" s="159">
        <f>Q343*H343</f>
        <v>0.01845</v>
      </c>
      <c r="S343" s="159">
        <v>0</v>
      </c>
      <c r="T343" s="160">
        <f>S343*H343</f>
        <v>0</v>
      </c>
      <c r="U343" s="33"/>
      <c r="V343" s="33"/>
      <c r="W343" s="33"/>
      <c r="X343" s="33"/>
      <c r="Y343" s="33"/>
      <c r="Z343" s="33"/>
      <c r="AA343" s="33"/>
      <c r="AB343" s="33"/>
      <c r="AC343" s="33"/>
      <c r="AD343" s="33"/>
      <c r="AE343" s="33"/>
      <c r="AR343" s="161" t="s">
        <v>206</v>
      </c>
      <c r="AT343" s="161" t="s">
        <v>201</v>
      </c>
      <c r="AU343" s="161" t="s">
        <v>221</v>
      </c>
      <c r="AY343" s="18" t="s">
        <v>199</v>
      </c>
      <c r="BE343" s="162">
        <f>IF(N343="základní",J343,0)</f>
        <v>0</v>
      </c>
      <c r="BF343" s="162">
        <f>IF(N343="snížená",J343,0)</f>
        <v>0</v>
      </c>
      <c r="BG343" s="162">
        <f>IF(N343="zákl. přenesená",J343,0)</f>
        <v>0</v>
      </c>
      <c r="BH343" s="162">
        <f>IF(N343="sníž. přenesená",J343,0)</f>
        <v>0</v>
      </c>
      <c r="BI343" s="162">
        <f>IF(N343="nulová",J343,0)</f>
        <v>0</v>
      </c>
      <c r="BJ343" s="18" t="s">
        <v>89</v>
      </c>
      <c r="BK343" s="162">
        <f>ROUND(I343*H343,2)</f>
        <v>0</v>
      </c>
      <c r="BL343" s="18" t="s">
        <v>206</v>
      </c>
      <c r="BM343" s="161" t="s">
        <v>1991</v>
      </c>
    </row>
    <row r="344" spans="1:47" s="2" customFormat="1" ht="19.5">
      <c r="A344" s="33"/>
      <c r="B344" s="34"/>
      <c r="C344" s="33"/>
      <c r="D344" s="163" t="s">
        <v>208</v>
      </c>
      <c r="E344" s="33"/>
      <c r="F344" s="164" t="s">
        <v>574</v>
      </c>
      <c r="G344" s="33"/>
      <c r="H344" s="33"/>
      <c r="I344" s="165"/>
      <c r="J344" s="33"/>
      <c r="K344" s="33"/>
      <c r="L344" s="34"/>
      <c r="M344" s="166"/>
      <c r="N344" s="167"/>
      <c r="O344" s="59"/>
      <c r="P344" s="59"/>
      <c r="Q344" s="59"/>
      <c r="R344" s="59"/>
      <c r="S344" s="59"/>
      <c r="T344" s="60"/>
      <c r="U344" s="33"/>
      <c r="V344" s="33"/>
      <c r="W344" s="33"/>
      <c r="X344" s="33"/>
      <c r="Y344" s="33"/>
      <c r="Z344" s="33"/>
      <c r="AA344" s="33"/>
      <c r="AB344" s="33"/>
      <c r="AC344" s="33"/>
      <c r="AD344" s="33"/>
      <c r="AE344" s="33"/>
      <c r="AT344" s="18" t="s">
        <v>208</v>
      </c>
      <c r="AU344" s="18" t="s">
        <v>221</v>
      </c>
    </row>
    <row r="345" spans="2:51" s="14" customFormat="1" ht="11.25">
      <c r="B345" s="177"/>
      <c r="D345" s="163" t="s">
        <v>212</v>
      </c>
      <c r="E345" s="178" t="s">
        <v>1</v>
      </c>
      <c r="F345" s="179" t="s">
        <v>900</v>
      </c>
      <c r="H345" s="178" t="s">
        <v>1</v>
      </c>
      <c r="I345" s="180"/>
      <c r="L345" s="177"/>
      <c r="M345" s="181"/>
      <c r="N345" s="182"/>
      <c r="O345" s="182"/>
      <c r="P345" s="182"/>
      <c r="Q345" s="182"/>
      <c r="R345" s="182"/>
      <c r="S345" s="182"/>
      <c r="T345" s="183"/>
      <c r="AT345" s="178" t="s">
        <v>212</v>
      </c>
      <c r="AU345" s="178" t="s">
        <v>221</v>
      </c>
      <c r="AV345" s="14" t="s">
        <v>89</v>
      </c>
      <c r="AW345" s="14" t="s">
        <v>36</v>
      </c>
      <c r="AX345" s="14" t="s">
        <v>81</v>
      </c>
      <c r="AY345" s="178" t="s">
        <v>199</v>
      </c>
    </row>
    <row r="346" spans="2:51" s="13" customFormat="1" ht="11.25">
      <c r="B346" s="169"/>
      <c r="D346" s="163" t="s">
        <v>212</v>
      </c>
      <c r="E346" s="170" t="s">
        <v>1</v>
      </c>
      <c r="F346" s="171" t="s">
        <v>1953</v>
      </c>
      <c r="H346" s="172">
        <v>32.6</v>
      </c>
      <c r="I346" s="173"/>
      <c r="L346" s="169"/>
      <c r="M346" s="174"/>
      <c r="N346" s="175"/>
      <c r="O346" s="175"/>
      <c r="P346" s="175"/>
      <c r="Q346" s="175"/>
      <c r="R346" s="175"/>
      <c r="S346" s="175"/>
      <c r="T346" s="176"/>
      <c r="AT346" s="170" t="s">
        <v>212</v>
      </c>
      <c r="AU346" s="170" t="s">
        <v>221</v>
      </c>
      <c r="AV346" s="13" t="s">
        <v>91</v>
      </c>
      <c r="AW346" s="13" t="s">
        <v>36</v>
      </c>
      <c r="AX346" s="13" t="s">
        <v>81</v>
      </c>
      <c r="AY346" s="170" t="s">
        <v>199</v>
      </c>
    </row>
    <row r="347" spans="2:51" s="13" customFormat="1" ht="11.25">
      <c r="B347" s="169"/>
      <c r="D347" s="163" t="s">
        <v>212</v>
      </c>
      <c r="E347" s="170" t="s">
        <v>1</v>
      </c>
      <c r="F347" s="171" t="s">
        <v>1992</v>
      </c>
      <c r="H347" s="172">
        <v>34.7</v>
      </c>
      <c r="I347" s="173"/>
      <c r="L347" s="169"/>
      <c r="M347" s="174"/>
      <c r="N347" s="175"/>
      <c r="O347" s="175"/>
      <c r="P347" s="175"/>
      <c r="Q347" s="175"/>
      <c r="R347" s="175"/>
      <c r="S347" s="175"/>
      <c r="T347" s="176"/>
      <c r="AT347" s="170" t="s">
        <v>212</v>
      </c>
      <c r="AU347" s="170" t="s">
        <v>221</v>
      </c>
      <c r="AV347" s="13" t="s">
        <v>91</v>
      </c>
      <c r="AW347" s="13" t="s">
        <v>36</v>
      </c>
      <c r="AX347" s="13" t="s">
        <v>81</v>
      </c>
      <c r="AY347" s="170" t="s">
        <v>199</v>
      </c>
    </row>
    <row r="348" spans="2:51" s="13" customFormat="1" ht="11.25">
      <c r="B348" s="169"/>
      <c r="D348" s="163" t="s">
        <v>212</v>
      </c>
      <c r="E348" s="170" t="s">
        <v>1</v>
      </c>
      <c r="F348" s="171" t="s">
        <v>1993</v>
      </c>
      <c r="H348" s="172">
        <v>35.2</v>
      </c>
      <c r="I348" s="173"/>
      <c r="L348" s="169"/>
      <c r="M348" s="174"/>
      <c r="N348" s="175"/>
      <c r="O348" s="175"/>
      <c r="P348" s="175"/>
      <c r="Q348" s="175"/>
      <c r="R348" s="175"/>
      <c r="S348" s="175"/>
      <c r="T348" s="176"/>
      <c r="AT348" s="170" t="s">
        <v>212</v>
      </c>
      <c r="AU348" s="170" t="s">
        <v>221</v>
      </c>
      <c r="AV348" s="13" t="s">
        <v>91</v>
      </c>
      <c r="AW348" s="13" t="s">
        <v>36</v>
      </c>
      <c r="AX348" s="13" t="s">
        <v>81</v>
      </c>
      <c r="AY348" s="170" t="s">
        <v>199</v>
      </c>
    </row>
    <row r="349" spans="2:51" s="15" customFormat="1" ht="11.25">
      <c r="B349" s="184"/>
      <c r="D349" s="163" t="s">
        <v>212</v>
      </c>
      <c r="E349" s="185" t="s">
        <v>1</v>
      </c>
      <c r="F349" s="186" t="s">
        <v>234</v>
      </c>
      <c r="H349" s="187">
        <v>102.5</v>
      </c>
      <c r="I349" s="188"/>
      <c r="L349" s="184"/>
      <c r="M349" s="189"/>
      <c r="N349" s="190"/>
      <c r="O349" s="190"/>
      <c r="P349" s="190"/>
      <c r="Q349" s="190"/>
      <c r="R349" s="190"/>
      <c r="S349" s="190"/>
      <c r="T349" s="191"/>
      <c r="AT349" s="185" t="s">
        <v>212</v>
      </c>
      <c r="AU349" s="185" t="s">
        <v>221</v>
      </c>
      <c r="AV349" s="15" t="s">
        <v>206</v>
      </c>
      <c r="AW349" s="15" t="s">
        <v>36</v>
      </c>
      <c r="AX349" s="15" t="s">
        <v>89</v>
      </c>
      <c r="AY349" s="185" t="s">
        <v>199</v>
      </c>
    </row>
    <row r="350" spans="1:65" s="2" customFormat="1" ht="24.2" customHeight="1">
      <c r="A350" s="33"/>
      <c r="B350" s="149"/>
      <c r="C350" s="150" t="s">
        <v>497</v>
      </c>
      <c r="D350" s="150" t="s">
        <v>201</v>
      </c>
      <c r="E350" s="151" t="s">
        <v>578</v>
      </c>
      <c r="F350" s="152" t="s">
        <v>579</v>
      </c>
      <c r="G350" s="153" t="s">
        <v>345</v>
      </c>
      <c r="H350" s="154">
        <v>35.6</v>
      </c>
      <c r="I350" s="155"/>
      <c r="J350" s="156">
        <f>ROUND(I350*H350,2)</f>
        <v>0</v>
      </c>
      <c r="K350" s="152" t="s">
        <v>246</v>
      </c>
      <c r="L350" s="34"/>
      <c r="M350" s="157" t="s">
        <v>1</v>
      </c>
      <c r="N350" s="158" t="s">
        <v>46</v>
      </c>
      <c r="O350" s="59"/>
      <c r="P350" s="159">
        <f>O350*H350</f>
        <v>0</v>
      </c>
      <c r="Q350" s="159">
        <v>0.16371</v>
      </c>
      <c r="R350" s="159">
        <f>Q350*H350</f>
        <v>5.828076</v>
      </c>
      <c r="S350" s="159">
        <v>0</v>
      </c>
      <c r="T350" s="160">
        <f>S350*H350</f>
        <v>0</v>
      </c>
      <c r="U350" s="33"/>
      <c r="V350" s="33"/>
      <c r="W350" s="33"/>
      <c r="X350" s="33"/>
      <c r="Y350" s="33"/>
      <c r="Z350" s="33"/>
      <c r="AA350" s="33"/>
      <c r="AB350" s="33"/>
      <c r="AC350" s="33"/>
      <c r="AD350" s="33"/>
      <c r="AE350" s="33"/>
      <c r="AR350" s="161" t="s">
        <v>206</v>
      </c>
      <c r="AT350" s="161" t="s">
        <v>201</v>
      </c>
      <c r="AU350" s="161" t="s">
        <v>221</v>
      </c>
      <c r="AY350" s="18" t="s">
        <v>199</v>
      </c>
      <c r="BE350" s="162">
        <f>IF(N350="základní",J350,0)</f>
        <v>0</v>
      </c>
      <c r="BF350" s="162">
        <f>IF(N350="snížená",J350,0)</f>
        <v>0</v>
      </c>
      <c r="BG350" s="162">
        <f>IF(N350="zákl. přenesená",J350,0)</f>
        <v>0</v>
      </c>
      <c r="BH350" s="162">
        <f>IF(N350="sníž. přenesená",J350,0)</f>
        <v>0</v>
      </c>
      <c r="BI350" s="162">
        <f>IF(N350="nulová",J350,0)</f>
        <v>0</v>
      </c>
      <c r="BJ350" s="18" t="s">
        <v>89</v>
      </c>
      <c r="BK350" s="162">
        <f>ROUND(I350*H350,2)</f>
        <v>0</v>
      </c>
      <c r="BL350" s="18" t="s">
        <v>206</v>
      </c>
      <c r="BM350" s="161" t="s">
        <v>1994</v>
      </c>
    </row>
    <row r="351" spans="1:47" s="2" customFormat="1" ht="29.25">
      <c r="A351" s="33"/>
      <c r="B351" s="34"/>
      <c r="C351" s="33"/>
      <c r="D351" s="163" t="s">
        <v>208</v>
      </c>
      <c r="E351" s="33"/>
      <c r="F351" s="164" t="s">
        <v>581</v>
      </c>
      <c r="G351" s="33"/>
      <c r="H351" s="33"/>
      <c r="I351" s="165"/>
      <c r="J351" s="33"/>
      <c r="K351" s="33"/>
      <c r="L351" s="34"/>
      <c r="M351" s="166"/>
      <c r="N351" s="167"/>
      <c r="O351" s="59"/>
      <c r="P351" s="59"/>
      <c r="Q351" s="59"/>
      <c r="R351" s="59"/>
      <c r="S351" s="59"/>
      <c r="T351" s="60"/>
      <c r="U351" s="33"/>
      <c r="V351" s="33"/>
      <c r="W351" s="33"/>
      <c r="X351" s="33"/>
      <c r="Y351" s="33"/>
      <c r="Z351" s="33"/>
      <c r="AA351" s="33"/>
      <c r="AB351" s="33"/>
      <c r="AC351" s="33"/>
      <c r="AD351" s="33"/>
      <c r="AE351" s="33"/>
      <c r="AT351" s="18" t="s">
        <v>208</v>
      </c>
      <c r="AU351" s="18" t="s">
        <v>221</v>
      </c>
    </row>
    <row r="352" spans="1:47" s="2" customFormat="1" ht="97.5">
      <c r="A352" s="33"/>
      <c r="B352" s="34"/>
      <c r="C352" s="33"/>
      <c r="D352" s="163" t="s">
        <v>210</v>
      </c>
      <c r="E352" s="33"/>
      <c r="F352" s="168" t="s">
        <v>582</v>
      </c>
      <c r="G352" s="33"/>
      <c r="H352" s="33"/>
      <c r="I352" s="165"/>
      <c r="J352" s="33"/>
      <c r="K352" s="33"/>
      <c r="L352" s="34"/>
      <c r="M352" s="166"/>
      <c r="N352" s="167"/>
      <c r="O352" s="59"/>
      <c r="P352" s="59"/>
      <c r="Q352" s="59"/>
      <c r="R352" s="59"/>
      <c r="S352" s="59"/>
      <c r="T352" s="60"/>
      <c r="U352" s="33"/>
      <c r="V352" s="33"/>
      <c r="W352" s="33"/>
      <c r="X352" s="33"/>
      <c r="Y352" s="33"/>
      <c r="Z352" s="33"/>
      <c r="AA352" s="33"/>
      <c r="AB352" s="33"/>
      <c r="AC352" s="33"/>
      <c r="AD352" s="33"/>
      <c r="AE352" s="33"/>
      <c r="AT352" s="18" t="s">
        <v>210</v>
      </c>
      <c r="AU352" s="18" t="s">
        <v>221</v>
      </c>
    </row>
    <row r="353" spans="2:51" s="14" customFormat="1" ht="11.25">
      <c r="B353" s="177"/>
      <c r="D353" s="163" t="s">
        <v>212</v>
      </c>
      <c r="E353" s="178" t="s">
        <v>1</v>
      </c>
      <c r="F353" s="179" t="s">
        <v>1901</v>
      </c>
      <c r="H353" s="178" t="s">
        <v>1</v>
      </c>
      <c r="I353" s="180"/>
      <c r="L353" s="177"/>
      <c r="M353" s="181"/>
      <c r="N353" s="182"/>
      <c r="O353" s="182"/>
      <c r="P353" s="182"/>
      <c r="Q353" s="182"/>
      <c r="R353" s="182"/>
      <c r="S353" s="182"/>
      <c r="T353" s="183"/>
      <c r="AT353" s="178" t="s">
        <v>212</v>
      </c>
      <c r="AU353" s="178" t="s">
        <v>221</v>
      </c>
      <c r="AV353" s="14" t="s">
        <v>89</v>
      </c>
      <c r="AW353" s="14" t="s">
        <v>36</v>
      </c>
      <c r="AX353" s="14" t="s">
        <v>81</v>
      </c>
      <c r="AY353" s="178" t="s">
        <v>199</v>
      </c>
    </row>
    <row r="354" spans="2:51" s="13" customFormat="1" ht="11.25">
      <c r="B354" s="169"/>
      <c r="D354" s="163" t="s">
        <v>212</v>
      </c>
      <c r="E354" s="170" t="s">
        <v>1</v>
      </c>
      <c r="F354" s="171" t="s">
        <v>1995</v>
      </c>
      <c r="H354" s="172">
        <v>35.6</v>
      </c>
      <c r="I354" s="173"/>
      <c r="L354" s="169"/>
      <c r="M354" s="174"/>
      <c r="N354" s="175"/>
      <c r="O354" s="175"/>
      <c r="P354" s="175"/>
      <c r="Q354" s="175"/>
      <c r="R354" s="175"/>
      <c r="S354" s="175"/>
      <c r="T354" s="176"/>
      <c r="AT354" s="170" t="s">
        <v>212</v>
      </c>
      <c r="AU354" s="170" t="s">
        <v>221</v>
      </c>
      <c r="AV354" s="13" t="s">
        <v>91</v>
      </c>
      <c r="AW354" s="13" t="s">
        <v>36</v>
      </c>
      <c r="AX354" s="13" t="s">
        <v>89</v>
      </c>
      <c r="AY354" s="170" t="s">
        <v>199</v>
      </c>
    </row>
    <row r="355" spans="1:65" s="2" customFormat="1" ht="14.45" customHeight="1">
      <c r="A355" s="33"/>
      <c r="B355" s="149"/>
      <c r="C355" s="192" t="s">
        <v>504</v>
      </c>
      <c r="D355" s="192" t="s">
        <v>272</v>
      </c>
      <c r="E355" s="193" t="s">
        <v>586</v>
      </c>
      <c r="F355" s="194" t="s">
        <v>587</v>
      </c>
      <c r="G355" s="195" t="s">
        <v>345</v>
      </c>
      <c r="H355" s="196">
        <v>36.668</v>
      </c>
      <c r="I355" s="197"/>
      <c r="J355" s="198">
        <f>ROUND(I355*H355,2)</f>
        <v>0</v>
      </c>
      <c r="K355" s="194" t="s">
        <v>205</v>
      </c>
      <c r="L355" s="199"/>
      <c r="M355" s="200" t="s">
        <v>1</v>
      </c>
      <c r="N355" s="201" t="s">
        <v>46</v>
      </c>
      <c r="O355" s="59"/>
      <c r="P355" s="159">
        <f>O355*H355</f>
        <v>0</v>
      </c>
      <c r="Q355" s="159">
        <v>0.134</v>
      </c>
      <c r="R355" s="159">
        <f>Q355*H355</f>
        <v>4.913512</v>
      </c>
      <c r="S355" s="159">
        <v>0</v>
      </c>
      <c r="T355" s="160">
        <f>S355*H355</f>
        <v>0</v>
      </c>
      <c r="U355" s="33"/>
      <c r="V355" s="33"/>
      <c r="W355" s="33"/>
      <c r="X355" s="33"/>
      <c r="Y355" s="33"/>
      <c r="Z355" s="33"/>
      <c r="AA355" s="33"/>
      <c r="AB355" s="33"/>
      <c r="AC355" s="33"/>
      <c r="AD355" s="33"/>
      <c r="AE355" s="33"/>
      <c r="AR355" s="161" t="s">
        <v>259</v>
      </c>
      <c r="AT355" s="161" t="s">
        <v>272</v>
      </c>
      <c r="AU355" s="161" t="s">
        <v>221</v>
      </c>
      <c r="AY355" s="18" t="s">
        <v>199</v>
      </c>
      <c r="BE355" s="162">
        <f>IF(N355="základní",J355,0)</f>
        <v>0</v>
      </c>
      <c r="BF355" s="162">
        <f>IF(N355="snížená",J355,0)</f>
        <v>0</v>
      </c>
      <c r="BG355" s="162">
        <f>IF(N355="zákl. přenesená",J355,0)</f>
        <v>0</v>
      </c>
      <c r="BH355" s="162">
        <f>IF(N355="sníž. přenesená",J355,0)</f>
        <v>0</v>
      </c>
      <c r="BI355" s="162">
        <f>IF(N355="nulová",J355,0)</f>
        <v>0</v>
      </c>
      <c r="BJ355" s="18" t="s">
        <v>89</v>
      </c>
      <c r="BK355" s="162">
        <f>ROUND(I355*H355,2)</f>
        <v>0</v>
      </c>
      <c r="BL355" s="18" t="s">
        <v>206</v>
      </c>
      <c r="BM355" s="161" t="s">
        <v>1996</v>
      </c>
    </row>
    <row r="356" spans="1:47" s="2" customFormat="1" ht="11.25">
      <c r="A356" s="33"/>
      <c r="B356" s="34"/>
      <c r="C356" s="33"/>
      <c r="D356" s="163" t="s">
        <v>208</v>
      </c>
      <c r="E356" s="33"/>
      <c r="F356" s="164" t="s">
        <v>589</v>
      </c>
      <c r="G356" s="33"/>
      <c r="H356" s="33"/>
      <c r="I356" s="165"/>
      <c r="J356" s="33"/>
      <c r="K356" s="33"/>
      <c r="L356" s="34"/>
      <c r="M356" s="166"/>
      <c r="N356" s="167"/>
      <c r="O356" s="59"/>
      <c r="P356" s="59"/>
      <c r="Q356" s="59"/>
      <c r="R356" s="59"/>
      <c r="S356" s="59"/>
      <c r="T356" s="60"/>
      <c r="U356" s="33"/>
      <c r="V356" s="33"/>
      <c r="W356" s="33"/>
      <c r="X356" s="33"/>
      <c r="Y356" s="33"/>
      <c r="Z356" s="33"/>
      <c r="AA356" s="33"/>
      <c r="AB356" s="33"/>
      <c r="AC356" s="33"/>
      <c r="AD356" s="33"/>
      <c r="AE356" s="33"/>
      <c r="AT356" s="18" t="s">
        <v>208</v>
      </c>
      <c r="AU356" s="18" t="s">
        <v>221</v>
      </c>
    </row>
    <row r="357" spans="2:51" s="13" customFormat="1" ht="11.25">
      <c r="B357" s="169"/>
      <c r="D357" s="163" t="s">
        <v>212</v>
      </c>
      <c r="F357" s="171" t="s">
        <v>1997</v>
      </c>
      <c r="H357" s="172">
        <v>36.668</v>
      </c>
      <c r="I357" s="173"/>
      <c r="L357" s="169"/>
      <c r="M357" s="174"/>
      <c r="N357" s="175"/>
      <c r="O357" s="175"/>
      <c r="P357" s="175"/>
      <c r="Q357" s="175"/>
      <c r="R357" s="175"/>
      <c r="S357" s="175"/>
      <c r="T357" s="176"/>
      <c r="AT357" s="170" t="s">
        <v>212</v>
      </c>
      <c r="AU357" s="170" t="s">
        <v>221</v>
      </c>
      <c r="AV357" s="13" t="s">
        <v>91</v>
      </c>
      <c r="AW357" s="13" t="s">
        <v>3</v>
      </c>
      <c r="AX357" s="13" t="s">
        <v>89</v>
      </c>
      <c r="AY357" s="170" t="s">
        <v>199</v>
      </c>
    </row>
    <row r="358" spans="2:63" s="12" customFormat="1" ht="20.85" customHeight="1">
      <c r="B358" s="136"/>
      <c r="D358" s="137" t="s">
        <v>80</v>
      </c>
      <c r="E358" s="147" t="s">
        <v>994</v>
      </c>
      <c r="F358" s="147" t="s">
        <v>995</v>
      </c>
      <c r="I358" s="139"/>
      <c r="J358" s="148">
        <f>BK358</f>
        <v>0</v>
      </c>
      <c r="L358" s="136"/>
      <c r="M358" s="141"/>
      <c r="N358" s="142"/>
      <c r="O358" s="142"/>
      <c r="P358" s="143">
        <f>SUM(P359:P371)</f>
        <v>0</v>
      </c>
      <c r="Q358" s="142"/>
      <c r="R358" s="143">
        <f>SUM(R359:R371)</f>
        <v>0</v>
      </c>
      <c r="S358" s="142"/>
      <c r="T358" s="144">
        <f>SUM(T359:T371)</f>
        <v>0</v>
      </c>
      <c r="AR358" s="137" t="s">
        <v>89</v>
      </c>
      <c r="AT358" s="145" t="s">
        <v>80</v>
      </c>
      <c r="AU358" s="145" t="s">
        <v>91</v>
      </c>
      <c r="AY358" s="137" t="s">
        <v>199</v>
      </c>
      <c r="BK358" s="146">
        <f>SUM(BK359:BK371)</f>
        <v>0</v>
      </c>
    </row>
    <row r="359" spans="1:65" s="2" customFormat="1" ht="24.2" customHeight="1">
      <c r="A359" s="33"/>
      <c r="B359" s="149"/>
      <c r="C359" s="150" t="s">
        <v>509</v>
      </c>
      <c r="D359" s="150" t="s">
        <v>201</v>
      </c>
      <c r="E359" s="151" t="s">
        <v>996</v>
      </c>
      <c r="F359" s="152" t="s">
        <v>997</v>
      </c>
      <c r="G359" s="153" t="s">
        <v>204</v>
      </c>
      <c r="H359" s="154">
        <v>892</v>
      </c>
      <c r="I359" s="155"/>
      <c r="J359" s="156">
        <f>ROUND(I359*H359,2)</f>
        <v>0</v>
      </c>
      <c r="K359" s="152" t="s">
        <v>205</v>
      </c>
      <c r="L359" s="34"/>
      <c r="M359" s="157" t="s">
        <v>1</v>
      </c>
      <c r="N359" s="158" t="s">
        <v>46</v>
      </c>
      <c r="O359" s="59"/>
      <c r="P359" s="159">
        <f>O359*H359</f>
        <v>0</v>
      </c>
      <c r="Q359" s="159">
        <v>0</v>
      </c>
      <c r="R359" s="159">
        <f>Q359*H359</f>
        <v>0</v>
      </c>
      <c r="S359" s="159">
        <v>0</v>
      </c>
      <c r="T359" s="160">
        <f>S359*H359</f>
        <v>0</v>
      </c>
      <c r="U359" s="33"/>
      <c r="V359" s="33"/>
      <c r="W359" s="33"/>
      <c r="X359" s="33"/>
      <c r="Y359" s="33"/>
      <c r="Z359" s="33"/>
      <c r="AA359" s="33"/>
      <c r="AB359" s="33"/>
      <c r="AC359" s="33"/>
      <c r="AD359" s="33"/>
      <c r="AE359" s="33"/>
      <c r="AR359" s="161" t="s">
        <v>206</v>
      </c>
      <c r="AT359" s="161" t="s">
        <v>201</v>
      </c>
      <c r="AU359" s="161" t="s">
        <v>221</v>
      </c>
      <c r="AY359" s="18" t="s">
        <v>199</v>
      </c>
      <c r="BE359" s="162">
        <f>IF(N359="základní",J359,0)</f>
        <v>0</v>
      </c>
      <c r="BF359" s="162">
        <f>IF(N359="snížená",J359,0)</f>
        <v>0</v>
      </c>
      <c r="BG359" s="162">
        <f>IF(N359="zákl. přenesená",J359,0)</f>
        <v>0</v>
      </c>
      <c r="BH359" s="162">
        <f>IF(N359="sníž. přenesená",J359,0)</f>
        <v>0</v>
      </c>
      <c r="BI359" s="162">
        <f>IF(N359="nulová",J359,0)</f>
        <v>0</v>
      </c>
      <c r="BJ359" s="18" t="s">
        <v>89</v>
      </c>
      <c r="BK359" s="162">
        <f>ROUND(I359*H359,2)</f>
        <v>0</v>
      </c>
      <c r="BL359" s="18" t="s">
        <v>206</v>
      </c>
      <c r="BM359" s="161" t="s">
        <v>1998</v>
      </c>
    </row>
    <row r="360" spans="1:47" s="2" customFormat="1" ht="29.25">
      <c r="A360" s="33"/>
      <c r="B360" s="34"/>
      <c r="C360" s="33"/>
      <c r="D360" s="163" t="s">
        <v>208</v>
      </c>
      <c r="E360" s="33"/>
      <c r="F360" s="164" t="s">
        <v>999</v>
      </c>
      <c r="G360" s="33"/>
      <c r="H360" s="33"/>
      <c r="I360" s="165"/>
      <c r="J360" s="33"/>
      <c r="K360" s="33"/>
      <c r="L360" s="34"/>
      <c r="M360" s="166"/>
      <c r="N360" s="167"/>
      <c r="O360" s="59"/>
      <c r="P360" s="59"/>
      <c r="Q360" s="59"/>
      <c r="R360" s="59"/>
      <c r="S360" s="59"/>
      <c r="T360" s="60"/>
      <c r="U360" s="33"/>
      <c r="V360" s="33"/>
      <c r="W360" s="33"/>
      <c r="X360" s="33"/>
      <c r="Y360" s="33"/>
      <c r="Z360" s="33"/>
      <c r="AA360" s="33"/>
      <c r="AB360" s="33"/>
      <c r="AC360" s="33"/>
      <c r="AD360" s="33"/>
      <c r="AE360" s="33"/>
      <c r="AT360" s="18" t="s">
        <v>208</v>
      </c>
      <c r="AU360" s="18" t="s">
        <v>221</v>
      </c>
    </row>
    <row r="361" spans="1:47" s="2" customFormat="1" ht="58.5">
      <c r="A361" s="33"/>
      <c r="B361" s="34"/>
      <c r="C361" s="33"/>
      <c r="D361" s="163" t="s">
        <v>210</v>
      </c>
      <c r="E361" s="33"/>
      <c r="F361" s="168" t="s">
        <v>1000</v>
      </c>
      <c r="G361" s="33"/>
      <c r="H361" s="33"/>
      <c r="I361" s="165"/>
      <c r="J361" s="33"/>
      <c r="K361" s="33"/>
      <c r="L361" s="34"/>
      <c r="M361" s="166"/>
      <c r="N361" s="167"/>
      <c r="O361" s="59"/>
      <c r="P361" s="59"/>
      <c r="Q361" s="59"/>
      <c r="R361" s="59"/>
      <c r="S361" s="59"/>
      <c r="T361" s="60"/>
      <c r="U361" s="33"/>
      <c r="V361" s="33"/>
      <c r="W361" s="33"/>
      <c r="X361" s="33"/>
      <c r="Y361" s="33"/>
      <c r="Z361" s="33"/>
      <c r="AA361" s="33"/>
      <c r="AB361" s="33"/>
      <c r="AC361" s="33"/>
      <c r="AD361" s="33"/>
      <c r="AE361" s="33"/>
      <c r="AT361" s="18" t="s">
        <v>210</v>
      </c>
      <c r="AU361" s="18" t="s">
        <v>221</v>
      </c>
    </row>
    <row r="362" spans="2:51" s="13" customFormat="1" ht="11.25">
      <c r="B362" s="169"/>
      <c r="D362" s="163" t="s">
        <v>212</v>
      </c>
      <c r="E362" s="170" t="s">
        <v>1</v>
      </c>
      <c r="F362" s="171" t="s">
        <v>1999</v>
      </c>
      <c r="H362" s="172">
        <v>892</v>
      </c>
      <c r="I362" s="173"/>
      <c r="L362" s="169"/>
      <c r="M362" s="174"/>
      <c r="N362" s="175"/>
      <c r="O362" s="175"/>
      <c r="P362" s="175"/>
      <c r="Q362" s="175"/>
      <c r="R362" s="175"/>
      <c r="S362" s="175"/>
      <c r="T362" s="176"/>
      <c r="AT362" s="170" t="s">
        <v>212</v>
      </c>
      <c r="AU362" s="170" t="s">
        <v>221</v>
      </c>
      <c r="AV362" s="13" t="s">
        <v>91</v>
      </c>
      <c r="AW362" s="13" t="s">
        <v>36</v>
      </c>
      <c r="AX362" s="13" t="s">
        <v>89</v>
      </c>
      <c r="AY362" s="170" t="s">
        <v>199</v>
      </c>
    </row>
    <row r="363" spans="1:65" s="2" customFormat="1" ht="24.2" customHeight="1">
      <c r="A363" s="33"/>
      <c r="B363" s="149"/>
      <c r="C363" s="150" t="s">
        <v>514</v>
      </c>
      <c r="D363" s="150" t="s">
        <v>201</v>
      </c>
      <c r="E363" s="151" t="s">
        <v>1002</v>
      </c>
      <c r="F363" s="152" t="s">
        <v>1003</v>
      </c>
      <c r="G363" s="153" t="s">
        <v>204</v>
      </c>
      <c r="H363" s="154">
        <v>40140</v>
      </c>
      <c r="I363" s="155"/>
      <c r="J363" s="156">
        <f>ROUND(I363*H363,2)</f>
        <v>0</v>
      </c>
      <c r="K363" s="152" t="s">
        <v>205</v>
      </c>
      <c r="L363" s="34"/>
      <c r="M363" s="157" t="s">
        <v>1</v>
      </c>
      <c r="N363" s="158" t="s">
        <v>46</v>
      </c>
      <c r="O363" s="59"/>
      <c r="P363" s="159">
        <f>O363*H363</f>
        <v>0</v>
      </c>
      <c r="Q363" s="159">
        <v>0</v>
      </c>
      <c r="R363" s="159">
        <f>Q363*H363</f>
        <v>0</v>
      </c>
      <c r="S363" s="159">
        <v>0</v>
      </c>
      <c r="T363" s="160">
        <f>S363*H363</f>
        <v>0</v>
      </c>
      <c r="U363" s="33"/>
      <c r="V363" s="33"/>
      <c r="W363" s="33"/>
      <c r="X363" s="33"/>
      <c r="Y363" s="33"/>
      <c r="Z363" s="33"/>
      <c r="AA363" s="33"/>
      <c r="AB363" s="33"/>
      <c r="AC363" s="33"/>
      <c r="AD363" s="33"/>
      <c r="AE363" s="33"/>
      <c r="AR363" s="161" t="s">
        <v>206</v>
      </c>
      <c r="AT363" s="161" t="s">
        <v>201</v>
      </c>
      <c r="AU363" s="161" t="s">
        <v>221</v>
      </c>
      <c r="AY363" s="18" t="s">
        <v>199</v>
      </c>
      <c r="BE363" s="162">
        <f>IF(N363="základní",J363,0)</f>
        <v>0</v>
      </c>
      <c r="BF363" s="162">
        <f>IF(N363="snížená",J363,0)</f>
        <v>0</v>
      </c>
      <c r="BG363" s="162">
        <f>IF(N363="zákl. přenesená",J363,0)</f>
        <v>0</v>
      </c>
      <c r="BH363" s="162">
        <f>IF(N363="sníž. přenesená",J363,0)</f>
        <v>0</v>
      </c>
      <c r="BI363" s="162">
        <f>IF(N363="nulová",J363,0)</f>
        <v>0</v>
      </c>
      <c r="BJ363" s="18" t="s">
        <v>89</v>
      </c>
      <c r="BK363" s="162">
        <f>ROUND(I363*H363,2)</f>
        <v>0</v>
      </c>
      <c r="BL363" s="18" t="s">
        <v>206</v>
      </c>
      <c r="BM363" s="161" t="s">
        <v>2000</v>
      </c>
    </row>
    <row r="364" spans="1:47" s="2" customFormat="1" ht="29.25">
      <c r="A364" s="33"/>
      <c r="B364" s="34"/>
      <c r="C364" s="33"/>
      <c r="D364" s="163" t="s">
        <v>208</v>
      </c>
      <c r="E364" s="33"/>
      <c r="F364" s="164" t="s">
        <v>1005</v>
      </c>
      <c r="G364" s="33"/>
      <c r="H364" s="33"/>
      <c r="I364" s="165"/>
      <c r="J364" s="33"/>
      <c r="K364" s="33"/>
      <c r="L364" s="34"/>
      <c r="M364" s="166"/>
      <c r="N364" s="167"/>
      <c r="O364" s="59"/>
      <c r="P364" s="59"/>
      <c r="Q364" s="59"/>
      <c r="R364" s="59"/>
      <c r="S364" s="59"/>
      <c r="T364" s="60"/>
      <c r="U364" s="33"/>
      <c r="V364" s="33"/>
      <c r="W364" s="33"/>
      <c r="X364" s="33"/>
      <c r="Y364" s="33"/>
      <c r="Z364" s="33"/>
      <c r="AA364" s="33"/>
      <c r="AB364" s="33"/>
      <c r="AC364" s="33"/>
      <c r="AD364" s="33"/>
      <c r="AE364" s="33"/>
      <c r="AT364" s="18" t="s">
        <v>208</v>
      </c>
      <c r="AU364" s="18" t="s">
        <v>221</v>
      </c>
    </row>
    <row r="365" spans="1:47" s="2" customFormat="1" ht="58.5">
      <c r="A365" s="33"/>
      <c r="B365" s="34"/>
      <c r="C365" s="33"/>
      <c r="D365" s="163" t="s">
        <v>210</v>
      </c>
      <c r="E365" s="33"/>
      <c r="F365" s="168" t="s">
        <v>1000</v>
      </c>
      <c r="G365" s="33"/>
      <c r="H365" s="33"/>
      <c r="I365" s="165"/>
      <c r="J365" s="33"/>
      <c r="K365" s="33"/>
      <c r="L365" s="34"/>
      <c r="M365" s="166"/>
      <c r="N365" s="167"/>
      <c r="O365" s="59"/>
      <c r="P365" s="59"/>
      <c r="Q365" s="59"/>
      <c r="R365" s="59"/>
      <c r="S365" s="59"/>
      <c r="T365" s="60"/>
      <c r="U365" s="33"/>
      <c r="V365" s="33"/>
      <c r="W365" s="33"/>
      <c r="X365" s="33"/>
      <c r="Y365" s="33"/>
      <c r="Z365" s="33"/>
      <c r="AA365" s="33"/>
      <c r="AB365" s="33"/>
      <c r="AC365" s="33"/>
      <c r="AD365" s="33"/>
      <c r="AE365" s="33"/>
      <c r="AT365" s="18" t="s">
        <v>210</v>
      </c>
      <c r="AU365" s="18" t="s">
        <v>221</v>
      </c>
    </row>
    <row r="366" spans="2:51" s="14" customFormat="1" ht="11.25">
      <c r="B366" s="177"/>
      <c r="D366" s="163" t="s">
        <v>212</v>
      </c>
      <c r="E366" s="178" t="s">
        <v>1</v>
      </c>
      <c r="F366" s="179" t="s">
        <v>1006</v>
      </c>
      <c r="H366" s="178" t="s">
        <v>1</v>
      </c>
      <c r="I366" s="180"/>
      <c r="L366" s="177"/>
      <c r="M366" s="181"/>
      <c r="N366" s="182"/>
      <c r="O366" s="182"/>
      <c r="P366" s="182"/>
      <c r="Q366" s="182"/>
      <c r="R366" s="182"/>
      <c r="S366" s="182"/>
      <c r="T366" s="183"/>
      <c r="AT366" s="178" t="s">
        <v>212</v>
      </c>
      <c r="AU366" s="178" t="s">
        <v>221</v>
      </c>
      <c r="AV366" s="14" t="s">
        <v>89</v>
      </c>
      <c r="AW366" s="14" t="s">
        <v>36</v>
      </c>
      <c r="AX366" s="14" t="s">
        <v>81</v>
      </c>
      <c r="AY366" s="178" t="s">
        <v>199</v>
      </c>
    </row>
    <row r="367" spans="2:51" s="13" customFormat="1" ht="11.25">
      <c r="B367" s="169"/>
      <c r="D367" s="163" t="s">
        <v>212</v>
      </c>
      <c r="E367" s="170" t="s">
        <v>1</v>
      </c>
      <c r="F367" s="171" t="s">
        <v>2001</v>
      </c>
      <c r="H367" s="172">
        <v>40140</v>
      </c>
      <c r="I367" s="173"/>
      <c r="L367" s="169"/>
      <c r="M367" s="174"/>
      <c r="N367" s="175"/>
      <c r="O367" s="175"/>
      <c r="P367" s="175"/>
      <c r="Q367" s="175"/>
      <c r="R367" s="175"/>
      <c r="S367" s="175"/>
      <c r="T367" s="176"/>
      <c r="AT367" s="170" t="s">
        <v>212</v>
      </c>
      <c r="AU367" s="170" t="s">
        <v>221</v>
      </c>
      <c r="AV367" s="13" t="s">
        <v>91</v>
      </c>
      <c r="AW367" s="13" t="s">
        <v>36</v>
      </c>
      <c r="AX367" s="13" t="s">
        <v>89</v>
      </c>
      <c r="AY367" s="170" t="s">
        <v>199</v>
      </c>
    </row>
    <row r="368" spans="1:65" s="2" customFormat="1" ht="24.2" customHeight="1">
      <c r="A368" s="33"/>
      <c r="B368" s="149"/>
      <c r="C368" s="150" t="s">
        <v>520</v>
      </c>
      <c r="D368" s="150" t="s">
        <v>201</v>
      </c>
      <c r="E368" s="151" t="s">
        <v>1009</v>
      </c>
      <c r="F368" s="152" t="s">
        <v>1010</v>
      </c>
      <c r="G368" s="153" t="s">
        <v>204</v>
      </c>
      <c r="H368" s="154">
        <v>892</v>
      </c>
      <c r="I368" s="155"/>
      <c r="J368" s="156">
        <f>ROUND(I368*H368,2)</f>
        <v>0</v>
      </c>
      <c r="K368" s="152" t="s">
        <v>205</v>
      </c>
      <c r="L368" s="34"/>
      <c r="M368" s="157" t="s">
        <v>1</v>
      </c>
      <c r="N368" s="158" t="s">
        <v>46</v>
      </c>
      <c r="O368" s="59"/>
      <c r="P368" s="159">
        <f>O368*H368</f>
        <v>0</v>
      </c>
      <c r="Q368" s="159">
        <v>0</v>
      </c>
      <c r="R368" s="159">
        <f>Q368*H368</f>
        <v>0</v>
      </c>
      <c r="S368" s="159">
        <v>0</v>
      </c>
      <c r="T368" s="160">
        <f>S368*H368</f>
        <v>0</v>
      </c>
      <c r="U368" s="33"/>
      <c r="V368" s="33"/>
      <c r="W368" s="33"/>
      <c r="X368" s="33"/>
      <c r="Y368" s="33"/>
      <c r="Z368" s="33"/>
      <c r="AA368" s="33"/>
      <c r="AB368" s="33"/>
      <c r="AC368" s="33"/>
      <c r="AD368" s="33"/>
      <c r="AE368" s="33"/>
      <c r="AR368" s="161" t="s">
        <v>206</v>
      </c>
      <c r="AT368" s="161" t="s">
        <v>201</v>
      </c>
      <c r="AU368" s="161" t="s">
        <v>221</v>
      </c>
      <c r="AY368" s="18" t="s">
        <v>199</v>
      </c>
      <c r="BE368" s="162">
        <f>IF(N368="základní",J368,0)</f>
        <v>0</v>
      </c>
      <c r="BF368" s="162">
        <f>IF(N368="snížená",J368,0)</f>
        <v>0</v>
      </c>
      <c r="BG368" s="162">
        <f>IF(N368="zákl. přenesená",J368,0)</f>
        <v>0</v>
      </c>
      <c r="BH368" s="162">
        <f>IF(N368="sníž. přenesená",J368,0)</f>
        <v>0</v>
      </c>
      <c r="BI368" s="162">
        <f>IF(N368="nulová",J368,0)</f>
        <v>0</v>
      </c>
      <c r="BJ368" s="18" t="s">
        <v>89</v>
      </c>
      <c r="BK368" s="162">
        <f>ROUND(I368*H368,2)</f>
        <v>0</v>
      </c>
      <c r="BL368" s="18" t="s">
        <v>206</v>
      </c>
      <c r="BM368" s="161" t="s">
        <v>2002</v>
      </c>
    </row>
    <row r="369" spans="1:47" s="2" customFormat="1" ht="29.25">
      <c r="A369" s="33"/>
      <c r="B369" s="34"/>
      <c r="C369" s="33"/>
      <c r="D369" s="163" t="s">
        <v>208</v>
      </c>
      <c r="E369" s="33"/>
      <c r="F369" s="164" t="s">
        <v>1012</v>
      </c>
      <c r="G369" s="33"/>
      <c r="H369" s="33"/>
      <c r="I369" s="165"/>
      <c r="J369" s="33"/>
      <c r="K369" s="33"/>
      <c r="L369" s="34"/>
      <c r="M369" s="166"/>
      <c r="N369" s="167"/>
      <c r="O369" s="59"/>
      <c r="P369" s="59"/>
      <c r="Q369" s="59"/>
      <c r="R369" s="59"/>
      <c r="S369" s="59"/>
      <c r="T369" s="60"/>
      <c r="U369" s="33"/>
      <c r="V369" s="33"/>
      <c r="W369" s="33"/>
      <c r="X369" s="33"/>
      <c r="Y369" s="33"/>
      <c r="Z369" s="33"/>
      <c r="AA369" s="33"/>
      <c r="AB369" s="33"/>
      <c r="AC369" s="33"/>
      <c r="AD369" s="33"/>
      <c r="AE369" s="33"/>
      <c r="AT369" s="18" t="s">
        <v>208</v>
      </c>
      <c r="AU369" s="18" t="s">
        <v>221</v>
      </c>
    </row>
    <row r="370" spans="1:47" s="2" customFormat="1" ht="29.25">
      <c r="A370" s="33"/>
      <c r="B370" s="34"/>
      <c r="C370" s="33"/>
      <c r="D370" s="163" t="s">
        <v>210</v>
      </c>
      <c r="E370" s="33"/>
      <c r="F370" s="168" t="s">
        <v>1013</v>
      </c>
      <c r="G370" s="33"/>
      <c r="H370" s="33"/>
      <c r="I370" s="165"/>
      <c r="J370" s="33"/>
      <c r="K370" s="33"/>
      <c r="L370" s="34"/>
      <c r="M370" s="166"/>
      <c r="N370" s="167"/>
      <c r="O370" s="59"/>
      <c r="P370" s="59"/>
      <c r="Q370" s="59"/>
      <c r="R370" s="59"/>
      <c r="S370" s="59"/>
      <c r="T370" s="60"/>
      <c r="U370" s="33"/>
      <c r="V370" s="33"/>
      <c r="W370" s="33"/>
      <c r="X370" s="33"/>
      <c r="Y370" s="33"/>
      <c r="Z370" s="33"/>
      <c r="AA370" s="33"/>
      <c r="AB370" s="33"/>
      <c r="AC370" s="33"/>
      <c r="AD370" s="33"/>
      <c r="AE370" s="33"/>
      <c r="AT370" s="18" t="s">
        <v>210</v>
      </c>
      <c r="AU370" s="18" t="s">
        <v>221</v>
      </c>
    </row>
    <row r="371" spans="2:51" s="13" customFormat="1" ht="11.25">
      <c r="B371" s="169"/>
      <c r="D371" s="163" t="s">
        <v>212</v>
      </c>
      <c r="E371" s="170" t="s">
        <v>1</v>
      </c>
      <c r="F371" s="171" t="s">
        <v>1999</v>
      </c>
      <c r="H371" s="172">
        <v>892</v>
      </c>
      <c r="I371" s="173"/>
      <c r="L371" s="169"/>
      <c r="M371" s="174"/>
      <c r="N371" s="175"/>
      <c r="O371" s="175"/>
      <c r="P371" s="175"/>
      <c r="Q371" s="175"/>
      <c r="R371" s="175"/>
      <c r="S371" s="175"/>
      <c r="T371" s="176"/>
      <c r="AT371" s="170" t="s">
        <v>212</v>
      </c>
      <c r="AU371" s="170" t="s">
        <v>221</v>
      </c>
      <c r="AV371" s="13" t="s">
        <v>91</v>
      </c>
      <c r="AW371" s="13" t="s">
        <v>36</v>
      </c>
      <c r="AX371" s="13" t="s">
        <v>89</v>
      </c>
      <c r="AY371" s="170" t="s">
        <v>199</v>
      </c>
    </row>
    <row r="372" spans="2:63" s="12" customFormat="1" ht="20.85" customHeight="1">
      <c r="B372" s="136"/>
      <c r="D372" s="137" t="s">
        <v>80</v>
      </c>
      <c r="E372" s="147" t="s">
        <v>591</v>
      </c>
      <c r="F372" s="147" t="s">
        <v>592</v>
      </c>
      <c r="I372" s="139"/>
      <c r="J372" s="148">
        <f>BK372</f>
        <v>0</v>
      </c>
      <c r="L372" s="136"/>
      <c r="M372" s="141"/>
      <c r="N372" s="142"/>
      <c r="O372" s="142"/>
      <c r="P372" s="143">
        <f>SUM(P373:P379)</f>
        <v>0</v>
      </c>
      <c r="Q372" s="142"/>
      <c r="R372" s="143">
        <f>SUM(R373:R379)</f>
        <v>0.22990799999999997</v>
      </c>
      <c r="S372" s="142"/>
      <c r="T372" s="144">
        <f>SUM(T373:T379)</f>
        <v>0</v>
      </c>
      <c r="AR372" s="137" t="s">
        <v>89</v>
      </c>
      <c r="AT372" s="145" t="s">
        <v>80</v>
      </c>
      <c r="AU372" s="145" t="s">
        <v>91</v>
      </c>
      <c r="AY372" s="137" t="s">
        <v>199</v>
      </c>
      <c r="BK372" s="146">
        <f>SUM(BK373:BK379)</f>
        <v>0</v>
      </c>
    </row>
    <row r="373" spans="1:65" s="2" customFormat="1" ht="24.2" customHeight="1">
      <c r="A373" s="33"/>
      <c r="B373" s="149"/>
      <c r="C373" s="150" t="s">
        <v>527</v>
      </c>
      <c r="D373" s="150" t="s">
        <v>201</v>
      </c>
      <c r="E373" s="151" t="s">
        <v>594</v>
      </c>
      <c r="F373" s="152" t="s">
        <v>595</v>
      </c>
      <c r="G373" s="153" t="s">
        <v>345</v>
      </c>
      <c r="H373" s="154">
        <v>234.6</v>
      </c>
      <c r="I373" s="155"/>
      <c r="J373" s="156">
        <f>ROUND(I373*H373,2)</f>
        <v>0</v>
      </c>
      <c r="K373" s="152" t="s">
        <v>246</v>
      </c>
      <c r="L373" s="34"/>
      <c r="M373" s="157" t="s">
        <v>1</v>
      </c>
      <c r="N373" s="158" t="s">
        <v>46</v>
      </c>
      <c r="O373" s="59"/>
      <c r="P373" s="159">
        <f>O373*H373</f>
        <v>0</v>
      </c>
      <c r="Q373" s="159">
        <v>0.00098</v>
      </c>
      <c r="R373" s="159">
        <f>Q373*H373</f>
        <v>0.22990799999999997</v>
      </c>
      <c r="S373" s="159">
        <v>0</v>
      </c>
      <c r="T373" s="160">
        <f>S373*H373</f>
        <v>0</v>
      </c>
      <c r="U373" s="33"/>
      <c r="V373" s="33"/>
      <c r="W373" s="33"/>
      <c r="X373" s="33"/>
      <c r="Y373" s="33"/>
      <c r="Z373" s="33"/>
      <c r="AA373" s="33"/>
      <c r="AB373" s="33"/>
      <c r="AC373" s="33"/>
      <c r="AD373" s="33"/>
      <c r="AE373" s="33"/>
      <c r="AR373" s="161" t="s">
        <v>206</v>
      </c>
      <c r="AT373" s="161" t="s">
        <v>201</v>
      </c>
      <c r="AU373" s="161" t="s">
        <v>221</v>
      </c>
      <c r="AY373" s="18" t="s">
        <v>199</v>
      </c>
      <c r="BE373" s="162">
        <f>IF(N373="základní",J373,0)</f>
        <v>0</v>
      </c>
      <c r="BF373" s="162">
        <f>IF(N373="snížená",J373,0)</f>
        <v>0</v>
      </c>
      <c r="BG373" s="162">
        <f>IF(N373="zákl. přenesená",J373,0)</f>
        <v>0</v>
      </c>
      <c r="BH373" s="162">
        <f>IF(N373="sníž. přenesená",J373,0)</f>
        <v>0</v>
      </c>
      <c r="BI373" s="162">
        <f>IF(N373="nulová",J373,0)</f>
        <v>0</v>
      </c>
      <c r="BJ373" s="18" t="s">
        <v>89</v>
      </c>
      <c r="BK373" s="162">
        <f>ROUND(I373*H373,2)</f>
        <v>0</v>
      </c>
      <c r="BL373" s="18" t="s">
        <v>206</v>
      </c>
      <c r="BM373" s="161" t="s">
        <v>2003</v>
      </c>
    </row>
    <row r="374" spans="2:51" s="14" customFormat="1" ht="11.25">
      <c r="B374" s="177"/>
      <c r="D374" s="163" t="s">
        <v>212</v>
      </c>
      <c r="E374" s="178" t="s">
        <v>1</v>
      </c>
      <c r="F374" s="179" t="s">
        <v>1499</v>
      </c>
      <c r="H374" s="178" t="s">
        <v>1</v>
      </c>
      <c r="I374" s="180"/>
      <c r="L374" s="177"/>
      <c r="M374" s="181"/>
      <c r="N374" s="182"/>
      <c r="O374" s="182"/>
      <c r="P374" s="182"/>
      <c r="Q374" s="182"/>
      <c r="R374" s="182"/>
      <c r="S374" s="182"/>
      <c r="T374" s="183"/>
      <c r="AT374" s="178" t="s">
        <v>212</v>
      </c>
      <c r="AU374" s="178" t="s">
        <v>221</v>
      </c>
      <c r="AV374" s="14" t="s">
        <v>89</v>
      </c>
      <c r="AW374" s="14" t="s">
        <v>36</v>
      </c>
      <c r="AX374" s="14" t="s">
        <v>81</v>
      </c>
      <c r="AY374" s="178" t="s">
        <v>199</v>
      </c>
    </row>
    <row r="375" spans="2:51" s="13" customFormat="1" ht="11.25">
      <c r="B375" s="169"/>
      <c r="D375" s="163" t="s">
        <v>212</v>
      </c>
      <c r="E375" s="170" t="s">
        <v>1</v>
      </c>
      <c r="F375" s="171" t="s">
        <v>2004</v>
      </c>
      <c r="H375" s="172">
        <v>53.8</v>
      </c>
      <c r="I375" s="173"/>
      <c r="L375" s="169"/>
      <c r="M375" s="174"/>
      <c r="N375" s="175"/>
      <c r="O375" s="175"/>
      <c r="P375" s="175"/>
      <c r="Q375" s="175"/>
      <c r="R375" s="175"/>
      <c r="S375" s="175"/>
      <c r="T375" s="176"/>
      <c r="AT375" s="170" t="s">
        <v>212</v>
      </c>
      <c r="AU375" s="170" t="s">
        <v>221</v>
      </c>
      <c r="AV375" s="13" t="s">
        <v>91</v>
      </c>
      <c r="AW375" s="13" t="s">
        <v>36</v>
      </c>
      <c r="AX375" s="13" t="s">
        <v>81</v>
      </c>
      <c r="AY375" s="170" t="s">
        <v>199</v>
      </c>
    </row>
    <row r="376" spans="2:51" s="13" customFormat="1" ht="11.25">
      <c r="B376" s="169"/>
      <c r="D376" s="163" t="s">
        <v>212</v>
      </c>
      <c r="E376" s="170" t="s">
        <v>1</v>
      </c>
      <c r="F376" s="171" t="s">
        <v>2005</v>
      </c>
      <c r="H376" s="172">
        <v>56.4</v>
      </c>
      <c r="I376" s="173"/>
      <c r="L376" s="169"/>
      <c r="M376" s="174"/>
      <c r="N376" s="175"/>
      <c r="O376" s="175"/>
      <c r="P376" s="175"/>
      <c r="Q376" s="175"/>
      <c r="R376" s="175"/>
      <c r="S376" s="175"/>
      <c r="T376" s="176"/>
      <c r="AT376" s="170" t="s">
        <v>212</v>
      </c>
      <c r="AU376" s="170" t="s">
        <v>221</v>
      </c>
      <c r="AV376" s="13" t="s">
        <v>91</v>
      </c>
      <c r="AW376" s="13" t="s">
        <v>36</v>
      </c>
      <c r="AX376" s="13" t="s">
        <v>81</v>
      </c>
      <c r="AY376" s="170" t="s">
        <v>199</v>
      </c>
    </row>
    <row r="377" spans="2:51" s="13" customFormat="1" ht="11.25">
      <c r="B377" s="169"/>
      <c r="D377" s="163" t="s">
        <v>212</v>
      </c>
      <c r="E377" s="170" t="s">
        <v>1</v>
      </c>
      <c r="F377" s="171" t="s">
        <v>2006</v>
      </c>
      <c r="H377" s="172">
        <v>56.4</v>
      </c>
      <c r="I377" s="173"/>
      <c r="L377" s="169"/>
      <c r="M377" s="174"/>
      <c r="N377" s="175"/>
      <c r="O377" s="175"/>
      <c r="P377" s="175"/>
      <c r="Q377" s="175"/>
      <c r="R377" s="175"/>
      <c r="S377" s="175"/>
      <c r="T377" s="176"/>
      <c r="AT377" s="170" t="s">
        <v>212</v>
      </c>
      <c r="AU377" s="170" t="s">
        <v>221</v>
      </c>
      <c r="AV377" s="13" t="s">
        <v>91</v>
      </c>
      <c r="AW377" s="13" t="s">
        <v>36</v>
      </c>
      <c r="AX377" s="13" t="s">
        <v>81</v>
      </c>
      <c r="AY377" s="170" t="s">
        <v>199</v>
      </c>
    </row>
    <row r="378" spans="2:51" s="13" customFormat="1" ht="11.25">
      <c r="B378" s="169"/>
      <c r="D378" s="163" t="s">
        <v>212</v>
      </c>
      <c r="E378" s="170" t="s">
        <v>1</v>
      </c>
      <c r="F378" s="171" t="s">
        <v>2007</v>
      </c>
      <c r="H378" s="172">
        <v>68</v>
      </c>
      <c r="I378" s="173"/>
      <c r="L378" s="169"/>
      <c r="M378" s="174"/>
      <c r="N378" s="175"/>
      <c r="O378" s="175"/>
      <c r="P378" s="175"/>
      <c r="Q378" s="175"/>
      <c r="R378" s="175"/>
      <c r="S378" s="175"/>
      <c r="T378" s="176"/>
      <c r="AT378" s="170" t="s">
        <v>212</v>
      </c>
      <c r="AU378" s="170" t="s">
        <v>221</v>
      </c>
      <c r="AV378" s="13" t="s">
        <v>91</v>
      </c>
      <c r="AW378" s="13" t="s">
        <v>36</v>
      </c>
      <c r="AX378" s="13" t="s">
        <v>81</v>
      </c>
      <c r="AY378" s="170" t="s">
        <v>199</v>
      </c>
    </row>
    <row r="379" spans="2:51" s="15" customFormat="1" ht="11.25">
      <c r="B379" s="184"/>
      <c r="D379" s="163" t="s">
        <v>212</v>
      </c>
      <c r="E379" s="185" t="s">
        <v>1</v>
      </c>
      <c r="F379" s="186" t="s">
        <v>234</v>
      </c>
      <c r="H379" s="187">
        <v>234.6</v>
      </c>
      <c r="I379" s="188"/>
      <c r="L379" s="184"/>
      <c r="M379" s="189"/>
      <c r="N379" s="190"/>
      <c r="O379" s="190"/>
      <c r="P379" s="190"/>
      <c r="Q379" s="190"/>
      <c r="R379" s="190"/>
      <c r="S379" s="190"/>
      <c r="T379" s="191"/>
      <c r="AT379" s="185" t="s">
        <v>212</v>
      </c>
      <c r="AU379" s="185" t="s">
        <v>221</v>
      </c>
      <c r="AV379" s="15" t="s">
        <v>206</v>
      </c>
      <c r="AW379" s="15" t="s">
        <v>36</v>
      </c>
      <c r="AX379" s="15" t="s">
        <v>89</v>
      </c>
      <c r="AY379" s="185" t="s">
        <v>199</v>
      </c>
    </row>
    <row r="380" spans="2:63" s="12" customFormat="1" ht="20.85" customHeight="1">
      <c r="B380" s="136"/>
      <c r="D380" s="137" t="s">
        <v>80</v>
      </c>
      <c r="E380" s="147" t="s">
        <v>599</v>
      </c>
      <c r="F380" s="147" t="s">
        <v>600</v>
      </c>
      <c r="I380" s="139"/>
      <c r="J380" s="148">
        <f>BK380</f>
        <v>0</v>
      </c>
      <c r="L380" s="136"/>
      <c r="M380" s="141"/>
      <c r="N380" s="142"/>
      <c r="O380" s="142"/>
      <c r="P380" s="143">
        <f>SUM(P381:P385)</f>
        <v>0</v>
      </c>
      <c r="Q380" s="142"/>
      <c r="R380" s="143">
        <f>SUM(R381:R385)</f>
        <v>0</v>
      </c>
      <c r="S380" s="142"/>
      <c r="T380" s="144">
        <f>SUM(T381:T385)</f>
        <v>1845.6</v>
      </c>
      <c r="AR380" s="137" t="s">
        <v>89</v>
      </c>
      <c r="AT380" s="145" t="s">
        <v>80</v>
      </c>
      <c r="AU380" s="145" t="s">
        <v>91</v>
      </c>
      <c r="AY380" s="137" t="s">
        <v>199</v>
      </c>
      <c r="BK380" s="146">
        <f>SUM(BK381:BK385)</f>
        <v>0</v>
      </c>
    </row>
    <row r="381" spans="1:65" s="2" customFormat="1" ht="14.45" customHeight="1">
      <c r="A381" s="33"/>
      <c r="B381" s="149"/>
      <c r="C381" s="150" t="s">
        <v>533</v>
      </c>
      <c r="D381" s="150" t="s">
        <v>201</v>
      </c>
      <c r="E381" s="151" t="s">
        <v>602</v>
      </c>
      <c r="F381" s="152" t="s">
        <v>603</v>
      </c>
      <c r="G381" s="153" t="s">
        <v>228</v>
      </c>
      <c r="H381" s="154">
        <v>769</v>
      </c>
      <c r="I381" s="155"/>
      <c r="J381" s="156">
        <f>ROUND(I381*H381,2)</f>
        <v>0</v>
      </c>
      <c r="K381" s="152" t="s">
        <v>205</v>
      </c>
      <c r="L381" s="34"/>
      <c r="M381" s="157" t="s">
        <v>1</v>
      </c>
      <c r="N381" s="158" t="s">
        <v>46</v>
      </c>
      <c r="O381" s="59"/>
      <c r="P381" s="159">
        <f>O381*H381</f>
        <v>0</v>
      </c>
      <c r="Q381" s="159">
        <v>0</v>
      </c>
      <c r="R381" s="159">
        <f>Q381*H381</f>
        <v>0</v>
      </c>
      <c r="S381" s="159">
        <v>2.4</v>
      </c>
      <c r="T381" s="160">
        <f>S381*H381</f>
        <v>1845.6</v>
      </c>
      <c r="U381" s="33"/>
      <c r="V381" s="33"/>
      <c r="W381" s="33"/>
      <c r="X381" s="33"/>
      <c r="Y381" s="33"/>
      <c r="Z381" s="33"/>
      <c r="AA381" s="33"/>
      <c r="AB381" s="33"/>
      <c r="AC381" s="33"/>
      <c r="AD381" s="33"/>
      <c r="AE381" s="33"/>
      <c r="AR381" s="161" t="s">
        <v>206</v>
      </c>
      <c r="AT381" s="161" t="s">
        <v>201</v>
      </c>
      <c r="AU381" s="161" t="s">
        <v>221</v>
      </c>
      <c r="AY381" s="18" t="s">
        <v>199</v>
      </c>
      <c r="BE381" s="162">
        <f>IF(N381="základní",J381,0)</f>
        <v>0</v>
      </c>
      <c r="BF381" s="162">
        <f>IF(N381="snížená",J381,0)</f>
        <v>0</v>
      </c>
      <c r="BG381" s="162">
        <f>IF(N381="zákl. přenesená",J381,0)</f>
        <v>0</v>
      </c>
      <c r="BH381" s="162">
        <f>IF(N381="sníž. přenesená",J381,0)</f>
        <v>0</v>
      </c>
      <c r="BI381" s="162">
        <f>IF(N381="nulová",J381,0)</f>
        <v>0</v>
      </c>
      <c r="BJ381" s="18" t="s">
        <v>89</v>
      </c>
      <c r="BK381" s="162">
        <f>ROUND(I381*H381,2)</f>
        <v>0</v>
      </c>
      <c r="BL381" s="18" t="s">
        <v>206</v>
      </c>
      <c r="BM381" s="161" t="s">
        <v>2008</v>
      </c>
    </row>
    <row r="382" spans="1:47" s="2" customFormat="1" ht="11.25">
      <c r="A382" s="33"/>
      <c r="B382" s="34"/>
      <c r="C382" s="33"/>
      <c r="D382" s="163" t="s">
        <v>208</v>
      </c>
      <c r="E382" s="33"/>
      <c r="F382" s="164" t="s">
        <v>605</v>
      </c>
      <c r="G382" s="33"/>
      <c r="H382" s="33"/>
      <c r="I382" s="165"/>
      <c r="J382" s="33"/>
      <c r="K382" s="33"/>
      <c r="L382" s="34"/>
      <c r="M382" s="166"/>
      <c r="N382" s="167"/>
      <c r="O382" s="59"/>
      <c r="P382" s="59"/>
      <c r="Q382" s="59"/>
      <c r="R382" s="59"/>
      <c r="S382" s="59"/>
      <c r="T382" s="60"/>
      <c r="U382" s="33"/>
      <c r="V382" s="33"/>
      <c r="W382" s="33"/>
      <c r="X382" s="33"/>
      <c r="Y382" s="33"/>
      <c r="Z382" s="33"/>
      <c r="AA382" s="33"/>
      <c r="AB382" s="33"/>
      <c r="AC382" s="33"/>
      <c r="AD382" s="33"/>
      <c r="AE382" s="33"/>
      <c r="AT382" s="18" t="s">
        <v>208</v>
      </c>
      <c r="AU382" s="18" t="s">
        <v>221</v>
      </c>
    </row>
    <row r="383" spans="1:47" s="2" customFormat="1" ht="29.25">
      <c r="A383" s="33"/>
      <c r="B383" s="34"/>
      <c r="C383" s="33"/>
      <c r="D383" s="163" t="s">
        <v>210</v>
      </c>
      <c r="E383" s="33"/>
      <c r="F383" s="168" t="s">
        <v>606</v>
      </c>
      <c r="G383" s="33"/>
      <c r="H383" s="33"/>
      <c r="I383" s="165"/>
      <c r="J383" s="33"/>
      <c r="K383" s="33"/>
      <c r="L383" s="34"/>
      <c r="M383" s="166"/>
      <c r="N383" s="167"/>
      <c r="O383" s="59"/>
      <c r="P383" s="59"/>
      <c r="Q383" s="59"/>
      <c r="R383" s="59"/>
      <c r="S383" s="59"/>
      <c r="T383" s="60"/>
      <c r="U383" s="33"/>
      <c r="V383" s="33"/>
      <c r="W383" s="33"/>
      <c r="X383" s="33"/>
      <c r="Y383" s="33"/>
      <c r="Z383" s="33"/>
      <c r="AA383" s="33"/>
      <c r="AB383" s="33"/>
      <c r="AC383" s="33"/>
      <c r="AD383" s="33"/>
      <c r="AE383" s="33"/>
      <c r="AT383" s="18" t="s">
        <v>210</v>
      </c>
      <c r="AU383" s="18" t="s">
        <v>221</v>
      </c>
    </row>
    <row r="384" spans="2:51" s="14" customFormat="1" ht="11.25">
      <c r="B384" s="177"/>
      <c r="D384" s="163" t="s">
        <v>212</v>
      </c>
      <c r="E384" s="178" t="s">
        <v>1</v>
      </c>
      <c r="F384" s="179" t="s">
        <v>1048</v>
      </c>
      <c r="H384" s="178" t="s">
        <v>1</v>
      </c>
      <c r="I384" s="180"/>
      <c r="L384" s="177"/>
      <c r="M384" s="181"/>
      <c r="N384" s="182"/>
      <c r="O384" s="182"/>
      <c r="P384" s="182"/>
      <c r="Q384" s="182"/>
      <c r="R384" s="182"/>
      <c r="S384" s="182"/>
      <c r="T384" s="183"/>
      <c r="AT384" s="178" t="s">
        <v>212</v>
      </c>
      <c r="AU384" s="178" t="s">
        <v>221</v>
      </c>
      <c r="AV384" s="14" t="s">
        <v>89</v>
      </c>
      <c r="AW384" s="14" t="s">
        <v>36</v>
      </c>
      <c r="AX384" s="14" t="s">
        <v>81</v>
      </c>
      <c r="AY384" s="178" t="s">
        <v>199</v>
      </c>
    </row>
    <row r="385" spans="2:51" s="13" customFormat="1" ht="11.25">
      <c r="B385" s="169"/>
      <c r="D385" s="163" t="s">
        <v>212</v>
      </c>
      <c r="E385" s="170" t="s">
        <v>1</v>
      </c>
      <c r="F385" s="171" t="s">
        <v>2009</v>
      </c>
      <c r="H385" s="172">
        <v>769</v>
      </c>
      <c r="I385" s="173"/>
      <c r="L385" s="169"/>
      <c r="M385" s="174"/>
      <c r="N385" s="175"/>
      <c r="O385" s="175"/>
      <c r="P385" s="175"/>
      <c r="Q385" s="175"/>
      <c r="R385" s="175"/>
      <c r="S385" s="175"/>
      <c r="T385" s="176"/>
      <c r="AT385" s="170" t="s">
        <v>212</v>
      </c>
      <c r="AU385" s="170" t="s">
        <v>221</v>
      </c>
      <c r="AV385" s="13" t="s">
        <v>91</v>
      </c>
      <c r="AW385" s="13" t="s">
        <v>36</v>
      </c>
      <c r="AX385" s="13" t="s">
        <v>89</v>
      </c>
      <c r="AY385" s="170" t="s">
        <v>199</v>
      </c>
    </row>
    <row r="386" spans="2:63" s="12" customFormat="1" ht="22.9" customHeight="1">
      <c r="B386" s="136"/>
      <c r="D386" s="137" t="s">
        <v>80</v>
      </c>
      <c r="E386" s="147" t="s">
        <v>609</v>
      </c>
      <c r="F386" s="147" t="s">
        <v>610</v>
      </c>
      <c r="I386" s="139"/>
      <c r="J386" s="148">
        <f>BK386</f>
        <v>0</v>
      </c>
      <c r="L386" s="136"/>
      <c r="M386" s="141"/>
      <c r="N386" s="142"/>
      <c r="O386" s="142"/>
      <c r="P386" s="143">
        <f>SUM(P387:P390)</f>
        <v>0</v>
      </c>
      <c r="Q386" s="142"/>
      <c r="R386" s="143">
        <f>SUM(R387:R390)</f>
        <v>0</v>
      </c>
      <c r="S386" s="142"/>
      <c r="T386" s="144">
        <f>SUM(T387:T390)</f>
        <v>0</v>
      </c>
      <c r="AR386" s="137" t="s">
        <v>89</v>
      </c>
      <c r="AT386" s="145" t="s">
        <v>80</v>
      </c>
      <c r="AU386" s="145" t="s">
        <v>89</v>
      </c>
      <c r="AY386" s="137" t="s">
        <v>199</v>
      </c>
      <c r="BK386" s="146">
        <f>SUM(BK387:BK390)</f>
        <v>0</v>
      </c>
    </row>
    <row r="387" spans="1:65" s="2" customFormat="1" ht="24.2" customHeight="1">
      <c r="A387" s="33"/>
      <c r="B387" s="149"/>
      <c r="C387" s="150" t="s">
        <v>541</v>
      </c>
      <c r="D387" s="150" t="s">
        <v>201</v>
      </c>
      <c r="E387" s="151" t="s">
        <v>612</v>
      </c>
      <c r="F387" s="152" t="s">
        <v>613</v>
      </c>
      <c r="G387" s="153" t="s">
        <v>275</v>
      </c>
      <c r="H387" s="154">
        <v>1916.879</v>
      </c>
      <c r="I387" s="155"/>
      <c r="J387" s="156">
        <f>ROUND(I387*H387,2)</f>
        <v>0</v>
      </c>
      <c r="K387" s="152" t="s">
        <v>246</v>
      </c>
      <c r="L387" s="34"/>
      <c r="M387" s="157" t="s">
        <v>1</v>
      </c>
      <c r="N387" s="158" t="s">
        <v>46</v>
      </c>
      <c r="O387" s="59"/>
      <c r="P387" s="159">
        <f>O387*H387</f>
        <v>0</v>
      </c>
      <c r="Q387" s="159">
        <v>0</v>
      </c>
      <c r="R387" s="159">
        <f>Q387*H387</f>
        <v>0</v>
      </c>
      <c r="S387" s="159">
        <v>0</v>
      </c>
      <c r="T387" s="160">
        <f>S387*H387</f>
        <v>0</v>
      </c>
      <c r="U387" s="33"/>
      <c r="V387" s="33"/>
      <c r="W387" s="33"/>
      <c r="X387" s="33"/>
      <c r="Y387" s="33"/>
      <c r="Z387" s="33"/>
      <c r="AA387" s="33"/>
      <c r="AB387" s="33"/>
      <c r="AC387" s="33"/>
      <c r="AD387" s="33"/>
      <c r="AE387" s="33"/>
      <c r="AR387" s="161" t="s">
        <v>206</v>
      </c>
      <c r="AT387" s="161" t="s">
        <v>201</v>
      </c>
      <c r="AU387" s="161" t="s">
        <v>91</v>
      </c>
      <c r="AY387" s="18" t="s">
        <v>199</v>
      </c>
      <c r="BE387" s="162">
        <f>IF(N387="základní",J387,0)</f>
        <v>0</v>
      </c>
      <c r="BF387" s="162">
        <f>IF(N387="snížená",J387,0)</f>
        <v>0</v>
      </c>
      <c r="BG387" s="162">
        <f>IF(N387="zákl. přenesená",J387,0)</f>
        <v>0</v>
      </c>
      <c r="BH387" s="162">
        <f>IF(N387="sníž. přenesená",J387,0)</f>
        <v>0</v>
      </c>
      <c r="BI387" s="162">
        <f>IF(N387="nulová",J387,0)</f>
        <v>0</v>
      </c>
      <c r="BJ387" s="18" t="s">
        <v>89</v>
      </c>
      <c r="BK387" s="162">
        <f>ROUND(I387*H387,2)</f>
        <v>0</v>
      </c>
      <c r="BL387" s="18" t="s">
        <v>206</v>
      </c>
      <c r="BM387" s="161" t="s">
        <v>2010</v>
      </c>
    </row>
    <row r="388" spans="2:51" s="13" customFormat="1" ht="11.25">
      <c r="B388" s="169"/>
      <c r="D388" s="163" t="s">
        <v>212</v>
      </c>
      <c r="E388" s="170" t="s">
        <v>1</v>
      </c>
      <c r="F388" s="171" t="s">
        <v>2011</v>
      </c>
      <c r="H388" s="172">
        <v>71.279</v>
      </c>
      <c r="I388" s="173"/>
      <c r="L388" s="169"/>
      <c r="M388" s="174"/>
      <c r="N388" s="175"/>
      <c r="O388" s="175"/>
      <c r="P388" s="175"/>
      <c r="Q388" s="175"/>
      <c r="R388" s="175"/>
      <c r="S388" s="175"/>
      <c r="T388" s="176"/>
      <c r="AT388" s="170" t="s">
        <v>212</v>
      </c>
      <c r="AU388" s="170" t="s">
        <v>91</v>
      </c>
      <c r="AV388" s="13" t="s">
        <v>91</v>
      </c>
      <c r="AW388" s="13" t="s">
        <v>36</v>
      </c>
      <c r="AX388" s="13" t="s">
        <v>81</v>
      </c>
      <c r="AY388" s="170" t="s">
        <v>199</v>
      </c>
    </row>
    <row r="389" spans="2:51" s="13" customFormat="1" ht="11.25">
      <c r="B389" s="169"/>
      <c r="D389" s="163" t="s">
        <v>212</v>
      </c>
      <c r="E389" s="170" t="s">
        <v>1</v>
      </c>
      <c r="F389" s="171" t="s">
        <v>2012</v>
      </c>
      <c r="H389" s="172">
        <v>1845.6</v>
      </c>
      <c r="I389" s="173"/>
      <c r="L389" s="169"/>
      <c r="M389" s="174"/>
      <c r="N389" s="175"/>
      <c r="O389" s="175"/>
      <c r="P389" s="175"/>
      <c r="Q389" s="175"/>
      <c r="R389" s="175"/>
      <c r="S389" s="175"/>
      <c r="T389" s="176"/>
      <c r="AT389" s="170" t="s">
        <v>212</v>
      </c>
      <c r="AU389" s="170" t="s">
        <v>91</v>
      </c>
      <c r="AV389" s="13" t="s">
        <v>91</v>
      </c>
      <c r="AW389" s="13" t="s">
        <v>36</v>
      </c>
      <c r="AX389" s="13" t="s">
        <v>81</v>
      </c>
      <c r="AY389" s="170" t="s">
        <v>199</v>
      </c>
    </row>
    <row r="390" spans="2:51" s="15" customFormat="1" ht="11.25">
      <c r="B390" s="184"/>
      <c r="D390" s="163" t="s">
        <v>212</v>
      </c>
      <c r="E390" s="185" t="s">
        <v>1</v>
      </c>
      <c r="F390" s="186" t="s">
        <v>234</v>
      </c>
      <c r="H390" s="187">
        <v>1916.879</v>
      </c>
      <c r="I390" s="188"/>
      <c r="L390" s="184"/>
      <c r="M390" s="189"/>
      <c r="N390" s="190"/>
      <c r="O390" s="190"/>
      <c r="P390" s="190"/>
      <c r="Q390" s="190"/>
      <c r="R390" s="190"/>
      <c r="S390" s="190"/>
      <c r="T390" s="191"/>
      <c r="AT390" s="185" t="s">
        <v>212</v>
      </c>
      <c r="AU390" s="185" t="s">
        <v>91</v>
      </c>
      <c r="AV390" s="15" t="s">
        <v>206</v>
      </c>
      <c r="AW390" s="15" t="s">
        <v>36</v>
      </c>
      <c r="AX390" s="15" t="s">
        <v>89</v>
      </c>
      <c r="AY390" s="185" t="s">
        <v>199</v>
      </c>
    </row>
    <row r="391" spans="2:63" s="12" customFormat="1" ht="22.9" customHeight="1">
      <c r="B391" s="136"/>
      <c r="D391" s="137" t="s">
        <v>80</v>
      </c>
      <c r="E391" s="147" t="s">
        <v>623</v>
      </c>
      <c r="F391" s="147" t="s">
        <v>624</v>
      </c>
      <c r="I391" s="139"/>
      <c r="J391" s="148">
        <f>BK391</f>
        <v>0</v>
      </c>
      <c r="L391" s="136"/>
      <c r="M391" s="141"/>
      <c r="N391" s="142"/>
      <c r="O391" s="142"/>
      <c r="P391" s="143">
        <f>SUM(P392:P395)</f>
        <v>0</v>
      </c>
      <c r="Q391" s="142"/>
      <c r="R391" s="143">
        <f>SUM(R392:R395)</f>
        <v>0</v>
      </c>
      <c r="S391" s="142"/>
      <c r="T391" s="144">
        <f>SUM(T392:T395)</f>
        <v>0</v>
      </c>
      <c r="AR391" s="137" t="s">
        <v>89</v>
      </c>
      <c r="AT391" s="145" t="s">
        <v>80</v>
      </c>
      <c r="AU391" s="145" t="s">
        <v>89</v>
      </c>
      <c r="AY391" s="137" t="s">
        <v>199</v>
      </c>
      <c r="BK391" s="146">
        <f>SUM(BK392:BK395)</f>
        <v>0</v>
      </c>
    </row>
    <row r="392" spans="1:65" s="2" customFormat="1" ht="14.45" customHeight="1">
      <c r="A392" s="33"/>
      <c r="B392" s="149"/>
      <c r="C392" s="150" t="s">
        <v>550</v>
      </c>
      <c r="D392" s="150" t="s">
        <v>201</v>
      </c>
      <c r="E392" s="151" t="s">
        <v>626</v>
      </c>
      <c r="F392" s="152" t="s">
        <v>627</v>
      </c>
      <c r="G392" s="153" t="s">
        <v>275</v>
      </c>
      <c r="H392" s="154">
        <v>176.756</v>
      </c>
      <c r="I392" s="155"/>
      <c r="J392" s="156">
        <f>ROUND(I392*H392,2)</f>
        <v>0</v>
      </c>
      <c r="K392" s="152" t="s">
        <v>205</v>
      </c>
      <c r="L392" s="34"/>
      <c r="M392" s="157" t="s">
        <v>1</v>
      </c>
      <c r="N392" s="158" t="s">
        <v>46</v>
      </c>
      <c r="O392" s="59"/>
      <c r="P392" s="159">
        <f>O392*H392</f>
        <v>0</v>
      </c>
      <c r="Q392" s="159">
        <v>0</v>
      </c>
      <c r="R392" s="159">
        <f>Q392*H392</f>
        <v>0</v>
      </c>
      <c r="S392" s="159">
        <v>0</v>
      </c>
      <c r="T392" s="160">
        <f>S392*H392</f>
        <v>0</v>
      </c>
      <c r="U392" s="33"/>
      <c r="V392" s="33"/>
      <c r="W392" s="33"/>
      <c r="X392" s="33"/>
      <c r="Y392" s="33"/>
      <c r="Z392" s="33"/>
      <c r="AA392" s="33"/>
      <c r="AB392" s="33"/>
      <c r="AC392" s="33"/>
      <c r="AD392" s="33"/>
      <c r="AE392" s="33"/>
      <c r="AR392" s="161" t="s">
        <v>206</v>
      </c>
      <c r="AT392" s="161" t="s">
        <v>201</v>
      </c>
      <c r="AU392" s="161" t="s">
        <v>91</v>
      </c>
      <c r="AY392" s="18" t="s">
        <v>199</v>
      </c>
      <c r="BE392" s="162">
        <f>IF(N392="základní",J392,0)</f>
        <v>0</v>
      </c>
      <c r="BF392" s="162">
        <f>IF(N392="snížená",J392,0)</f>
        <v>0</v>
      </c>
      <c r="BG392" s="162">
        <f>IF(N392="zákl. přenesená",J392,0)</f>
        <v>0</v>
      </c>
      <c r="BH392" s="162">
        <f>IF(N392="sníž. přenesená",J392,0)</f>
        <v>0</v>
      </c>
      <c r="BI392" s="162">
        <f>IF(N392="nulová",J392,0)</f>
        <v>0</v>
      </c>
      <c r="BJ392" s="18" t="s">
        <v>89</v>
      </c>
      <c r="BK392" s="162">
        <f>ROUND(I392*H392,2)</f>
        <v>0</v>
      </c>
      <c r="BL392" s="18" t="s">
        <v>206</v>
      </c>
      <c r="BM392" s="161" t="s">
        <v>2013</v>
      </c>
    </row>
    <row r="393" spans="1:47" s="2" customFormat="1" ht="19.5">
      <c r="A393" s="33"/>
      <c r="B393" s="34"/>
      <c r="C393" s="33"/>
      <c r="D393" s="163" t="s">
        <v>208</v>
      </c>
      <c r="E393" s="33"/>
      <c r="F393" s="164" t="s">
        <v>629</v>
      </c>
      <c r="G393" s="33"/>
      <c r="H393" s="33"/>
      <c r="I393" s="165"/>
      <c r="J393" s="33"/>
      <c r="K393" s="33"/>
      <c r="L393" s="34"/>
      <c r="M393" s="166"/>
      <c r="N393" s="167"/>
      <c r="O393" s="59"/>
      <c r="P393" s="59"/>
      <c r="Q393" s="59"/>
      <c r="R393" s="59"/>
      <c r="S393" s="59"/>
      <c r="T393" s="60"/>
      <c r="U393" s="33"/>
      <c r="V393" s="33"/>
      <c r="W393" s="33"/>
      <c r="X393" s="33"/>
      <c r="Y393" s="33"/>
      <c r="Z393" s="33"/>
      <c r="AA393" s="33"/>
      <c r="AB393" s="33"/>
      <c r="AC393" s="33"/>
      <c r="AD393" s="33"/>
      <c r="AE393" s="33"/>
      <c r="AT393" s="18" t="s">
        <v>208</v>
      </c>
      <c r="AU393" s="18" t="s">
        <v>91</v>
      </c>
    </row>
    <row r="394" spans="1:65" s="2" customFormat="1" ht="24.2" customHeight="1">
      <c r="A394" s="33"/>
      <c r="B394" s="149"/>
      <c r="C394" s="150" t="s">
        <v>558</v>
      </c>
      <c r="D394" s="150" t="s">
        <v>201</v>
      </c>
      <c r="E394" s="151" t="s">
        <v>631</v>
      </c>
      <c r="F394" s="152" t="s">
        <v>632</v>
      </c>
      <c r="G394" s="153" t="s">
        <v>275</v>
      </c>
      <c r="H394" s="154">
        <v>176.756</v>
      </c>
      <c r="I394" s="155"/>
      <c r="J394" s="156">
        <f>ROUND(I394*H394,2)</f>
        <v>0</v>
      </c>
      <c r="K394" s="152" t="s">
        <v>205</v>
      </c>
      <c r="L394" s="34"/>
      <c r="M394" s="157" t="s">
        <v>1</v>
      </c>
      <c r="N394" s="158" t="s">
        <v>46</v>
      </c>
      <c r="O394" s="59"/>
      <c r="P394" s="159">
        <f>O394*H394</f>
        <v>0</v>
      </c>
      <c r="Q394" s="159">
        <v>0</v>
      </c>
      <c r="R394" s="159">
        <f>Q394*H394</f>
        <v>0</v>
      </c>
      <c r="S394" s="159">
        <v>0</v>
      </c>
      <c r="T394" s="160">
        <f>S394*H394</f>
        <v>0</v>
      </c>
      <c r="U394" s="33"/>
      <c r="V394" s="33"/>
      <c r="W394" s="33"/>
      <c r="X394" s="33"/>
      <c r="Y394" s="33"/>
      <c r="Z394" s="33"/>
      <c r="AA394" s="33"/>
      <c r="AB394" s="33"/>
      <c r="AC394" s="33"/>
      <c r="AD394" s="33"/>
      <c r="AE394" s="33"/>
      <c r="AR394" s="161" t="s">
        <v>206</v>
      </c>
      <c r="AT394" s="161" t="s">
        <v>201</v>
      </c>
      <c r="AU394" s="161" t="s">
        <v>91</v>
      </c>
      <c r="AY394" s="18" t="s">
        <v>199</v>
      </c>
      <c r="BE394" s="162">
        <f>IF(N394="základní",J394,0)</f>
        <v>0</v>
      </c>
      <c r="BF394" s="162">
        <f>IF(N394="snížená",J394,0)</f>
        <v>0</v>
      </c>
      <c r="BG394" s="162">
        <f>IF(N394="zákl. přenesená",J394,0)</f>
        <v>0</v>
      </c>
      <c r="BH394" s="162">
        <f>IF(N394="sníž. přenesená",J394,0)</f>
        <v>0</v>
      </c>
      <c r="BI394" s="162">
        <f>IF(N394="nulová",J394,0)</f>
        <v>0</v>
      </c>
      <c r="BJ394" s="18" t="s">
        <v>89</v>
      </c>
      <c r="BK394" s="162">
        <f>ROUND(I394*H394,2)</f>
        <v>0</v>
      </c>
      <c r="BL394" s="18" t="s">
        <v>206</v>
      </c>
      <c r="BM394" s="161" t="s">
        <v>2014</v>
      </c>
    </row>
    <row r="395" spans="1:47" s="2" customFormat="1" ht="29.25">
      <c r="A395" s="33"/>
      <c r="B395" s="34"/>
      <c r="C395" s="33"/>
      <c r="D395" s="163" t="s">
        <v>208</v>
      </c>
      <c r="E395" s="33"/>
      <c r="F395" s="164" t="s">
        <v>634</v>
      </c>
      <c r="G395" s="33"/>
      <c r="H395" s="33"/>
      <c r="I395" s="165"/>
      <c r="J395" s="33"/>
      <c r="K395" s="33"/>
      <c r="L395" s="34"/>
      <c r="M395" s="166"/>
      <c r="N395" s="167"/>
      <c r="O395" s="59"/>
      <c r="P395" s="59"/>
      <c r="Q395" s="59"/>
      <c r="R395" s="59"/>
      <c r="S395" s="59"/>
      <c r="T395" s="60"/>
      <c r="U395" s="33"/>
      <c r="V395" s="33"/>
      <c r="W395" s="33"/>
      <c r="X395" s="33"/>
      <c r="Y395" s="33"/>
      <c r="Z395" s="33"/>
      <c r="AA395" s="33"/>
      <c r="AB395" s="33"/>
      <c r="AC395" s="33"/>
      <c r="AD395" s="33"/>
      <c r="AE395" s="33"/>
      <c r="AT395" s="18" t="s">
        <v>208</v>
      </c>
      <c r="AU395" s="18" t="s">
        <v>91</v>
      </c>
    </row>
    <row r="396" spans="2:63" s="12" customFormat="1" ht="25.9" customHeight="1">
      <c r="B396" s="136"/>
      <c r="D396" s="137" t="s">
        <v>80</v>
      </c>
      <c r="E396" s="138" t="s">
        <v>635</v>
      </c>
      <c r="F396" s="138" t="s">
        <v>636</v>
      </c>
      <c r="I396" s="139"/>
      <c r="J396" s="140">
        <f>BK396</f>
        <v>0</v>
      </c>
      <c r="L396" s="136"/>
      <c r="M396" s="141"/>
      <c r="N396" s="142"/>
      <c r="O396" s="142"/>
      <c r="P396" s="143">
        <f>P397</f>
        <v>0</v>
      </c>
      <c r="Q396" s="142"/>
      <c r="R396" s="143">
        <f>R397</f>
        <v>0.082</v>
      </c>
      <c r="S396" s="142"/>
      <c r="T396" s="144">
        <f>T397</f>
        <v>0</v>
      </c>
      <c r="AR396" s="137" t="s">
        <v>91</v>
      </c>
      <c r="AT396" s="145" t="s">
        <v>80</v>
      </c>
      <c r="AU396" s="145" t="s">
        <v>81</v>
      </c>
      <c r="AY396" s="137" t="s">
        <v>199</v>
      </c>
      <c r="BK396" s="146">
        <f>BK397</f>
        <v>0</v>
      </c>
    </row>
    <row r="397" spans="2:63" s="12" customFormat="1" ht="22.9" customHeight="1">
      <c r="B397" s="136"/>
      <c r="D397" s="137" t="s">
        <v>80</v>
      </c>
      <c r="E397" s="147" t="s">
        <v>637</v>
      </c>
      <c r="F397" s="147" t="s">
        <v>638</v>
      </c>
      <c r="I397" s="139"/>
      <c r="J397" s="148">
        <f>BK397</f>
        <v>0</v>
      </c>
      <c r="L397" s="136"/>
      <c r="M397" s="141"/>
      <c r="N397" s="142"/>
      <c r="O397" s="142"/>
      <c r="P397" s="143">
        <f>SUM(P398:P413)</f>
        <v>0</v>
      </c>
      <c r="Q397" s="142"/>
      <c r="R397" s="143">
        <f>SUM(R398:R413)</f>
        <v>0.082</v>
      </c>
      <c r="S397" s="142"/>
      <c r="T397" s="144">
        <f>SUM(T398:T413)</f>
        <v>0</v>
      </c>
      <c r="AR397" s="137" t="s">
        <v>91</v>
      </c>
      <c r="AT397" s="145" t="s">
        <v>80</v>
      </c>
      <c r="AU397" s="145" t="s">
        <v>89</v>
      </c>
      <c r="AY397" s="137" t="s">
        <v>199</v>
      </c>
      <c r="BK397" s="146">
        <f>SUM(BK398:BK413)</f>
        <v>0</v>
      </c>
    </row>
    <row r="398" spans="1:65" s="2" customFormat="1" ht="24.2" customHeight="1">
      <c r="A398" s="33"/>
      <c r="B398" s="149"/>
      <c r="C398" s="150" t="s">
        <v>565</v>
      </c>
      <c r="D398" s="150" t="s">
        <v>201</v>
      </c>
      <c r="E398" s="151" t="s">
        <v>640</v>
      </c>
      <c r="F398" s="152" t="s">
        <v>641</v>
      </c>
      <c r="G398" s="153" t="s">
        <v>204</v>
      </c>
      <c r="H398" s="154">
        <v>233.6</v>
      </c>
      <c r="I398" s="155"/>
      <c r="J398" s="156">
        <f>ROUND(I398*H398,2)</f>
        <v>0</v>
      </c>
      <c r="K398" s="152" t="s">
        <v>205</v>
      </c>
      <c r="L398" s="34"/>
      <c r="M398" s="157" t="s">
        <v>1</v>
      </c>
      <c r="N398" s="158" t="s">
        <v>46</v>
      </c>
      <c r="O398" s="59"/>
      <c r="P398" s="159">
        <f>O398*H398</f>
        <v>0</v>
      </c>
      <c r="Q398" s="159">
        <v>0</v>
      </c>
      <c r="R398" s="159">
        <f>Q398*H398</f>
        <v>0</v>
      </c>
      <c r="S398" s="159">
        <v>0</v>
      </c>
      <c r="T398" s="160">
        <f>S398*H398</f>
        <v>0</v>
      </c>
      <c r="U398" s="33"/>
      <c r="V398" s="33"/>
      <c r="W398" s="33"/>
      <c r="X398" s="33"/>
      <c r="Y398" s="33"/>
      <c r="Z398" s="33"/>
      <c r="AA398" s="33"/>
      <c r="AB398" s="33"/>
      <c r="AC398" s="33"/>
      <c r="AD398" s="33"/>
      <c r="AE398" s="33"/>
      <c r="AR398" s="161" t="s">
        <v>318</v>
      </c>
      <c r="AT398" s="161" t="s">
        <v>201</v>
      </c>
      <c r="AU398" s="161" t="s">
        <v>91</v>
      </c>
      <c r="AY398" s="18" t="s">
        <v>199</v>
      </c>
      <c r="BE398" s="162">
        <f>IF(N398="základní",J398,0)</f>
        <v>0</v>
      </c>
      <c r="BF398" s="162">
        <f>IF(N398="snížená",J398,0)</f>
        <v>0</v>
      </c>
      <c r="BG398" s="162">
        <f>IF(N398="zákl. přenesená",J398,0)</f>
        <v>0</v>
      </c>
      <c r="BH398" s="162">
        <f>IF(N398="sníž. přenesená",J398,0)</f>
        <v>0</v>
      </c>
      <c r="BI398" s="162">
        <f>IF(N398="nulová",J398,0)</f>
        <v>0</v>
      </c>
      <c r="BJ398" s="18" t="s">
        <v>89</v>
      </c>
      <c r="BK398" s="162">
        <f>ROUND(I398*H398,2)</f>
        <v>0</v>
      </c>
      <c r="BL398" s="18" t="s">
        <v>318</v>
      </c>
      <c r="BM398" s="161" t="s">
        <v>2015</v>
      </c>
    </row>
    <row r="399" spans="1:47" s="2" customFormat="1" ht="19.5">
      <c r="A399" s="33"/>
      <c r="B399" s="34"/>
      <c r="C399" s="33"/>
      <c r="D399" s="163" t="s">
        <v>208</v>
      </c>
      <c r="E399" s="33"/>
      <c r="F399" s="164" t="s">
        <v>643</v>
      </c>
      <c r="G399" s="33"/>
      <c r="H399" s="33"/>
      <c r="I399" s="165"/>
      <c r="J399" s="33"/>
      <c r="K399" s="33"/>
      <c r="L399" s="34"/>
      <c r="M399" s="166"/>
      <c r="N399" s="167"/>
      <c r="O399" s="59"/>
      <c r="P399" s="59"/>
      <c r="Q399" s="59"/>
      <c r="R399" s="59"/>
      <c r="S399" s="59"/>
      <c r="T399" s="60"/>
      <c r="U399" s="33"/>
      <c r="V399" s="33"/>
      <c r="W399" s="33"/>
      <c r="X399" s="33"/>
      <c r="Y399" s="33"/>
      <c r="Z399" s="33"/>
      <c r="AA399" s="33"/>
      <c r="AB399" s="33"/>
      <c r="AC399" s="33"/>
      <c r="AD399" s="33"/>
      <c r="AE399" s="33"/>
      <c r="AT399" s="18" t="s">
        <v>208</v>
      </c>
      <c r="AU399" s="18" t="s">
        <v>91</v>
      </c>
    </row>
    <row r="400" spans="1:47" s="2" customFormat="1" ht="29.25">
      <c r="A400" s="33"/>
      <c r="B400" s="34"/>
      <c r="C400" s="33"/>
      <c r="D400" s="163" t="s">
        <v>210</v>
      </c>
      <c r="E400" s="33"/>
      <c r="F400" s="168" t="s">
        <v>644</v>
      </c>
      <c r="G400" s="33"/>
      <c r="H400" s="33"/>
      <c r="I400" s="165"/>
      <c r="J400" s="33"/>
      <c r="K400" s="33"/>
      <c r="L400" s="34"/>
      <c r="M400" s="166"/>
      <c r="N400" s="167"/>
      <c r="O400" s="59"/>
      <c r="P400" s="59"/>
      <c r="Q400" s="59"/>
      <c r="R400" s="59"/>
      <c r="S400" s="59"/>
      <c r="T400" s="60"/>
      <c r="U400" s="33"/>
      <c r="V400" s="33"/>
      <c r="W400" s="33"/>
      <c r="X400" s="33"/>
      <c r="Y400" s="33"/>
      <c r="Z400" s="33"/>
      <c r="AA400" s="33"/>
      <c r="AB400" s="33"/>
      <c r="AC400" s="33"/>
      <c r="AD400" s="33"/>
      <c r="AE400" s="33"/>
      <c r="AT400" s="18" t="s">
        <v>210</v>
      </c>
      <c r="AU400" s="18" t="s">
        <v>91</v>
      </c>
    </row>
    <row r="401" spans="2:51" s="14" customFormat="1" ht="11.25">
      <c r="B401" s="177"/>
      <c r="D401" s="163" t="s">
        <v>212</v>
      </c>
      <c r="E401" s="178" t="s">
        <v>1</v>
      </c>
      <c r="F401" s="179" t="s">
        <v>900</v>
      </c>
      <c r="H401" s="178" t="s">
        <v>1</v>
      </c>
      <c r="I401" s="180"/>
      <c r="L401" s="177"/>
      <c r="M401" s="181"/>
      <c r="N401" s="182"/>
      <c r="O401" s="182"/>
      <c r="P401" s="182"/>
      <c r="Q401" s="182"/>
      <c r="R401" s="182"/>
      <c r="S401" s="182"/>
      <c r="T401" s="183"/>
      <c r="AT401" s="178" t="s">
        <v>212</v>
      </c>
      <c r="AU401" s="178" t="s">
        <v>91</v>
      </c>
      <c r="AV401" s="14" t="s">
        <v>89</v>
      </c>
      <c r="AW401" s="14" t="s">
        <v>36</v>
      </c>
      <c r="AX401" s="14" t="s">
        <v>81</v>
      </c>
      <c r="AY401" s="178" t="s">
        <v>199</v>
      </c>
    </row>
    <row r="402" spans="2:51" s="14" customFormat="1" ht="11.25">
      <c r="B402" s="177"/>
      <c r="D402" s="163" t="s">
        <v>212</v>
      </c>
      <c r="E402" s="178" t="s">
        <v>1</v>
      </c>
      <c r="F402" s="179" t="s">
        <v>1070</v>
      </c>
      <c r="H402" s="178" t="s">
        <v>1</v>
      </c>
      <c r="I402" s="180"/>
      <c r="L402" s="177"/>
      <c r="M402" s="181"/>
      <c r="N402" s="182"/>
      <c r="O402" s="182"/>
      <c r="P402" s="182"/>
      <c r="Q402" s="182"/>
      <c r="R402" s="182"/>
      <c r="S402" s="182"/>
      <c r="T402" s="183"/>
      <c r="AT402" s="178" t="s">
        <v>212</v>
      </c>
      <c r="AU402" s="178" t="s">
        <v>91</v>
      </c>
      <c r="AV402" s="14" t="s">
        <v>89</v>
      </c>
      <c r="AW402" s="14" t="s">
        <v>36</v>
      </c>
      <c r="AX402" s="14" t="s">
        <v>81</v>
      </c>
      <c r="AY402" s="178" t="s">
        <v>199</v>
      </c>
    </row>
    <row r="403" spans="2:51" s="13" customFormat="1" ht="11.25">
      <c r="B403" s="169"/>
      <c r="D403" s="163" t="s">
        <v>212</v>
      </c>
      <c r="E403" s="170" t="s">
        <v>1</v>
      </c>
      <c r="F403" s="171" t="s">
        <v>2016</v>
      </c>
      <c r="H403" s="172">
        <v>79.8</v>
      </c>
      <c r="I403" s="173"/>
      <c r="L403" s="169"/>
      <c r="M403" s="174"/>
      <c r="N403" s="175"/>
      <c r="O403" s="175"/>
      <c r="P403" s="175"/>
      <c r="Q403" s="175"/>
      <c r="R403" s="175"/>
      <c r="S403" s="175"/>
      <c r="T403" s="176"/>
      <c r="AT403" s="170" t="s">
        <v>212</v>
      </c>
      <c r="AU403" s="170" t="s">
        <v>91</v>
      </c>
      <c r="AV403" s="13" t="s">
        <v>91</v>
      </c>
      <c r="AW403" s="13" t="s">
        <v>36</v>
      </c>
      <c r="AX403" s="13" t="s">
        <v>81</v>
      </c>
      <c r="AY403" s="170" t="s">
        <v>199</v>
      </c>
    </row>
    <row r="404" spans="2:51" s="13" customFormat="1" ht="11.25">
      <c r="B404" s="169"/>
      <c r="D404" s="163" t="s">
        <v>212</v>
      </c>
      <c r="E404" s="170" t="s">
        <v>1</v>
      </c>
      <c r="F404" s="171" t="s">
        <v>2017</v>
      </c>
      <c r="H404" s="172">
        <v>76.6</v>
      </c>
      <c r="I404" s="173"/>
      <c r="L404" s="169"/>
      <c r="M404" s="174"/>
      <c r="N404" s="175"/>
      <c r="O404" s="175"/>
      <c r="P404" s="175"/>
      <c r="Q404" s="175"/>
      <c r="R404" s="175"/>
      <c r="S404" s="175"/>
      <c r="T404" s="176"/>
      <c r="AT404" s="170" t="s">
        <v>212</v>
      </c>
      <c r="AU404" s="170" t="s">
        <v>91</v>
      </c>
      <c r="AV404" s="13" t="s">
        <v>91</v>
      </c>
      <c r="AW404" s="13" t="s">
        <v>36</v>
      </c>
      <c r="AX404" s="13" t="s">
        <v>81</v>
      </c>
      <c r="AY404" s="170" t="s">
        <v>199</v>
      </c>
    </row>
    <row r="405" spans="2:51" s="13" customFormat="1" ht="11.25">
      <c r="B405" s="169"/>
      <c r="D405" s="163" t="s">
        <v>212</v>
      </c>
      <c r="E405" s="170" t="s">
        <v>1</v>
      </c>
      <c r="F405" s="171" t="s">
        <v>2018</v>
      </c>
      <c r="H405" s="172">
        <v>77.2</v>
      </c>
      <c r="I405" s="173"/>
      <c r="L405" s="169"/>
      <c r="M405" s="174"/>
      <c r="N405" s="175"/>
      <c r="O405" s="175"/>
      <c r="P405" s="175"/>
      <c r="Q405" s="175"/>
      <c r="R405" s="175"/>
      <c r="S405" s="175"/>
      <c r="T405" s="176"/>
      <c r="AT405" s="170" t="s">
        <v>212</v>
      </c>
      <c r="AU405" s="170" t="s">
        <v>91</v>
      </c>
      <c r="AV405" s="13" t="s">
        <v>91</v>
      </c>
      <c r="AW405" s="13" t="s">
        <v>36</v>
      </c>
      <c r="AX405" s="13" t="s">
        <v>81</v>
      </c>
      <c r="AY405" s="170" t="s">
        <v>199</v>
      </c>
    </row>
    <row r="406" spans="2:51" s="15" customFormat="1" ht="11.25">
      <c r="B406" s="184"/>
      <c r="D406" s="163" t="s">
        <v>212</v>
      </c>
      <c r="E406" s="185" t="s">
        <v>1</v>
      </c>
      <c r="F406" s="186" t="s">
        <v>234</v>
      </c>
      <c r="H406" s="187">
        <v>233.6</v>
      </c>
      <c r="I406" s="188"/>
      <c r="L406" s="184"/>
      <c r="M406" s="189"/>
      <c r="N406" s="190"/>
      <c r="O406" s="190"/>
      <c r="P406" s="190"/>
      <c r="Q406" s="190"/>
      <c r="R406" s="190"/>
      <c r="S406" s="190"/>
      <c r="T406" s="191"/>
      <c r="AT406" s="185" t="s">
        <v>212</v>
      </c>
      <c r="AU406" s="185" t="s">
        <v>91</v>
      </c>
      <c r="AV406" s="15" t="s">
        <v>206</v>
      </c>
      <c r="AW406" s="15" t="s">
        <v>36</v>
      </c>
      <c r="AX406" s="15" t="s">
        <v>89</v>
      </c>
      <c r="AY406" s="185" t="s">
        <v>199</v>
      </c>
    </row>
    <row r="407" spans="1:65" s="2" customFormat="1" ht="14.45" customHeight="1">
      <c r="A407" s="33"/>
      <c r="B407" s="149"/>
      <c r="C407" s="192" t="s">
        <v>572</v>
      </c>
      <c r="D407" s="192" t="s">
        <v>272</v>
      </c>
      <c r="E407" s="193" t="s">
        <v>649</v>
      </c>
      <c r="F407" s="194" t="s">
        <v>650</v>
      </c>
      <c r="G407" s="195" t="s">
        <v>275</v>
      </c>
      <c r="H407" s="196">
        <v>0.082</v>
      </c>
      <c r="I407" s="197"/>
      <c r="J407" s="198">
        <f>ROUND(I407*H407,2)</f>
        <v>0</v>
      </c>
      <c r="K407" s="194" t="s">
        <v>205</v>
      </c>
      <c r="L407" s="199"/>
      <c r="M407" s="200" t="s">
        <v>1</v>
      </c>
      <c r="N407" s="201" t="s">
        <v>46</v>
      </c>
      <c r="O407" s="59"/>
      <c r="P407" s="159">
        <f>O407*H407</f>
        <v>0</v>
      </c>
      <c r="Q407" s="159">
        <v>1</v>
      </c>
      <c r="R407" s="159">
        <f>Q407*H407</f>
        <v>0.082</v>
      </c>
      <c r="S407" s="159">
        <v>0</v>
      </c>
      <c r="T407" s="160">
        <f>S407*H407</f>
        <v>0</v>
      </c>
      <c r="U407" s="33"/>
      <c r="V407" s="33"/>
      <c r="W407" s="33"/>
      <c r="X407" s="33"/>
      <c r="Y407" s="33"/>
      <c r="Z407" s="33"/>
      <c r="AA407" s="33"/>
      <c r="AB407" s="33"/>
      <c r="AC407" s="33"/>
      <c r="AD407" s="33"/>
      <c r="AE407" s="33"/>
      <c r="AR407" s="161" t="s">
        <v>431</v>
      </c>
      <c r="AT407" s="161" t="s">
        <v>272</v>
      </c>
      <c r="AU407" s="161" t="s">
        <v>91</v>
      </c>
      <c r="AY407" s="18" t="s">
        <v>199</v>
      </c>
      <c r="BE407" s="162">
        <f>IF(N407="základní",J407,0)</f>
        <v>0</v>
      </c>
      <c r="BF407" s="162">
        <f>IF(N407="snížená",J407,0)</f>
        <v>0</v>
      </c>
      <c r="BG407" s="162">
        <f>IF(N407="zákl. přenesená",J407,0)</f>
        <v>0</v>
      </c>
      <c r="BH407" s="162">
        <f>IF(N407="sníž. přenesená",J407,0)</f>
        <v>0</v>
      </c>
      <c r="BI407" s="162">
        <f>IF(N407="nulová",J407,0)</f>
        <v>0</v>
      </c>
      <c r="BJ407" s="18" t="s">
        <v>89</v>
      </c>
      <c r="BK407" s="162">
        <f>ROUND(I407*H407,2)</f>
        <v>0</v>
      </c>
      <c r="BL407" s="18" t="s">
        <v>318</v>
      </c>
      <c r="BM407" s="161" t="s">
        <v>2019</v>
      </c>
    </row>
    <row r="408" spans="1:47" s="2" customFormat="1" ht="11.25">
      <c r="A408" s="33"/>
      <c r="B408" s="34"/>
      <c r="C408" s="33"/>
      <c r="D408" s="163" t="s">
        <v>208</v>
      </c>
      <c r="E408" s="33"/>
      <c r="F408" s="164" t="s">
        <v>652</v>
      </c>
      <c r="G408" s="33"/>
      <c r="H408" s="33"/>
      <c r="I408" s="165"/>
      <c r="J408" s="33"/>
      <c r="K408" s="33"/>
      <c r="L408" s="34"/>
      <c r="M408" s="166"/>
      <c r="N408" s="167"/>
      <c r="O408" s="59"/>
      <c r="P408" s="59"/>
      <c r="Q408" s="59"/>
      <c r="R408" s="59"/>
      <c r="S408" s="59"/>
      <c r="T408" s="60"/>
      <c r="U408" s="33"/>
      <c r="V408" s="33"/>
      <c r="W408" s="33"/>
      <c r="X408" s="33"/>
      <c r="Y408" s="33"/>
      <c r="Z408" s="33"/>
      <c r="AA408" s="33"/>
      <c r="AB408" s="33"/>
      <c r="AC408" s="33"/>
      <c r="AD408" s="33"/>
      <c r="AE408" s="33"/>
      <c r="AT408" s="18" t="s">
        <v>208</v>
      </c>
      <c r="AU408" s="18" t="s">
        <v>91</v>
      </c>
    </row>
    <row r="409" spans="1:47" s="2" customFormat="1" ht="19.5">
      <c r="A409" s="33"/>
      <c r="B409" s="34"/>
      <c r="C409" s="33"/>
      <c r="D409" s="163" t="s">
        <v>248</v>
      </c>
      <c r="E409" s="33"/>
      <c r="F409" s="168" t="s">
        <v>653</v>
      </c>
      <c r="G409" s="33"/>
      <c r="H409" s="33"/>
      <c r="I409" s="165"/>
      <c r="J409" s="33"/>
      <c r="K409" s="33"/>
      <c r="L409" s="34"/>
      <c r="M409" s="166"/>
      <c r="N409" s="167"/>
      <c r="O409" s="59"/>
      <c r="P409" s="59"/>
      <c r="Q409" s="59"/>
      <c r="R409" s="59"/>
      <c r="S409" s="59"/>
      <c r="T409" s="60"/>
      <c r="U409" s="33"/>
      <c r="V409" s="33"/>
      <c r="W409" s="33"/>
      <c r="X409" s="33"/>
      <c r="Y409" s="33"/>
      <c r="Z409" s="33"/>
      <c r="AA409" s="33"/>
      <c r="AB409" s="33"/>
      <c r="AC409" s="33"/>
      <c r="AD409" s="33"/>
      <c r="AE409" s="33"/>
      <c r="AT409" s="18" t="s">
        <v>248</v>
      </c>
      <c r="AU409" s="18" t="s">
        <v>91</v>
      </c>
    </row>
    <row r="410" spans="2:51" s="13" customFormat="1" ht="11.25">
      <c r="B410" s="169"/>
      <c r="D410" s="163" t="s">
        <v>212</v>
      </c>
      <c r="F410" s="171" t="s">
        <v>2020</v>
      </c>
      <c r="H410" s="172">
        <v>0.082</v>
      </c>
      <c r="I410" s="173"/>
      <c r="L410" s="169"/>
      <c r="M410" s="174"/>
      <c r="N410" s="175"/>
      <c r="O410" s="175"/>
      <c r="P410" s="175"/>
      <c r="Q410" s="175"/>
      <c r="R410" s="175"/>
      <c r="S410" s="175"/>
      <c r="T410" s="176"/>
      <c r="AT410" s="170" t="s">
        <v>212</v>
      </c>
      <c r="AU410" s="170" t="s">
        <v>91</v>
      </c>
      <c r="AV410" s="13" t="s">
        <v>91</v>
      </c>
      <c r="AW410" s="13" t="s">
        <v>3</v>
      </c>
      <c r="AX410" s="13" t="s">
        <v>89</v>
      </c>
      <c r="AY410" s="170" t="s">
        <v>199</v>
      </c>
    </row>
    <row r="411" spans="1:65" s="2" customFormat="1" ht="24.2" customHeight="1">
      <c r="A411" s="33"/>
      <c r="B411" s="149"/>
      <c r="C411" s="150" t="s">
        <v>577</v>
      </c>
      <c r="D411" s="150" t="s">
        <v>201</v>
      </c>
      <c r="E411" s="151" t="s">
        <v>661</v>
      </c>
      <c r="F411" s="152" t="s">
        <v>662</v>
      </c>
      <c r="G411" s="153" t="s">
        <v>275</v>
      </c>
      <c r="H411" s="154">
        <v>0.082</v>
      </c>
      <c r="I411" s="155"/>
      <c r="J411" s="156">
        <f>ROUND(I411*H411,2)</f>
        <v>0</v>
      </c>
      <c r="K411" s="152" t="s">
        <v>205</v>
      </c>
      <c r="L411" s="34"/>
      <c r="M411" s="157" t="s">
        <v>1</v>
      </c>
      <c r="N411" s="158" t="s">
        <v>46</v>
      </c>
      <c r="O411" s="59"/>
      <c r="P411" s="159">
        <f>O411*H411</f>
        <v>0</v>
      </c>
      <c r="Q411" s="159">
        <v>0</v>
      </c>
      <c r="R411" s="159">
        <f>Q411*H411</f>
        <v>0</v>
      </c>
      <c r="S411" s="159">
        <v>0</v>
      </c>
      <c r="T411" s="160">
        <f>S411*H411</f>
        <v>0</v>
      </c>
      <c r="U411" s="33"/>
      <c r="V411" s="33"/>
      <c r="W411" s="33"/>
      <c r="X411" s="33"/>
      <c r="Y411" s="33"/>
      <c r="Z411" s="33"/>
      <c r="AA411" s="33"/>
      <c r="AB411" s="33"/>
      <c r="AC411" s="33"/>
      <c r="AD411" s="33"/>
      <c r="AE411" s="33"/>
      <c r="AR411" s="161" t="s">
        <v>318</v>
      </c>
      <c r="AT411" s="161" t="s">
        <v>201</v>
      </c>
      <c r="AU411" s="161" t="s">
        <v>91</v>
      </c>
      <c r="AY411" s="18" t="s">
        <v>199</v>
      </c>
      <c r="BE411" s="162">
        <f>IF(N411="základní",J411,0)</f>
        <v>0</v>
      </c>
      <c r="BF411" s="162">
        <f>IF(N411="snížená",J411,0)</f>
        <v>0</v>
      </c>
      <c r="BG411" s="162">
        <f>IF(N411="zákl. přenesená",J411,0)</f>
        <v>0</v>
      </c>
      <c r="BH411" s="162">
        <f>IF(N411="sníž. přenesená",J411,0)</f>
        <v>0</v>
      </c>
      <c r="BI411" s="162">
        <f>IF(N411="nulová",J411,0)</f>
        <v>0</v>
      </c>
      <c r="BJ411" s="18" t="s">
        <v>89</v>
      </c>
      <c r="BK411" s="162">
        <f>ROUND(I411*H411,2)</f>
        <v>0</v>
      </c>
      <c r="BL411" s="18" t="s">
        <v>318</v>
      </c>
      <c r="BM411" s="161" t="s">
        <v>2021</v>
      </c>
    </row>
    <row r="412" spans="1:47" s="2" customFormat="1" ht="29.25">
      <c r="A412" s="33"/>
      <c r="B412" s="34"/>
      <c r="C412" s="33"/>
      <c r="D412" s="163" t="s">
        <v>208</v>
      </c>
      <c r="E412" s="33"/>
      <c r="F412" s="164" t="s">
        <v>664</v>
      </c>
      <c r="G412" s="33"/>
      <c r="H412" s="33"/>
      <c r="I412" s="165"/>
      <c r="J412" s="33"/>
      <c r="K412" s="33"/>
      <c r="L412" s="34"/>
      <c r="M412" s="166"/>
      <c r="N412" s="167"/>
      <c r="O412" s="59"/>
      <c r="P412" s="59"/>
      <c r="Q412" s="59"/>
      <c r="R412" s="59"/>
      <c r="S412" s="59"/>
      <c r="T412" s="60"/>
      <c r="U412" s="33"/>
      <c r="V412" s="33"/>
      <c r="W412" s="33"/>
      <c r="X412" s="33"/>
      <c r="Y412" s="33"/>
      <c r="Z412" s="33"/>
      <c r="AA412" s="33"/>
      <c r="AB412" s="33"/>
      <c r="AC412" s="33"/>
      <c r="AD412" s="33"/>
      <c r="AE412" s="33"/>
      <c r="AT412" s="18" t="s">
        <v>208</v>
      </c>
      <c r="AU412" s="18" t="s">
        <v>91</v>
      </c>
    </row>
    <row r="413" spans="1:47" s="2" customFormat="1" ht="107.25">
      <c r="A413" s="33"/>
      <c r="B413" s="34"/>
      <c r="C413" s="33"/>
      <c r="D413" s="163" t="s">
        <v>210</v>
      </c>
      <c r="E413" s="33"/>
      <c r="F413" s="168" t="s">
        <v>665</v>
      </c>
      <c r="G413" s="33"/>
      <c r="H413" s="33"/>
      <c r="I413" s="165"/>
      <c r="J413" s="33"/>
      <c r="K413" s="33"/>
      <c r="L413" s="34"/>
      <c r="M413" s="202"/>
      <c r="N413" s="203"/>
      <c r="O413" s="204"/>
      <c r="P413" s="204"/>
      <c r="Q413" s="204"/>
      <c r="R413" s="204"/>
      <c r="S413" s="204"/>
      <c r="T413" s="205"/>
      <c r="U413" s="33"/>
      <c r="V413" s="33"/>
      <c r="W413" s="33"/>
      <c r="X413" s="33"/>
      <c r="Y413" s="33"/>
      <c r="Z413" s="33"/>
      <c r="AA413" s="33"/>
      <c r="AB413" s="33"/>
      <c r="AC413" s="33"/>
      <c r="AD413" s="33"/>
      <c r="AE413" s="33"/>
      <c r="AT413" s="18" t="s">
        <v>210</v>
      </c>
      <c r="AU413" s="18" t="s">
        <v>91</v>
      </c>
    </row>
    <row r="414" spans="1:31" s="2" customFormat="1" ht="6.95" customHeight="1">
      <c r="A414" s="33"/>
      <c r="B414" s="48"/>
      <c r="C414" s="49"/>
      <c r="D414" s="49"/>
      <c r="E414" s="49"/>
      <c r="F414" s="49"/>
      <c r="G414" s="49"/>
      <c r="H414" s="49"/>
      <c r="I414" s="49"/>
      <c r="J414" s="49"/>
      <c r="K414" s="49"/>
      <c r="L414" s="34"/>
      <c r="M414" s="33"/>
      <c r="O414" s="33"/>
      <c r="P414" s="33"/>
      <c r="Q414" s="33"/>
      <c r="R414" s="33"/>
      <c r="S414" s="33"/>
      <c r="T414" s="33"/>
      <c r="U414" s="33"/>
      <c r="V414" s="33"/>
      <c r="W414" s="33"/>
      <c r="X414" s="33"/>
      <c r="Y414" s="33"/>
      <c r="Z414" s="33"/>
      <c r="AA414" s="33"/>
      <c r="AB414" s="33"/>
      <c r="AC414" s="33"/>
      <c r="AD414" s="33"/>
      <c r="AE414" s="33"/>
    </row>
  </sheetData>
  <autoFilter ref="C130:K413"/>
  <mergeCells count="9">
    <mergeCell ref="E87:H87"/>
    <mergeCell ref="E121:H121"/>
    <mergeCell ref="E123:H12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6" t="s">
        <v>5</v>
      </c>
      <c r="M2" s="251"/>
      <c r="N2" s="251"/>
      <c r="O2" s="251"/>
      <c r="P2" s="251"/>
      <c r="Q2" s="251"/>
      <c r="R2" s="251"/>
      <c r="S2" s="251"/>
      <c r="T2" s="251"/>
      <c r="U2" s="251"/>
      <c r="V2" s="251"/>
      <c r="AT2" s="18" t="s">
        <v>115</v>
      </c>
    </row>
    <row r="3" spans="2:46" s="1" customFormat="1" ht="6.95" customHeight="1">
      <c r="B3" s="19"/>
      <c r="C3" s="20"/>
      <c r="D3" s="20"/>
      <c r="E3" s="20"/>
      <c r="F3" s="20"/>
      <c r="G3" s="20"/>
      <c r="H3" s="20"/>
      <c r="I3" s="20"/>
      <c r="J3" s="20"/>
      <c r="K3" s="20"/>
      <c r="L3" s="21"/>
      <c r="AT3" s="18" t="s">
        <v>91</v>
      </c>
    </row>
    <row r="4" spans="2:46" s="1" customFormat="1" ht="24.95" customHeight="1">
      <c r="B4" s="21"/>
      <c r="D4" s="22" t="s">
        <v>158</v>
      </c>
      <c r="L4" s="21"/>
      <c r="M4" s="99" t="s">
        <v>10</v>
      </c>
      <c r="AT4" s="18" t="s">
        <v>3</v>
      </c>
    </row>
    <row r="5" spans="2:12" s="1" customFormat="1" ht="6.95" customHeight="1">
      <c r="B5" s="21"/>
      <c r="L5" s="21"/>
    </row>
    <row r="6" spans="2:12" s="1" customFormat="1" ht="12" customHeight="1">
      <c r="B6" s="21"/>
      <c r="D6" s="28" t="s">
        <v>16</v>
      </c>
      <c r="L6" s="21"/>
    </row>
    <row r="7" spans="2:12" s="1" customFormat="1" ht="16.5" customHeight="1">
      <c r="B7" s="21"/>
      <c r="E7" s="267" t="str">
        <f>'Rekapitulace stavby'!K6</f>
        <v>VD Letovice, rekonstrukce VD</v>
      </c>
      <c r="F7" s="268"/>
      <c r="G7" s="268"/>
      <c r="H7" s="268"/>
      <c r="L7" s="21"/>
    </row>
    <row r="8" spans="1:31" s="2" customFormat="1" ht="12" customHeight="1">
      <c r="A8" s="33"/>
      <c r="B8" s="34"/>
      <c r="C8" s="33"/>
      <c r="D8" s="28" t="s">
        <v>159</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24" t="s">
        <v>2022</v>
      </c>
      <c r="F9" s="269"/>
      <c r="G9" s="269"/>
      <c r="H9" s="269"/>
      <c r="I9" s="33"/>
      <c r="J9" s="33"/>
      <c r="K9" s="33"/>
      <c r="L9" s="43"/>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14. 1. 2021</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26</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29</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30</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50"/>
      <c r="G18" s="250"/>
      <c r="H18" s="250"/>
      <c r="I18" s="28" t="s">
        <v>28</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32</v>
      </c>
      <c r="E20" s="33"/>
      <c r="F20" s="33"/>
      <c r="G20" s="33"/>
      <c r="H20" s="33"/>
      <c r="I20" s="28" t="s">
        <v>25</v>
      </c>
      <c r="J20" s="26" t="s">
        <v>33</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34</v>
      </c>
      <c r="F21" s="33"/>
      <c r="G21" s="33"/>
      <c r="H21" s="33"/>
      <c r="I21" s="28" t="s">
        <v>28</v>
      </c>
      <c r="J21" s="26" t="s">
        <v>35</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37</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39</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35.25" customHeight="1">
      <c r="A27" s="100"/>
      <c r="B27" s="101"/>
      <c r="C27" s="100"/>
      <c r="D27" s="100"/>
      <c r="E27" s="255" t="s">
        <v>2023</v>
      </c>
      <c r="F27" s="255"/>
      <c r="G27" s="255"/>
      <c r="H27" s="255"/>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41</v>
      </c>
      <c r="E30" s="33"/>
      <c r="F30" s="33"/>
      <c r="G30" s="33"/>
      <c r="H30" s="33"/>
      <c r="I30" s="33"/>
      <c r="J30" s="72">
        <f>ROUND(J127,2)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43</v>
      </c>
      <c r="G32" s="33"/>
      <c r="H32" s="33"/>
      <c r="I32" s="37" t="s">
        <v>42</v>
      </c>
      <c r="J32" s="37" t="s">
        <v>44</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45</v>
      </c>
      <c r="E33" s="28" t="s">
        <v>46</v>
      </c>
      <c r="F33" s="105">
        <f>ROUND((SUM(BE127:BE356)),2)</f>
        <v>0</v>
      </c>
      <c r="G33" s="33"/>
      <c r="H33" s="33"/>
      <c r="I33" s="106">
        <v>0.21</v>
      </c>
      <c r="J33" s="105">
        <f>ROUND(((SUM(BE127:BE356))*I33),2)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47</v>
      </c>
      <c r="F34" s="105">
        <f>ROUND((SUM(BF127:BF356)),2)</f>
        <v>0</v>
      </c>
      <c r="G34" s="33"/>
      <c r="H34" s="33"/>
      <c r="I34" s="106">
        <v>0.15</v>
      </c>
      <c r="J34" s="105">
        <f>ROUND(((SUM(BF127:BF356))*I34),2)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48</v>
      </c>
      <c r="F35" s="105">
        <f>ROUND((SUM(BG127:BG356)),2)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49</v>
      </c>
      <c r="F36" s="105">
        <f>ROUND((SUM(BH127:BH356)),2)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50</v>
      </c>
      <c r="F37" s="105">
        <f>ROUND((SUM(BI127:BI356)),2)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51</v>
      </c>
      <c r="E39" s="61"/>
      <c r="F39" s="61"/>
      <c r="G39" s="109" t="s">
        <v>52</v>
      </c>
      <c r="H39" s="110" t="s">
        <v>53</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3"/>
      <c r="D50" s="44" t="s">
        <v>54</v>
      </c>
      <c r="E50" s="45"/>
      <c r="F50" s="45"/>
      <c r="G50" s="44" t="s">
        <v>55</v>
      </c>
      <c r="H50" s="45"/>
      <c r="I50" s="45"/>
      <c r="J50" s="45"/>
      <c r="K50" s="45"/>
      <c r="L50" s="43"/>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3"/>
      <c r="B61" s="34"/>
      <c r="C61" s="33"/>
      <c r="D61" s="46" t="s">
        <v>56</v>
      </c>
      <c r="E61" s="36"/>
      <c r="F61" s="113" t="s">
        <v>57</v>
      </c>
      <c r="G61" s="46" t="s">
        <v>56</v>
      </c>
      <c r="H61" s="36"/>
      <c r="I61" s="36"/>
      <c r="J61" s="114" t="s">
        <v>57</v>
      </c>
      <c r="K61" s="36"/>
      <c r="L61" s="43"/>
      <c r="S61" s="33"/>
      <c r="T61" s="33"/>
      <c r="U61" s="33"/>
      <c r="V61" s="33"/>
      <c r="W61" s="33"/>
      <c r="X61" s="33"/>
      <c r="Y61" s="33"/>
      <c r="Z61" s="33"/>
      <c r="AA61" s="33"/>
      <c r="AB61" s="33"/>
      <c r="AC61" s="33"/>
      <c r="AD61" s="33"/>
      <c r="AE61" s="33"/>
    </row>
    <row r="62" spans="2:12" ht="11.25">
      <c r="B62" s="21"/>
      <c r="L62" s="21"/>
    </row>
    <row r="63" spans="2:12" ht="11.25">
      <c r="B63" s="21"/>
      <c r="L63" s="21"/>
    </row>
    <row r="64" spans="2:12" ht="11.25">
      <c r="B64" s="21"/>
      <c r="L64" s="21"/>
    </row>
    <row r="65" spans="1:31" s="2" customFormat="1" ht="12.75">
      <c r="A65" s="33"/>
      <c r="B65" s="34"/>
      <c r="C65" s="33"/>
      <c r="D65" s="44" t="s">
        <v>58</v>
      </c>
      <c r="E65" s="47"/>
      <c r="F65" s="47"/>
      <c r="G65" s="44" t="s">
        <v>59</v>
      </c>
      <c r="H65" s="47"/>
      <c r="I65" s="47"/>
      <c r="J65" s="47"/>
      <c r="K65" s="47"/>
      <c r="L65" s="43"/>
      <c r="S65" s="33"/>
      <c r="T65" s="33"/>
      <c r="U65" s="33"/>
      <c r="V65" s="33"/>
      <c r="W65" s="33"/>
      <c r="X65" s="33"/>
      <c r="Y65" s="33"/>
      <c r="Z65" s="33"/>
      <c r="AA65" s="33"/>
      <c r="AB65" s="33"/>
      <c r="AC65" s="33"/>
      <c r="AD65" s="33"/>
      <c r="AE65" s="33"/>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3"/>
      <c r="B76" s="34"/>
      <c r="C76" s="33"/>
      <c r="D76" s="46" t="s">
        <v>56</v>
      </c>
      <c r="E76" s="36"/>
      <c r="F76" s="113" t="s">
        <v>57</v>
      </c>
      <c r="G76" s="46" t="s">
        <v>56</v>
      </c>
      <c r="H76" s="36"/>
      <c r="I76" s="36"/>
      <c r="J76" s="114" t="s">
        <v>57</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162</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7" t="str">
        <f>E7</f>
        <v>VD Letovice, rekonstrukce VD</v>
      </c>
      <c r="F85" s="268"/>
      <c r="G85" s="268"/>
      <c r="H85" s="268"/>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159</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24" t="str">
        <f>E9</f>
        <v>SO 07 - Opevnění odpadního koryta za vývarem</v>
      </c>
      <c r="F87" s="269"/>
      <c r="G87" s="269"/>
      <c r="H87" s="269"/>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VD Letovice</v>
      </c>
      <c r="G89" s="33"/>
      <c r="H89" s="33"/>
      <c r="I89" s="28" t="s">
        <v>22</v>
      </c>
      <c r="J89" s="56" t="str">
        <f>IF(J12="","",J12)</f>
        <v>14. 1. 2021</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25.7" customHeight="1">
      <c r="A91" s="33"/>
      <c r="B91" s="34"/>
      <c r="C91" s="28" t="s">
        <v>24</v>
      </c>
      <c r="D91" s="33"/>
      <c r="E91" s="33"/>
      <c r="F91" s="26" t="str">
        <f>E15</f>
        <v>Povodí Moravy, s.p., Dřevařská 11, 60175 Brno</v>
      </c>
      <c r="G91" s="33"/>
      <c r="H91" s="33"/>
      <c r="I91" s="28" t="s">
        <v>32</v>
      </c>
      <c r="J91" s="31" t="str">
        <f>E21</f>
        <v>Sweco Hydroprojekt a.s.</v>
      </c>
      <c r="K91" s="33"/>
      <c r="L91" s="43"/>
      <c r="S91" s="33"/>
      <c r="T91" s="33"/>
      <c r="U91" s="33"/>
      <c r="V91" s="33"/>
      <c r="W91" s="33"/>
      <c r="X91" s="33"/>
      <c r="Y91" s="33"/>
      <c r="Z91" s="33"/>
      <c r="AA91" s="33"/>
      <c r="AB91" s="33"/>
      <c r="AC91" s="33"/>
      <c r="AD91" s="33"/>
      <c r="AE91" s="33"/>
    </row>
    <row r="92" spans="1:31" s="2" customFormat="1" ht="15.2" customHeight="1">
      <c r="A92" s="33"/>
      <c r="B92" s="34"/>
      <c r="C92" s="28" t="s">
        <v>30</v>
      </c>
      <c r="D92" s="33"/>
      <c r="E92" s="33"/>
      <c r="F92" s="26" t="str">
        <f>IF(E18="","",E18)</f>
        <v>Vyplň údaj</v>
      </c>
      <c r="G92" s="33"/>
      <c r="H92" s="33"/>
      <c r="I92" s="28" t="s">
        <v>37</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5" t="s">
        <v>163</v>
      </c>
      <c r="D94" s="107"/>
      <c r="E94" s="107"/>
      <c r="F94" s="107"/>
      <c r="G94" s="107"/>
      <c r="H94" s="107"/>
      <c r="I94" s="107"/>
      <c r="J94" s="116" t="s">
        <v>164</v>
      </c>
      <c r="K94" s="107"/>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7" t="s">
        <v>165</v>
      </c>
      <c r="D96" s="33"/>
      <c r="E96" s="33"/>
      <c r="F96" s="33"/>
      <c r="G96" s="33"/>
      <c r="H96" s="33"/>
      <c r="I96" s="33"/>
      <c r="J96" s="72">
        <f>J127</f>
        <v>0</v>
      </c>
      <c r="K96" s="33"/>
      <c r="L96" s="43"/>
      <c r="S96" s="33"/>
      <c r="T96" s="33"/>
      <c r="U96" s="33"/>
      <c r="V96" s="33"/>
      <c r="W96" s="33"/>
      <c r="X96" s="33"/>
      <c r="Y96" s="33"/>
      <c r="Z96" s="33"/>
      <c r="AA96" s="33"/>
      <c r="AB96" s="33"/>
      <c r="AC96" s="33"/>
      <c r="AD96" s="33"/>
      <c r="AE96" s="33"/>
      <c r="AU96" s="18" t="s">
        <v>166</v>
      </c>
    </row>
    <row r="97" spans="2:12" s="9" customFormat="1" ht="24.95" customHeight="1">
      <c r="B97" s="118"/>
      <c r="D97" s="119" t="s">
        <v>167</v>
      </c>
      <c r="E97" s="120"/>
      <c r="F97" s="120"/>
      <c r="G97" s="120"/>
      <c r="H97" s="120"/>
      <c r="I97" s="120"/>
      <c r="J97" s="121">
        <f>J128</f>
        <v>0</v>
      </c>
      <c r="L97" s="118"/>
    </row>
    <row r="98" spans="2:12" s="10" customFormat="1" ht="19.9" customHeight="1">
      <c r="B98" s="122"/>
      <c r="D98" s="123" t="s">
        <v>168</v>
      </c>
      <c r="E98" s="124"/>
      <c r="F98" s="124"/>
      <c r="G98" s="124"/>
      <c r="H98" s="124"/>
      <c r="I98" s="124"/>
      <c r="J98" s="125">
        <f>J129</f>
        <v>0</v>
      </c>
      <c r="L98" s="122"/>
    </row>
    <row r="99" spans="2:12" s="10" customFormat="1" ht="19.9" customHeight="1">
      <c r="B99" s="122"/>
      <c r="D99" s="123" t="s">
        <v>169</v>
      </c>
      <c r="E99" s="124"/>
      <c r="F99" s="124"/>
      <c r="G99" s="124"/>
      <c r="H99" s="124"/>
      <c r="I99" s="124"/>
      <c r="J99" s="125">
        <f>J205</f>
        <v>0</v>
      </c>
      <c r="L99" s="122"/>
    </row>
    <row r="100" spans="2:12" s="10" customFormat="1" ht="19.9" customHeight="1">
      <c r="B100" s="122"/>
      <c r="D100" s="123" t="s">
        <v>170</v>
      </c>
      <c r="E100" s="124"/>
      <c r="F100" s="124"/>
      <c r="G100" s="124"/>
      <c r="H100" s="124"/>
      <c r="I100" s="124"/>
      <c r="J100" s="125">
        <f>J228</f>
        <v>0</v>
      </c>
      <c r="L100" s="122"/>
    </row>
    <row r="101" spans="2:12" s="10" customFormat="1" ht="19.9" customHeight="1">
      <c r="B101" s="122"/>
      <c r="D101" s="123" t="s">
        <v>171</v>
      </c>
      <c r="E101" s="124"/>
      <c r="F101" s="124"/>
      <c r="G101" s="124"/>
      <c r="H101" s="124"/>
      <c r="I101" s="124"/>
      <c r="J101" s="125">
        <f>J267</f>
        <v>0</v>
      </c>
      <c r="L101" s="122"/>
    </row>
    <row r="102" spans="2:12" s="10" customFormat="1" ht="19.9" customHeight="1">
      <c r="B102" s="122"/>
      <c r="D102" s="123" t="s">
        <v>1581</v>
      </c>
      <c r="E102" s="124"/>
      <c r="F102" s="124"/>
      <c r="G102" s="124"/>
      <c r="H102" s="124"/>
      <c r="I102" s="124"/>
      <c r="J102" s="125">
        <f>J315</f>
        <v>0</v>
      </c>
      <c r="L102" s="122"/>
    </row>
    <row r="103" spans="2:12" s="10" customFormat="1" ht="14.85" customHeight="1">
      <c r="B103" s="122"/>
      <c r="D103" s="123" t="s">
        <v>696</v>
      </c>
      <c r="E103" s="124"/>
      <c r="F103" s="124"/>
      <c r="G103" s="124"/>
      <c r="H103" s="124"/>
      <c r="I103" s="124"/>
      <c r="J103" s="125">
        <f>J316</f>
        <v>0</v>
      </c>
      <c r="L103" s="122"/>
    </row>
    <row r="104" spans="2:12" s="10" customFormat="1" ht="14.85" customHeight="1">
      <c r="B104" s="122"/>
      <c r="D104" s="123" t="s">
        <v>178</v>
      </c>
      <c r="E104" s="124"/>
      <c r="F104" s="124"/>
      <c r="G104" s="124"/>
      <c r="H104" s="124"/>
      <c r="I104" s="124"/>
      <c r="J104" s="125">
        <f>J333</f>
        <v>0</v>
      </c>
      <c r="L104" s="122"/>
    </row>
    <row r="105" spans="2:12" s="10" customFormat="1" ht="19.9" customHeight="1">
      <c r="B105" s="122"/>
      <c r="D105" s="123" t="s">
        <v>181</v>
      </c>
      <c r="E105" s="124"/>
      <c r="F105" s="124"/>
      <c r="G105" s="124"/>
      <c r="H105" s="124"/>
      <c r="I105" s="124"/>
      <c r="J105" s="125">
        <f>J343</f>
        <v>0</v>
      </c>
      <c r="L105" s="122"/>
    </row>
    <row r="106" spans="2:12" s="9" customFormat="1" ht="24.95" customHeight="1">
      <c r="B106" s="118"/>
      <c r="D106" s="119" t="s">
        <v>182</v>
      </c>
      <c r="E106" s="120"/>
      <c r="F106" s="120"/>
      <c r="G106" s="120"/>
      <c r="H106" s="120"/>
      <c r="I106" s="120"/>
      <c r="J106" s="121">
        <f>J348</f>
        <v>0</v>
      </c>
      <c r="L106" s="118"/>
    </row>
    <row r="107" spans="2:12" s="10" customFormat="1" ht="19.9" customHeight="1">
      <c r="B107" s="122"/>
      <c r="D107" s="123" t="s">
        <v>698</v>
      </c>
      <c r="E107" s="124"/>
      <c r="F107" s="124"/>
      <c r="G107" s="124"/>
      <c r="H107" s="124"/>
      <c r="I107" s="124"/>
      <c r="J107" s="125">
        <f>J349</f>
        <v>0</v>
      </c>
      <c r="L107" s="122"/>
    </row>
    <row r="108" spans="1:31" s="2" customFormat="1" ht="21.7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6.95" customHeight="1">
      <c r="A109" s="33"/>
      <c r="B109" s="48"/>
      <c r="C109" s="49"/>
      <c r="D109" s="49"/>
      <c r="E109" s="49"/>
      <c r="F109" s="49"/>
      <c r="G109" s="49"/>
      <c r="H109" s="49"/>
      <c r="I109" s="49"/>
      <c r="J109" s="49"/>
      <c r="K109" s="49"/>
      <c r="L109" s="43"/>
      <c r="S109" s="33"/>
      <c r="T109" s="33"/>
      <c r="U109" s="33"/>
      <c r="V109" s="33"/>
      <c r="W109" s="33"/>
      <c r="X109" s="33"/>
      <c r="Y109" s="33"/>
      <c r="Z109" s="33"/>
      <c r="AA109" s="33"/>
      <c r="AB109" s="33"/>
      <c r="AC109" s="33"/>
      <c r="AD109" s="33"/>
      <c r="AE109" s="33"/>
    </row>
    <row r="113" spans="1:31" s="2" customFormat="1" ht="6.95" customHeight="1">
      <c r="A113" s="33"/>
      <c r="B113" s="50"/>
      <c r="C113" s="51"/>
      <c r="D113" s="51"/>
      <c r="E113" s="51"/>
      <c r="F113" s="51"/>
      <c r="G113" s="51"/>
      <c r="H113" s="51"/>
      <c r="I113" s="51"/>
      <c r="J113" s="51"/>
      <c r="K113" s="51"/>
      <c r="L113" s="43"/>
      <c r="S113" s="33"/>
      <c r="T113" s="33"/>
      <c r="U113" s="33"/>
      <c r="V113" s="33"/>
      <c r="W113" s="33"/>
      <c r="X113" s="33"/>
      <c r="Y113" s="33"/>
      <c r="Z113" s="33"/>
      <c r="AA113" s="33"/>
      <c r="AB113" s="33"/>
      <c r="AC113" s="33"/>
      <c r="AD113" s="33"/>
      <c r="AE113" s="33"/>
    </row>
    <row r="114" spans="1:31" s="2" customFormat="1" ht="24.95" customHeight="1">
      <c r="A114" s="33"/>
      <c r="B114" s="34"/>
      <c r="C114" s="22" t="s">
        <v>184</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16</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6.5" customHeight="1">
      <c r="A117" s="33"/>
      <c r="B117" s="34"/>
      <c r="C117" s="33"/>
      <c r="D117" s="33"/>
      <c r="E117" s="267" t="str">
        <f>E7</f>
        <v>VD Letovice, rekonstrukce VD</v>
      </c>
      <c r="F117" s="268"/>
      <c r="G117" s="268"/>
      <c r="H117" s="268"/>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159</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24" t="str">
        <f>E9</f>
        <v>SO 07 - Opevnění odpadního koryta za vývarem</v>
      </c>
      <c r="F119" s="269"/>
      <c r="G119" s="269"/>
      <c r="H119" s="269"/>
      <c r="I119" s="33"/>
      <c r="J119" s="33"/>
      <c r="K119" s="33"/>
      <c r="L119" s="43"/>
      <c r="S119" s="33"/>
      <c r="T119" s="33"/>
      <c r="U119" s="33"/>
      <c r="V119" s="33"/>
      <c r="W119" s="33"/>
      <c r="X119" s="33"/>
      <c r="Y119" s="33"/>
      <c r="Z119" s="33"/>
      <c r="AA119" s="33"/>
      <c r="AB119" s="33"/>
      <c r="AC119" s="33"/>
      <c r="AD119" s="33"/>
      <c r="AE119" s="33"/>
    </row>
    <row r="120" spans="1:31"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20</v>
      </c>
      <c r="D121" s="33"/>
      <c r="E121" s="33"/>
      <c r="F121" s="26" t="str">
        <f>F12</f>
        <v>VD Letovice</v>
      </c>
      <c r="G121" s="33"/>
      <c r="H121" s="33"/>
      <c r="I121" s="28" t="s">
        <v>22</v>
      </c>
      <c r="J121" s="56" t="str">
        <f>IF(J12="","",J12)</f>
        <v>14. 1. 2021</v>
      </c>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25.7" customHeight="1">
      <c r="A123" s="33"/>
      <c r="B123" s="34"/>
      <c r="C123" s="28" t="s">
        <v>24</v>
      </c>
      <c r="D123" s="33"/>
      <c r="E123" s="33"/>
      <c r="F123" s="26" t="str">
        <f>E15</f>
        <v>Povodí Moravy, s.p., Dřevařská 11, 60175 Brno</v>
      </c>
      <c r="G123" s="33"/>
      <c r="H123" s="33"/>
      <c r="I123" s="28" t="s">
        <v>32</v>
      </c>
      <c r="J123" s="31" t="str">
        <f>E21</f>
        <v>Sweco Hydroprojekt a.s.</v>
      </c>
      <c r="K123" s="33"/>
      <c r="L123" s="43"/>
      <c r="S123" s="33"/>
      <c r="T123" s="33"/>
      <c r="U123" s="33"/>
      <c r="V123" s="33"/>
      <c r="W123" s="33"/>
      <c r="X123" s="33"/>
      <c r="Y123" s="33"/>
      <c r="Z123" s="33"/>
      <c r="AA123" s="33"/>
      <c r="AB123" s="33"/>
      <c r="AC123" s="33"/>
      <c r="AD123" s="33"/>
      <c r="AE123" s="33"/>
    </row>
    <row r="124" spans="1:31" s="2" customFormat="1" ht="15.2" customHeight="1">
      <c r="A124" s="33"/>
      <c r="B124" s="34"/>
      <c r="C124" s="28" t="s">
        <v>30</v>
      </c>
      <c r="D124" s="33"/>
      <c r="E124" s="33"/>
      <c r="F124" s="26" t="str">
        <f>IF(E18="","",E18)</f>
        <v>Vyplň údaj</v>
      </c>
      <c r="G124" s="33"/>
      <c r="H124" s="33"/>
      <c r="I124" s="28" t="s">
        <v>37</v>
      </c>
      <c r="J124" s="31" t="str">
        <f>E24</f>
        <v xml:space="preserve"> </v>
      </c>
      <c r="K124" s="33"/>
      <c r="L124" s="43"/>
      <c r="S124" s="33"/>
      <c r="T124" s="33"/>
      <c r="U124" s="33"/>
      <c r="V124" s="33"/>
      <c r="W124" s="33"/>
      <c r="X124" s="33"/>
      <c r="Y124" s="33"/>
      <c r="Z124" s="33"/>
      <c r="AA124" s="33"/>
      <c r="AB124" s="33"/>
      <c r="AC124" s="33"/>
      <c r="AD124" s="33"/>
      <c r="AE124" s="33"/>
    </row>
    <row r="125" spans="1:31" s="2" customFormat="1" ht="10.3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31" s="11" customFormat="1" ht="29.25" customHeight="1">
      <c r="A126" s="126"/>
      <c r="B126" s="127"/>
      <c r="C126" s="128" t="s">
        <v>185</v>
      </c>
      <c r="D126" s="129" t="s">
        <v>66</v>
      </c>
      <c r="E126" s="129" t="s">
        <v>62</v>
      </c>
      <c r="F126" s="129" t="s">
        <v>63</v>
      </c>
      <c r="G126" s="129" t="s">
        <v>186</v>
      </c>
      <c r="H126" s="129" t="s">
        <v>187</v>
      </c>
      <c r="I126" s="129" t="s">
        <v>188</v>
      </c>
      <c r="J126" s="129" t="s">
        <v>164</v>
      </c>
      <c r="K126" s="130" t="s">
        <v>189</v>
      </c>
      <c r="L126" s="131"/>
      <c r="M126" s="63" t="s">
        <v>1</v>
      </c>
      <c r="N126" s="64" t="s">
        <v>45</v>
      </c>
      <c r="O126" s="64" t="s">
        <v>190</v>
      </c>
      <c r="P126" s="64" t="s">
        <v>191</v>
      </c>
      <c r="Q126" s="64" t="s">
        <v>192</v>
      </c>
      <c r="R126" s="64" t="s">
        <v>193</v>
      </c>
      <c r="S126" s="64" t="s">
        <v>194</v>
      </c>
      <c r="T126" s="65" t="s">
        <v>195</v>
      </c>
      <c r="U126" s="126"/>
      <c r="V126" s="126"/>
      <c r="W126" s="126"/>
      <c r="X126" s="126"/>
      <c r="Y126" s="126"/>
      <c r="Z126" s="126"/>
      <c r="AA126" s="126"/>
      <c r="AB126" s="126"/>
      <c r="AC126" s="126"/>
      <c r="AD126" s="126"/>
      <c r="AE126" s="126"/>
    </row>
    <row r="127" spans="1:63" s="2" customFormat="1" ht="22.9" customHeight="1">
      <c r="A127" s="33"/>
      <c r="B127" s="34"/>
      <c r="C127" s="70" t="s">
        <v>196</v>
      </c>
      <c r="D127" s="33"/>
      <c r="E127" s="33"/>
      <c r="F127" s="33"/>
      <c r="G127" s="33"/>
      <c r="H127" s="33"/>
      <c r="I127" s="33"/>
      <c r="J127" s="132">
        <f>BK127</f>
        <v>0</v>
      </c>
      <c r="K127" s="33"/>
      <c r="L127" s="34"/>
      <c r="M127" s="66"/>
      <c r="N127" s="57"/>
      <c r="O127" s="67"/>
      <c r="P127" s="133">
        <f>P128+P348</f>
        <v>0</v>
      </c>
      <c r="Q127" s="67"/>
      <c r="R127" s="133">
        <f>R128+R348</f>
        <v>3400.6901370600003</v>
      </c>
      <c r="S127" s="67"/>
      <c r="T127" s="134">
        <f>T128+T348</f>
        <v>2.88</v>
      </c>
      <c r="U127" s="33"/>
      <c r="V127" s="33"/>
      <c r="W127" s="33"/>
      <c r="X127" s="33"/>
      <c r="Y127" s="33"/>
      <c r="Z127" s="33"/>
      <c r="AA127" s="33"/>
      <c r="AB127" s="33"/>
      <c r="AC127" s="33"/>
      <c r="AD127" s="33"/>
      <c r="AE127" s="33"/>
      <c r="AT127" s="18" t="s">
        <v>80</v>
      </c>
      <c r="AU127" s="18" t="s">
        <v>166</v>
      </c>
      <c r="BK127" s="135">
        <f>BK128+BK348</f>
        <v>0</v>
      </c>
    </row>
    <row r="128" spans="2:63" s="12" customFormat="1" ht="25.9" customHeight="1">
      <c r="B128" s="136"/>
      <c r="D128" s="137" t="s">
        <v>80</v>
      </c>
      <c r="E128" s="138" t="s">
        <v>197</v>
      </c>
      <c r="F128" s="138" t="s">
        <v>198</v>
      </c>
      <c r="I128" s="139"/>
      <c r="J128" s="140">
        <f>BK128</f>
        <v>0</v>
      </c>
      <c r="L128" s="136"/>
      <c r="M128" s="141"/>
      <c r="N128" s="142"/>
      <c r="O128" s="142"/>
      <c r="P128" s="143">
        <f>P129+P205+P228+P267+P315+P343</f>
        <v>0</v>
      </c>
      <c r="Q128" s="142"/>
      <c r="R128" s="143">
        <f>R129+R205+R228+R267+R315+R343</f>
        <v>3396.93461706</v>
      </c>
      <c r="S128" s="142"/>
      <c r="T128" s="144">
        <f>T129+T205+T228+T267+T315+T343</f>
        <v>0</v>
      </c>
      <c r="AR128" s="137" t="s">
        <v>89</v>
      </c>
      <c r="AT128" s="145" t="s">
        <v>80</v>
      </c>
      <c r="AU128" s="145" t="s">
        <v>81</v>
      </c>
      <c r="AY128" s="137" t="s">
        <v>199</v>
      </c>
      <c r="BK128" s="146">
        <f>BK129+BK205+BK228+BK267+BK315+BK343</f>
        <v>0</v>
      </c>
    </row>
    <row r="129" spans="2:63" s="12" customFormat="1" ht="22.9" customHeight="1">
      <c r="B129" s="136"/>
      <c r="D129" s="137" t="s">
        <v>80</v>
      </c>
      <c r="E129" s="147" t="s">
        <v>89</v>
      </c>
      <c r="F129" s="147" t="s">
        <v>200</v>
      </c>
      <c r="I129" s="139"/>
      <c r="J129" s="148">
        <f>BK129</f>
        <v>0</v>
      </c>
      <c r="L129" s="136"/>
      <c r="M129" s="141"/>
      <c r="N129" s="142"/>
      <c r="O129" s="142"/>
      <c r="P129" s="143">
        <f>SUM(P130:P204)</f>
        <v>0</v>
      </c>
      <c r="Q129" s="142"/>
      <c r="R129" s="143">
        <f>SUM(R130:R204)</f>
        <v>60.56185910000001</v>
      </c>
      <c r="S129" s="142"/>
      <c r="T129" s="144">
        <f>SUM(T130:T204)</f>
        <v>0</v>
      </c>
      <c r="AR129" s="137" t="s">
        <v>89</v>
      </c>
      <c r="AT129" s="145" t="s">
        <v>80</v>
      </c>
      <c r="AU129" s="145" t="s">
        <v>89</v>
      </c>
      <c r="AY129" s="137" t="s">
        <v>199</v>
      </c>
      <c r="BK129" s="146">
        <f>SUM(BK130:BK204)</f>
        <v>0</v>
      </c>
    </row>
    <row r="130" spans="1:65" s="2" customFormat="1" ht="24.2" customHeight="1">
      <c r="A130" s="33"/>
      <c r="B130" s="149"/>
      <c r="C130" s="150" t="s">
        <v>89</v>
      </c>
      <c r="D130" s="150" t="s">
        <v>201</v>
      </c>
      <c r="E130" s="151" t="s">
        <v>699</v>
      </c>
      <c r="F130" s="152" t="s">
        <v>700</v>
      </c>
      <c r="G130" s="153" t="s">
        <v>228</v>
      </c>
      <c r="H130" s="154">
        <v>1762.38</v>
      </c>
      <c r="I130" s="155"/>
      <c r="J130" s="156">
        <f>ROUND(I130*H130,2)</f>
        <v>0</v>
      </c>
      <c r="K130" s="152" t="s">
        <v>205</v>
      </c>
      <c r="L130" s="34"/>
      <c r="M130" s="157" t="s">
        <v>1</v>
      </c>
      <c r="N130" s="158" t="s">
        <v>46</v>
      </c>
      <c r="O130" s="59"/>
      <c r="P130" s="159">
        <f>O130*H130</f>
        <v>0</v>
      </c>
      <c r="Q130" s="159">
        <v>0</v>
      </c>
      <c r="R130" s="159">
        <f>Q130*H130</f>
        <v>0</v>
      </c>
      <c r="S130" s="159">
        <v>0</v>
      </c>
      <c r="T130" s="160">
        <f>S130*H130</f>
        <v>0</v>
      </c>
      <c r="U130" s="33"/>
      <c r="V130" s="33"/>
      <c r="W130" s="33"/>
      <c r="X130" s="33"/>
      <c r="Y130" s="33"/>
      <c r="Z130" s="33"/>
      <c r="AA130" s="33"/>
      <c r="AB130" s="33"/>
      <c r="AC130" s="33"/>
      <c r="AD130" s="33"/>
      <c r="AE130" s="33"/>
      <c r="AR130" s="161" t="s">
        <v>206</v>
      </c>
      <c r="AT130" s="161" t="s">
        <v>201</v>
      </c>
      <c r="AU130" s="161" t="s">
        <v>91</v>
      </c>
      <c r="AY130" s="18" t="s">
        <v>199</v>
      </c>
      <c r="BE130" s="162">
        <f>IF(N130="základní",J130,0)</f>
        <v>0</v>
      </c>
      <c r="BF130" s="162">
        <f>IF(N130="snížená",J130,0)</f>
        <v>0</v>
      </c>
      <c r="BG130" s="162">
        <f>IF(N130="zákl. přenesená",J130,0)</f>
        <v>0</v>
      </c>
      <c r="BH130" s="162">
        <f>IF(N130="sníž. přenesená",J130,0)</f>
        <v>0</v>
      </c>
      <c r="BI130" s="162">
        <f>IF(N130="nulová",J130,0)</f>
        <v>0</v>
      </c>
      <c r="BJ130" s="18" t="s">
        <v>89</v>
      </c>
      <c r="BK130" s="162">
        <f>ROUND(I130*H130,2)</f>
        <v>0</v>
      </c>
      <c r="BL130" s="18" t="s">
        <v>206</v>
      </c>
      <c r="BM130" s="161" t="s">
        <v>2024</v>
      </c>
    </row>
    <row r="131" spans="1:47" s="2" customFormat="1" ht="29.25">
      <c r="A131" s="33"/>
      <c r="B131" s="34"/>
      <c r="C131" s="33"/>
      <c r="D131" s="163" t="s">
        <v>208</v>
      </c>
      <c r="E131" s="33"/>
      <c r="F131" s="164" t="s">
        <v>702</v>
      </c>
      <c r="G131" s="33"/>
      <c r="H131" s="33"/>
      <c r="I131" s="165"/>
      <c r="J131" s="33"/>
      <c r="K131" s="33"/>
      <c r="L131" s="34"/>
      <c r="M131" s="166"/>
      <c r="N131" s="167"/>
      <c r="O131" s="59"/>
      <c r="P131" s="59"/>
      <c r="Q131" s="59"/>
      <c r="R131" s="59"/>
      <c r="S131" s="59"/>
      <c r="T131" s="60"/>
      <c r="U131" s="33"/>
      <c r="V131" s="33"/>
      <c r="W131" s="33"/>
      <c r="X131" s="33"/>
      <c r="Y131" s="33"/>
      <c r="Z131" s="33"/>
      <c r="AA131" s="33"/>
      <c r="AB131" s="33"/>
      <c r="AC131" s="33"/>
      <c r="AD131" s="33"/>
      <c r="AE131" s="33"/>
      <c r="AT131" s="18" t="s">
        <v>208</v>
      </c>
      <c r="AU131" s="18" t="s">
        <v>91</v>
      </c>
    </row>
    <row r="132" spans="1:47" s="2" customFormat="1" ht="68.25">
      <c r="A132" s="33"/>
      <c r="B132" s="34"/>
      <c r="C132" s="33"/>
      <c r="D132" s="163" t="s">
        <v>210</v>
      </c>
      <c r="E132" s="33"/>
      <c r="F132" s="168" t="s">
        <v>703</v>
      </c>
      <c r="G132" s="33"/>
      <c r="H132" s="33"/>
      <c r="I132" s="165"/>
      <c r="J132" s="33"/>
      <c r="K132" s="33"/>
      <c r="L132" s="34"/>
      <c r="M132" s="166"/>
      <c r="N132" s="167"/>
      <c r="O132" s="59"/>
      <c r="P132" s="59"/>
      <c r="Q132" s="59"/>
      <c r="R132" s="59"/>
      <c r="S132" s="59"/>
      <c r="T132" s="60"/>
      <c r="U132" s="33"/>
      <c r="V132" s="33"/>
      <c r="W132" s="33"/>
      <c r="X132" s="33"/>
      <c r="Y132" s="33"/>
      <c r="Z132" s="33"/>
      <c r="AA132" s="33"/>
      <c r="AB132" s="33"/>
      <c r="AC132" s="33"/>
      <c r="AD132" s="33"/>
      <c r="AE132" s="33"/>
      <c r="AT132" s="18" t="s">
        <v>210</v>
      </c>
      <c r="AU132" s="18" t="s">
        <v>91</v>
      </c>
    </row>
    <row r="133" spans="2:51" s="14" customFormat="1" ht="11.25">
      <c r="B133" s="177"/>
      <c r="D133" s="163" t="s">
        <v>212</v>
      </c>
      <c r="E133" s="178" t="s">
        <v>1</v>
      </c>
      <c r="F133" s="179" t="s">
        <v>2025</v>
      </c>
      <c r="H133" s="178" t="s">
        <v>1</v>
      </c>
      <c r="I133" s="180"/>
      <c r="L133" s="177"/>
      <c r="M133" s="181"/>
      <c r="N133" s="182"/>
      <c r="O133" s="182"/>
      <c r="P133" s="182"/>
      <c r="Q133" s="182"/>
      <c r="R133" s="182"/>
      <c r="S133" s="182"/>
      <c r="T133" s="183"/>
      <c r="AT133" s="178" t="s">
        <v>212</v>
      </c>
      <c r="AU133" s="178" t="s">
        <v>91</v>
      </c>
      <c r="AV133" s="14" t="s">
        <v>89</v>
      </c>
      <c r="AW133" s="14" t="s">
        <v>36</v>
      </c>
      <c r="AX133" s="14" t="s">
        <v>81</v>
      </c>
      <c r="AY133" s="178" t="s">
        <v>199</v>
      </c>
    </row>
    <row r="134" spans="2:51" s="13" customFormat="1" ht="11.25">
      <c r="B134" s="169"/>
      <c r="D134" s="163" t="s">
        <v>212</v>
      </c>
      <c r="E134" s="170" t="s">
        <v>1</v>
      </c>
      <c r="F134" s="171" t="s">
        <v>2026</v>
      </c>
      <c r="H134" s="172">
        <v>1762.38</v>
      </c>
      <c r="I134" s="173"/>
      <c r="L134" s="169"/>
      <c r="M134" s="174"/>
      <c r="N134" s="175"/>
      <c r="O134" s="175"/>
      <c r="P134" s="175"/>
      <c r="Q134" s="175"/>
      <c r="R134" s="175"/>
      <c r="S134" s="175"/>
      <c r="T134" s="176"/>
      <c r="AT134" s="170" t="s">
        <v>212</v>
      </c>
      <c r="AU134" s="170" t="s">
        <v>91</v>
      </c>
      <c r="AV134" s="13" t="s">
        <v>91</v>
      </c>
      <c r="AW134" s="13" t="s">
        <v>36</v>
      </c>
      <c r="AX134" s="13" t="s">
        <v>81</v>
      </c>
      <c r="AY134" s="170" t="s">
        <v>199</v>
      </c>
    </row>
    <row r="135" spans="2:51" s="15" customFormat="1" ht="11.25">
      <c r="B135" s="184"/>
      <c r="D135" s="163" t="s">
        <v>212</v>
      </c>
      <c r="E135" s="185" t="s">
        <v>1</v>
      </c>
      <c r="F135" s="186" t="s">
        <v>234</v>
      </c>
      <c r="H135" s="187">
        <v>1762.38</v>
      </c>
      <c r="I135" s="188"/>
      <c r="L135" s="184"/>
      <c r="M135" s="189"/>
      <c r="N135" s="190"/>
      <c r="O135" s="190"/>
      <c r="P135" s="190"/>
      <c r="Q135" s="190"/>
      <c r="R135" s="190"/>
      <c r="S135" s="190"/>
      <c r="T135" s="191"/>
      <c r="AT135" s="185" t="s">
        <v>212</v>
      </c>
      <c r="AU135" s="185" t="s">
        <v>91</v>
      </c>
      <c r="AV135" s="15" t="s">
        <v>206</v>
      </c>
      <c r="AW135" s="15" t="s">
        <v>36</v>
      </c>
      <c r="AX135" s="15" t="s">
        <v>89</v>
      </c>
      <c r="AY135" s="185" t="s">
        <v>199</v>
      </c>
    </row>
    <row r="136" spans="1:65" s="2" customFormat="1" ht="14.45" customHeight="1">
      <c r="A136" s="33"/>
      <c r="B136" s="149"/>
      <c r="C136" s="150" t="s">
        <v>91</v>
      </c>
      <c r="D136" s="150" t="s">
        <v>201</v>
      </c>
      <c r="E136" s="151" t="s">
        <v>2027</v>
      </c>
      <c r="F136" s="152" t="s">
        <v>2028</v>
      </c>
      <c r="G136" s="153" t="s">
        <v>204</v>
      </c>
      <c r="H136" s="154">
        <v>394.79</v>
      </c>
      <c r="I136" s="155"/>
      <c r="J136" s="156">
        <f>ROUND(I136*H136,2)</f>
        <v>0</v>
      </c>
      <c r="K136" s="152" t="s">
        <v>205</v>
      </c>
      <c r="L136" s="34"/>
      <c r="M136" s="157" t="s">
        <v>1</v>
      </c>
      <c r="N136" s="158" t="s">
        <v>46</v>
      </c>
      <c r="O136" s="59"/>
      <c r="P136" s="159">
        <f>O136*H136</f>
        <v>0</v>
      </c>
      <c r="Q136" s="159">
        <v>0.0007</v>
      </c>
      <c r="R136" s="159">
        <f>Q136*H136</f>
        <v>0.276353</v>
      </c>
      <c r="S136" s="159">
        <v>0</v>
      </c>
      <c r="T136" s="160">
        <f>S136*H136</f>
        <v>0</v>
      </c>
      <c r="U136" s="33"/>
      <c r="V136" s="33"/>
      <c r="W136" s="33"/>
      <c r="X136" s="33"/>
      <c r="Y136" s="33"/>
      <c r="Z136" s="33"/>
      <c r="AA136" s="33"/>
      <c r="AB136" s="33"/>
      <c r="AC136" s="33"/>
      <c r="AD136" s="33"/>
      <c r="AE136" s="33"/>
      <c r="AR136" s="161" t="s">
        <v>206</v>
      </c>
      <c r="AT136" s="161" t="s">
        <v>201</v>
      </c>
      <c r="AU136" s="161" t="s">
        <v>91</v>
      </c>
      <c r="AY136" s="18" t="s">
        <v>199</v>
      </c>
      <c r="BE136" s="162">
        <f>IF(N136="základní",J136,0)</f>
        <v>0</v>
      </c>
      <c r="BF136" s="162">
        <f>IF(N136="snížená",J136,0)</f>
        <v>0</v>
      </c>
      <c r="BG136" s="162">
        <f>IF(N136="zákl. přenesená",J136,0)</f>
        <v>0</v>
      </c>
      <c r="BH136" s="162">
        <f>IF(N136="sníž. přenesená",J136,0)</f>
        <v>0</v>
      </c>
      <c r="BI136" s="162">
        <f>IF(N136="nulová",J136,0)</f>
        <v>0</v>
      </c>
      <c r="BJ136" s="18" t="s">
        <v>89</v>
      </c>
      <c r="BK136" s="162">
        <f>ROUND(I136*H136,2)</f>
        <v>0</v>
      </c>
      <c r="BL136" s="18" t="s">
        <v>206</v>
      </c>
      <c r="BM136" s="161" t="s">
        <v>2029</v>
      </c>
    </row>
    <row r="137" spans="1:47" s="2" customFormat="1" ht="19.5">
      <c r="A137" s="33"/>
      <c r="B137" s="34"/>
      <c r="C137" s="33"/>
      <c r="D137" s="163" t="s">
        <v>208</v>
      </c>
      <c r="E137" s="33"/>
      <c r="F137" s="164" t="s">
        <v>2030</v>
      </c>
      <c r="G137" s="33"/>
      <c r="H137" s="33"/>
      <c r="I137" s="165"/>
      <c r="J137" s="33"/>
      <c r="K137" s="33"/>
      <c r="L137" s="34"/>
      <c r="M137" s="166"/>
      <c r="N137" s="167"/>
      <c r="O137" s="59"/>
      <c r="P137" s="59"/>
      <c r="Q137" s="59"/>
      <c r="R137" s="59"/>
      <c r="S137" s="59"/>
      <c r="T137" s="60"/>
      <c r="U137" s="33"/>
      <c r="V137" s="33"/>
      <c r="W137" s="33"/>
      <c r="X137" s="33"/>
      <c r="Y137" s="33"/>
      <c r="Z137" s="33"/>
      <c r="AA137" s="33"/>
      <c r="AB137" s="33"/>
      <c r="AC137" s="33"/>
      <c r="AD137" s="33"/>
      <c r="AE137" s="33"/>
      <c r="AT137" s="18" t="s">
        <v>208</v>
      </c>
      <c r="AU137" s="18" t="s">
        <v>91</v>
      </c>
    </row>
    <row r="138" spans="1:47" s="2" customFormat="1" ht="68.25">
      <c r="A138" s="33"/>
      <c r="B138" s="34"/>
      <c r="C138" s="33"/>
      <c r="D138" s="163" t="s">
        <v>210</v>
      </c>
      <c r="E138" s="33"/>
      <c r="F138" s="168" t="s">
        <v>2031</v>
      </c>
      <c r="G138" s="33"/>
      <c r="H138" s="33"/>
      <c r="I138" s="165"/>
      <c r="J138" s="33"/>
      <c r="K138" s="33"/>
      <c r="L138" s="34"/>
      <c r="M138" s="166"/>
      <c r="N138" s="167"/>
      <c r="O138" s="59"/>
      <c r="P138" s="59"/>
      <c r="Q138" s="59"/>
      <c r="R138" s="59"/>
      <c r="S138" s="59"/>
      <c r="T138" s="60"/>
      <c r="U138" s="33"/>
      <c r="V138" s="33"/>
      <c r="W138" s="33"/>
      <c r="X138" s="33"/>
      <c r="Y138" s="33"/>
      <c r="Z138" s="33"/>
      <c r="AA138" s="33"/>
      <c r="AB138" s="33"/>
      <c r="AC138" s="33"/>
      <c r="AD138" s="33"/>
      <c r="AE138" s="33"/>
      <c r="AT138" s="18" t="s">
        <v>210</v>
      </c>
      <c r="AU138" s="18" t="s">
        <v>91</v>
      </c>
    </row>
    <row r="139" spans="2:51" s="14" customFormat="1" ht="11.25">
      <c r="B139" s="177"/>
      <c r="D139" s="163" t="s">
        <v>212</v>
      </c>
      <c r="E139" s="178" t="s">
        <v>1</v>
      </c>
      <c r="F139" s="179" t="s">
        <v>2032</v>
      </c>
      <c r="H139" s="178" t="s">
        <v>1</v>
      </c>
      <c r="I139" s="180"/>
      <c r="L139" s="177"/>
      <c r="M139" s="181"/>
      <c r="N139" s="182"/>
      <c r="O139" s="182"/>
      <c r="P139" s="182"/>
      <c r="Q139" s="182"/>
      <c r="R139" s="182"/>
      <c r="S139" s="182"/>
      <c r="T139" s="183"/>
      <c r="AT139" s="178" t="s">
        <v>212</v>
      </c>
      <c r="AU139" s="178" t="s">
        <v>91</v>
      </c>
      <c r="AV139" s="14" t="s">
        <v>89</v>
      </c>
      <c r="AW139" s="14" t="s">
        <v>36</v>
      </c>
      <c r="AX139" s="14" t="s">
        <v>81</v>
      </c>
      <c r="AY139" s="178" t="s">
        <v>199</v>
      </c>
    </row>
    <row r="140" spans="2:51" s="13" customFormat="1" ht="11.25">
      <c r="B140" s="169"/>
      <c r="D140" s="163" t="s">
        <v>212</v>
      </c>
      <c r="E140" s="170" t="s">
        <v>1</v>
      </c>
      <c r="F140" s="171" t="s">
        <v>2033</v>
      </c>
      <c r="H140" s="172">
        <v>394.79</v>
      </c>
      <c r="I140" s="173"/>
      <c r="L140" s="169"/>
      <c r="M140" s="174"/>
      <c r="N140" s="175"/>
      <c r="O140" s="175"/>
      <c r="P140" s="175"/>
      <c r="Q140" s="175"/>
      <c r="R140" s="175"/>
      <c r="S140" s="175"/>
      <c r="T140" s="176"/>
      <c r="AT140" s="170" t="s">
        <v>212</v>
      </c>
      <c r="AU140" s="170" t="s">
        <v>91</v>
      </c>
      <c r="AV140" s="13" t="s">
        <v>91</v>
      </c>
      <c r="AW140" s="13" t="s">
        <v>36</v>
      </c>
      <c r="AX140" s="13" t="s">
        <v>89</v>
      </c>
      <c r="AY140" s="170" t="s">
        <v>199</v>
      </c>
    </row>
    <row r="141" spans="1:65" s="2" customFormat="1" ht="14.45" customHeight="1">
      <c r="A141" s="33"/>
      <c r="B141" s="149"/>
      <c r="C141" s="150" t="s">
        <v>221</v>
      </c>
      <c r="D141" s="150" t="s">
        <v>201</v>
      </c>
      <c r="E141" s="151" t="s">
        <v>2034</v>
      </c>
      <c r="F141" s="152" t="s">
        <v>2035</v>
      </c>
      <c r="G141" s="153" t="s">
        <v>204</v>
      </c>
      <c r="H141" s="154">
        <v>394.79</v>
      </c>
      <c r="I141" s="155"/>
      <c r="J141" s="156">
        <f>ROUND(I141*H141,2)</f>
        <v>0</v>
      </c>
      <c r="K141" s="152" t="s">
        <v>205</v>
      </c>
      <c r="L141" s="34"/>
      <c r="M141" s="157" t="s">
        <v>1</v>
      </c>
      <c r="N141" s="158" t="s">
        <v>46</v>
      </c>
      <c r="O141" s="59"/>
      <c r="P141" s="159">
        <f>O141*H141</f>
        <v>0</v>
      </c>
      <c r="Q141" s="159">
        <v>0</v>
      </c>
      <c r="R141" s="159">
        <f>Q141*H141</f>
        <v>0</v>
      </c>
      <c r="S141" s="159">
        <v>0</v>
      </c>
      <c r="T141" s="160">
        <f>S141*H141</f>
        <v>0</v>
      </c>
      <c r="U141" s="33"/>
      <c r="V141" s="33"/>
      <c r="W141" s="33"/>
      <c r="X141" s="33"/>
      <c r="Y141" s="33"/>
      <c r="Z141" s="33"/>
      <c r="AA141" s="33"/>
      <c r="AB141" s="33"/>
      <c r="AC141" s="33"/>
      <c r="AD141" s="33"/>
      <c r="AE141" s="33"/>
      <c r="AR141" s="161" t="s">
        <v>206</v>
      </c>
      <c r="AT141" s="161" t="s">
        <v>201</v>
      </c>
      <c r="AU141" s="161" t="s">
        <v>91</v>
      </c>
      <c r="AY141" s="18" t="s">
        <v>199</v>
      </c>
      <c r="BE141" s="162">
        <f>IF(N141="základní",J141,0)</f>
        <v>0</v>
      </c>
      <c r="BF141" s="162">
        <f>IF(N141="snížená",J141,0)</f>
        <v>0</v>
      </c>
      <c r="BG141" s="162">
        <f>IF(N141="zákl. přenesená",J141,0)</f>
        <v>0</v>
      </c>
      <c r="BH141" s="162">
        <f>IF(N141="sníž. přenesená",J141,0)</f>
        <v>0</v>
      </c>
      <c r="BI141" s="162">
        <f>IF(N141="nulová",J141,0)</f>
        <v>0</v>
      </c>
      <c r="BJ141" s="18" t="s">
        <v>89</v>
      </c>
      <c r="BK141" s="162">
        <f>ROUND(I141*H141,2)</f>
        <v>0</v>
      </c>
      <c r="BL141" s="18" t="s">
        <v>206</v>
      </c>
      <c r="BM141" s="161" t="s">
        <v>2036</v>
      </c>
    </row>
    <row r="142" spans="1:47" s="2" customFormat="1" ht="19.5">
      <c r="A142" s="33"/>
      <c r="B142" s="34"/>
      <c r="C142" s="33"/>
      <c r="D142" s="163" t="s">
        <v>208</v>
      </c>
      <c r="E142" s="33"/>
      <c r="F142" s="164" t="s">
        <v>2037</v>
      </c>
      <c r="G142" s="33"/>
      <c r="H142" s="33"/>
      <c r="I142" s="165"/>
      <c r="J142" s="33"/>
      <c r="K142" s="33"/>
      <c r="L142" s="34"/>
      <c r="M142" s="166"/>
      <c r="N142" s="167"/>
      <c r="O142" s="59"/>
      <c r="P142" s="59"/>
      <c r="Q142" s="59"/>
      <c r="R142" s="59"/>
      <c r="S142" s="59"/>
      <c r="T142" s="60"/>
      <c r="U142" s="33"/>
      <c r="V142" s="33"/>
      <c r="W142" s="33"/>
      <c r="X142" s="33"/>
      <c r="Y142" s="33"/>
      <c r="Z142" s="33"/>
      <c r="AA142" s="33"/>
      <c r="AB142" s="33"/>
      <c r="AC142" s="33"/>
      <c r="AD142" s="33"/>
      <c r="AE142" s="33"/>
      <c r="AT142" s="18" t="s">
        <v>208</v>
      </c>
      <c r="AU142" s="18" t="s">
        <v>91</v>
      </c>
    </row>
    <row r="143" spans="1:65" s="2" customFormat="1" ht="14.45" customHeight="1">
      <c r="A143" s="33"/>
      <c r="B143" s="149"/>
      <c r="C143" s="150" t="s">
        <v>206</v>
      </c>
      <c r="D143" s="150" t="s">
        <v>201</v>
      </c>
      <c r="E143" s="151" t="s">
        <v>2038</v>
      </c>
      <c r="F143" s="152" t="s">
        <v>2039</v>
      </c>
      <c r="G143" s="153" t="s">
        <v>204</v>
      </c>
      <c r="H143" s="154">
        <v>394.79</v>
      </c>
      <c r="I143" s="155"/>
      <c r="J143" s="156">
        <f>ROUND(I143*H143,2)</f>
        <v>0</v>
      </c>
      <c r="K143" s="152" t="s">
        <v>205</v>
      </c>
      <c r="L143" s="34"/>
      <c r="M143" s="157" t="s">
        <v>1</v>
      </c>
      <c r="N143" s="158" t="s">
        <v>46</v>
      </c>
      <c r="O143" s="59"/>
      <c r="P143" s="159">
        <f>O143*H143</f>
        <v>0</v>
      </c>
      <c r="Q143" s="159">
        <v>0.00079</v>
      </c>
      <c r="R143" s="159">
        <f>Q143*H143</f>
        <v>0.3118841</v>
      </c>
      <c r="S143" s="159">
        <v>0</v>
      </c>
      <c r="T143" s="160">
        <f>S143*H143</f>
        <v>0</v>
      </c>
      <c r="U143" s="33"/>
      <c r="V143" s="33"/>
      <c r="W143" s="33"/>
      <c r="X143" s="33"/>
      <c r="Y143" s="33"/>
      <c r="Z143" s="33"/>
      <c r="AA143" s="33"/>
      <c r="AB143" s="33"/>
      <c r="AC143" s="33"/>
      <c r="AD143" s="33"/>
      <c r="AE143" s="33"/>
      <c r="AR143" s="161" t="s">
        <v>206</v>
      </c>
      <c r="AT143" s="161" t="s">
        <v>201</v>
      </c>
      <c r="AU143" s="161" t="s">
        <v>91</v>
      </c>
      <c r="AY143" s="18" t="s">
        <v>199</v>
      </c>
      <c r="BE143" s="162">
        <f>IF(N143="základní",J143,0)</f>
        <v>0</v>
      </c>
      <c r="BF143" s="162">
        <f>IF(N143="snížená",J143,0)</f>
        <v>0</v>
      </c>
      <c r="BG143" s="162">
        <f>IF(N143="zákl. přenesená",J143,0)</f>
        <v>0</v>
      </c>
      <c r="BH143" s="162">
        <f>IF(N143="sníž. přenesená",J143,0)</f>
        <v>0</v>
      </c>
      <c r="BI143" s="162">
        <f>IF(N143="nulová",J143,0)</f>
        <v>0</v>
      </c>
      <c r="BJ143" s="18" t="s">
        <v>89</v>
      </c>
      <c r="BK143" s="162">
        <f>ROUND(I143*H143,2)</f>
        <v>0</v>
      </c>
      <c r="BL143" s="18" t="s">
        <v>206</v>
      </c>
      <c r="BM143" s="161" t="s">
        <v>2040</v>
      </c>
    </row>
    <row r="144" spans="1:47" s="2" customFormat="1" ht="19.5">
      <c r="A144" s="33"/>
      <c r="B144" s="34"/>
      <c r="C144" s="33"/>
      <c r="D144" s="163" t="s">
        <v>208</v>
      </c>
      <c r="E144" s="33"/>
      <c r="F144" s="164" t="s">
        <v>2041</v>
      </c>
      <c r="G144" s="33"/>
      <c r="H144" s="33"/>
      <c r="I144" s="165"/>
      <c r="J144" s="33"/>
      <c r="K144" s="33"/>
      <c r="L144" s="34"/>
      <c r="M144" s="166"/>
      <c r="N144" s="167"/>
      <c r="O144" s="59"/>
      <c r="P144" s="59"/>
      <c r="Q144" s="59"/>
      <c r="R144" s="59"/>
      <c r="S144" s="59"/>
      <c r="T144" s="60"/>
      <c r="U144" s="33"/>
      <c r="V144" s="33"/>
      <c r="W144" s="33"/>
      <c r="X144" s="33"/>
      <c r="Y144" s="33"/>
      <c r="Z144" s="33"/>
      <c r="AA144" s="33"/>
      <c r="AB144" s="33"/>
      <c r="AC144" s="33"/>
      <c r="AD144" s="33"/>
      <c r="AE144" s="33"/>
      <c r="AT144" s="18" t="s">
        <v>208</v>
      </c>
      <c r="AU144" s="18" t="s">
        <v>91</v>
      </c>
    </row>
    <row r="145" spans="1:47" s="2" customFormat="1" ht="39">
      <c r="A145" s="33"/>
      <c r="B145" s="34"/>
      <c r="C145" s="33"/>
      <c r="D145" s="163" t="s">
        <v>210</v>
      </c>
      <c r="E145" s="33"/>
      <c r="F145" s="168" t="s">
        <v>2042</v>
      </c>
      <c r="G145" s="33"/>
      <c r="H145" s="33"/>
      <c r="I145" s="165"/>
      <c r="J145" s="33"/>
      <c r="K145" s="33"/>
      <c r="L145" s="34"/>
      <c r="M145" s="166"/>
      <c r="N145" s="167"/>
      <c r="O145" s="59"/>
      <c r="P145" s="59"/>
      <c r="Q145" s="59"/>
      <c r="R145" s="59"/>
      <c r="S145" s="59"/>
      <c r="T145" s="60"/>
      <c r="U145" s="33"/>
      <c r="V145" s="33"/>
      <c r="W145" s="33"/>
      <c r="X145" s="33"/>
      <c r="Y145" s="33"/>
      <c r="Z145" s="33"/>
      <c r="AA145" s="33"/>
      <c r="AB145" s="33"/>
      <c r="AC145" s="33"/>
      <c r="AD145" s="33"/>
      <c r="AE145" s="33"/>
      <c r="AT145" s="18" t="s">
        <v>210</v>
      </c>
      <c r="AU145" s="18" t="s">
        <v>91</v>
      </c>
    </row>
    <row r="146" spans="1:65" s="2" customFormat="1" ht="24.2" customHeight="1">
      <c r="A146" s="33"/>
      <c r="B146" s="149"/>
      <c r="C146" s="150" t="s">
        <v>235</v>
      </c>
      <c r="D146" s="150" t="s">
        <v>201</v>
      </c>
      <c r="E146" s="151" t="s">
        <v>2043</v>
      </c>
      <c r="F146" s="152" t="s">
        <v>2044</v>
      </c>
      <c r="G146" s="153" t="s">
        <v>204</v>
      </c>
      <c r="H146" s="154">
        <v>394.79</v>
      </c>
      <c r="I146" s="155"/>
      <c r="J146" s="156">
        <f>ROUND(I146*H146,2)</f>
        <v>0</v>
      </c>
      <c r="K146" s="152" t="s">
        <v>205</v>
      </c>
      <c r="L146" s="34"/>
      <c r="M146" s="157" t="s">
        <v>1</v>
      </c>
      <c r="N146" s="158" t="s">
        <v>46</v>
      </c>
      <c r="O146" s="59"/>
      <c r="P146" s="159">
        <f>O146*H146</f>
        <v>0</v>
      </c>
      <c r="Q146" s="159">
        <v>0</v>
      </c>
      <c r="R146" s="159">
        <f>Q146*H146</f>
        <v>0</v>
      </c>
      <c r="S146" s="159">
        <v>0</v>
      </c>
      <c r="T146" s="160">
        <f>S146*H146</f>
        <v>0</v>
      </c>
      <c r="U146" s="33"/>
      <c r="V146" s="33"/>
      <c r="W146" s="33"/>
      <c r="X146" s="33"/>
      <c r="Y146" s="33"/>
      <c r="Z146" s="33"/>
      <c r="AA146" s="33"/>
      <c r="AB146" s="33"/>
      <c r="AC146" s="33"/>
      <c r="AD146" s="33"/>
      <c r="AE146" s="33"/>
      <c r="AR146" s="161" t="s">
        <v>206</v>
      </c>
      <c r="AT146" s="161" t="s">
        <v>201</v>
      </c>
      <c r="AU146" s="161" t="s">
        <v>91</v>
      </c>
      <c r="AY146" s="18" t="s">
        <v>199</v>
      </c>
      <c r="BE146" s="162">
        <f>IF(N146="základní",J146,0)</f>
        <v>0</v>
      </c>
      <c r="BF146" s="162">
        <f>IF(N146="snížená",J146,0)</f>
        <v>0</v>
      </c>
      <c r="BG146" s="162">
        <f>IF(N146="zákl. přenesená",J146,0)</f>
        <v>0</v>
      </c>
      <c r="BH146" s="162">
        <f>IF(N146="sníž. přenesená",J146,0)</f>
        <v>0</v>
      </c>
      <c r="BI146" s="162">
        <f>IF(N146="nulová",J146,0)</f>
        <v>0</v>
      </c>
      <c r="BJ146" s="18" t="s">
        <v>89</v>
      </c>
      <c r="BK146" s="162">
        <f>ROUND(I146*H146,2)</f>
        <v>0</v>
      </c>
      <c r="BL146" s="18" t="s">
        <v>206</v>
      </c>
      <c r="BM146" s="161" t="s">
        <v>2045</v>
      </c>
    </row>
    <row r="147" spans="1:47" s="2" customFormat="1" ht="29.25">
      <c r="A147" s="33"/>
      <c r="B147" s="34"/>
      <c r="C147" s="33"/>
      <c r="D147" s="163" t="s">
        <v>208</v>
      </c>
      <c r="E147" s="33"/>
      <c r="F147" s="164" t="s">
        <v>2046</v>
      </c>
      <c r="G147" s="33"/>
      <c r="H147" s="33"/>
      <c r="I147" s="165"/>
      <c r="J147" s="33"/>
      <c r="K147" s="33"/>
      <c r="L147" s="34"/>
      <c r="M147" s="166"/>
      <c r="N147" s="167"/>
      <c r="O147" s="59"/>
      <c r="P147" s="59"/>
      <c r="Q147" s="59"/>
      <c r="R147" s="59"/>
      <c r="S147" s="59"/>
      <c r="T147" s="60"/>
      <c r="U147" s="33"/>
      <c r="V147" s="33"/>
      <c r="W147" s="33"/>
      <c r="X147" s="33"/>
      <c r="Y147" s="33"/>
      <c r="Z147" s="33"/>
      <c r="AA147" s="33"/>
      <c r="AB147" s="33"/>
      <c r="AC147" s="33"/>
      <c r="AD147" s="33"/>
      <c r="AE147" s="33"/>
      <c r="AT147" s="18" t="s">
        <v>208</v>
      </c>
      <c r="AU147" s="18" t="s">
        <v>91</v>
      </c>
    </row>
    <row r="148" spans="1:65" s="2" customFormat="1" ht="24.2" customHeight="1">
      <c r="A148" s="33"/>
      <c r="B148" s="149"/>
      <c r="C148" s="150" t="s">
        <v>243</v>
      </c>
      <c r="D148" s="150" t="s">
        <v>201</v>
      </c>
      <c r="E148" s="151" t="s">
        <v>715</v>
      </c>
      <c r="F148" s="152" t="s">
        <v>716</v>
      </c>
      <c r="G148" s="153" t="s">
        <v>228</v>
      </c>
      <c r="H148" s="154">
        <v>411.58</v>
      </c>
      <c r="I148" s="155"/>
      <c r="J148" s="156">
        <f>ROUND(I148*H148,2)</f>
        <v>0</v>
      </c>
      <c r="K148" s="152" t="s">
        <v>205</v>
      </c>
      <c r="L148" s="34"/>
      <c r="M148" s="157" t="s">
        <v>1</v>
      </c>
      <c r="N148" s="158" t="s">
        <v>46</v>
      </c>
      <c r="O148" s="59"/>
      <c r="P148" s="159">
        <f>O148*H148</f>
        <v>0</v>
      </c>
      <c r="Q148" s="159">
        <v>0</v>
      </c>
      <c r="R148" s="159">
        <f>Q148*H148</f>
        <v>0</v>
      </c>
      <c r="S148" s="159">
        <v>0</v>
      </c>
      <c r="T148" s="160">
        <f>S148*H148</f>
        <v>0</v>
      </c>
      <c r="U148" s="33"/>
      <c r="V148" s="33"/>
      <c r="W148" s="33"/>
      <c r="X148" s="33"/>
      <c r="Y148" s="33"/>
      <c r="Z148" s="33"/>
      <c r="AA148" s="33"/>
      <c r="AB148" s="33"/>
      <c r="AC148" s="33"/>
      <c r="AD148" s="33"/>
      <c r="AE148" s="33"/>
      <c r="AR148" s="161" t="s">
        <v>206</v>
      </c>
      <c r="AT148" s="161" t="s">
        <v>201</v>
      </c>
      <c r="AU148" s="161" t="s">
        <v>91</v>
      </c>
      <c r="AY148" s="18" t="s">
        <v>199</v>
      </c>
      <c r="BE148" s="162">
        <f>IF(N148="základní",J148,0)</f>
        <v>0</v>
      </c>
      <c r="BF148" s="162">
        <f>IF(N148="snížená",J148,0)</f>
        <v>0</v>
      </c>
      <c r="BG148" s="162">
        <f>IF(N148="zákl. přenesená",J148,0)</f>
        <v>0</v>
      </c>
      <c r="BH148" s="162">
        <f>IF(N148="sníž. přenesená",J148,0)</f>
        <v>0</v>
      </c>
      <c r="BI148" s="162">
        <f>IF(N148="nulová",J148,0)</f>
        <v>0</v>
      </c>
      <c r="BJ148" s="18" t="s">
        <v>89</v>
      </c>
      <c r="BK148" s="162">
        <f>ROUND(I148*H148,2)</f>
        <v>0</v>
      </c>
      <c r="BL148" s="18" t="s">
        <v>206</v>
      </c>
      <c r="BM148" s="161" t="s">
        <v>2047</v>
      </c>
    </row>
    <row r="149" spans="1:47" s="2" customFormat="1" ht="39">
      <c r="A149" s="33"/>
      <c r="B149" s="34"/>
      <c r="C149" s="33"/>
      <c r="D149" s="163" t="s">
        <v>208</v>
      </c>
      <c r="E149" s="33"/>
      <c r="F149" s="164" t="s">
        <v>718</v>
      </c>
      <c r="G149" s="33"/>
      <c r="H149" s="33"/>
      <c r="I149" s="165"/>
      <c r="J149" s="33"/>
      <c r="K149" s="33"/>
      <c r="L149" s="34"/>
      <c r="M149" s="166"/>
      <c r="N149" s="167"/>
      <c r="O149" s="59"/>
      <c r="P149" s="59"/>
      <c r="Q149" s="59"/>
      <c r="R149" s="59"/>
      <c r="S149" s="59"/>
      <c r="T149" s="60"/>
      <c r="U149" s="33"/>
      <c r="V149" s="33"/>
      <c r="W149" s="33"/>
      <c r="X149" s="33"/>
      <c r="Y149" s="33"/>
      <c r="Z149" s="33"/>
      <c r="AA149" s="33"/>
      <c r="AB149" s="33"/>
      <c r="AC149" s="33"/>
      <c r="AD149" s="33"/>
      <c r="AE149" s="33"/>
      <c r="AT149" s="18" t="s">
        <v>208</v>
      </c>
      <c r="AU149" s="18" t="s">
        <v>91</v>
      </c>
    </row>
    <row r="150" spans="1:47" s="2" customFormat="1" ht="68.25">
      <c r="A150" s="33"/>
      <c r="B150" s="34"/>
      <c r="C150" s="33"/>
      <c r="D150" s="163" t="s">
        <v>210</v>
      </c>
      <c r="E150" s="33"/>
      <c r="F150" s="168" t="s">
        <v>719</v>
      </c>
      <c r="G150" s="33"/>
      <c r="H150" s="33"/>
      <c r="I150" s="165"/>
      <c r="J150" s="33"/>
      <c r="K150" s="33"/>
      <c r="L150" s="34"/>
      <c r="M150" s="166"/>
      <c r="N150" s="167"/>
      <c r="O150" s="59"/>
      <c r="P150" s="59"/>
      <c r="Q150" s="59"/>
      <c r="R150" s="59"/>
      <c r="S150" s="59"/>
      <c r="T150" s="60"/>
      <c r="U150" s="33"/>
      <c r="V150" s="33"/>
      <c r="W150" s="33"/>
      <c r="X150" s="33"/>
      <c r="Y150" s="33"/>
      <c r="Z150" s="33"/>
      <c r="AA150" s="33"/>
      <c r="AB150" s="33"/>
      <c r="AC150" s="33"/>
      <c r="AD150" s="33"/>
      <c r="AE150" s="33"/>
      <c r="AT150" s="18" t="s">
        <v>210</v>
      </c>
      <c r="AU150" s="18" t="s">
        <v>91</v>
      </c>
    </row>
    <row r="151" spans="2:51" s="14" customFormat="1" ht="22.5">
      <c r="B151" s="177"/>
      <c r="D151" s="163" t="s">
        <v>212</v>
      </c>
      <c r="E151" s="178" t="s">
        <v>1</v>
      </c>
      <c r="F151" s="179" t="s">
        <v>720</v>
      </c>
      <c r="H151" s="178" t="s">
        <v>1</v>
      </c>
      <c r="I151" s="180"/>
      <c r="L151" s="177"/>
      <c r="M151" s="181"/>
      <c r="N151" s="182"/>
      <c r="O151" s="182"/>
      <c r="P151" s="182"/>
      <c r="Q151" s="182"/>
      <c r="R151" s="182"/>
      <c r="S151" s="182"/>
      <c r="T151" s="183"/>
      <c r="AT151" s="178" t="s">
        <v>212</v>
      </c>
      <c r="AU151" s="178" t="s">
        <v>91</v>
      </c>
      <c r="AV151" s="14" t="s">
        <v>89</v>
      </c>
      <c r="AW151" s="14" t="s">
        <v>36</v>
      </c>
      <c r="AX151" s="14" t="s">
        <v>81</v>
      </c>
      <c r="AY151" s="178" t="s">
        <v>199</v>
      </c>
    </row>
    <row r="152" spans="2:51" s="13" customFormat="1" ht="11.25">
      <c r="B152" s="169"/>
      <c r="D152" s="163" t="s">
        <v>212</v>
      </c>
      <c r="E152" s="170" t="s">
        <v>1</v>
      </c>
      <c r="F152" s="171" t="s">
        <v>2048</v>
      </c>
      <c r="H152" s="172">
        <v>411.58</v>
      </c>
      <c r="I152" s="173"/>
      <c r="L152" s="169"/>
      <c r="M152" s="174"/>
      <c r="N152" s="175"/>
      <c r="O152" s="175"/>
      <c r="P152" s="175"/>
      <c r="Q152" s="175"/>
      <c r="R152" s="175"/>
      <c r="S152" s="175"/>
      <c r="T152" s="176"/>
      <c r="AT152" s="170" t="s">
        <v>212</v>
      </c>
      <c r="AU152" s="170" t="s">
        <v>91</v>
      </c>
      <c r="AV152" s="13" t="s">
        <v>91</v>
      </c>
      <c r="AW152" s="13" t="s">
        <v>36</v>
      </c>
      <c r="AX152" s="13" t="s">
        <v>81</v>
      </c>
      <c r="AY152" s="170" t="s">
        <v>199</v>
      </c>
    </row>
    <row r="153" spans="2:51" s="15" customFormat="1" ht="11.25">
      <c r="B153" s="184"/>
      <c r="D153" s="163" t="s">
        <v>212</v>
      </c>
      <c r="E153" s="185" t="s">
        <v>1</v>
      </c>
      <c r="F153" s="186" t="s">
        <v>234</v>
      </c>
      <c r="H153" s="187">
        <v>411.58</v>
      </c>
      <c r="I153" s="188"/>
      <c r="L153" s="184"/>
      <c r="M153" s="189"/>
      <c r="N153" s="190"/>
      <c r="O153" s="190"/>
      <c r="P153" s="190"/>
      <c r="Q153" s="190"/>
      <c r="R153" s="190"/>
      <c r="S153" s="190"/>
      <c r="T153" s="191"/>
      <c r="AT153" s="185" t="s">
        <v>212</v>
      </c>
      <c r="AU153" s="185" t="s">
        <v>91</v>
      </c>
      <c r="AV153" s="15" t="s">
        <v>206</v>
      </c>
      <c r="AW153" s="15" t="s">
        <v>36</v>
      </c>
      <c r="AX153" s="15" t="s">
        <v>89</v>
      </c>
      <c r="AY153" s="185" t="s">
        <v>199</v>
      </c>
    </row>
    <row r="154" spans="1:65" s="2" customFormat="1" ht="14.45" customHeight="1">
      <c r="A154" s="33"/>
      <c r="B154" s="149"/>
      <c r="C154" s="150" t="s">
        <v>252</v>
      </c>
      <c r="D154" s="150" t="s">
        <v>201</v>
      </c>
      <c r="E154" s="151" t="s">
        <v>728</v>
      </c>
      <c r="F154" s="152" t="s">
        <v>729</v>
      </c>
      <c r="G154" s="153" t="s">
        <v>228</v>
      </c>
      <c r="H154" s="154">
        <v>1556.59</v>
      </c>
      <c r="I154" s="155"/>
      <c r="J154" s="156">
        <f>ROUND(I154*H154,2)</f>
        <v>0</v>
      </c>
      <c r="K154" s="152" t="s">
        <v>1893</v>
      </c>
      <c r="L154" s="34"/>
      <c r="M154" s="157" t="s">
        <v>1</v>
      </c>
      <c r="N154" s="158" t="s">
        <v>46</v>
      </c>
      <c r="O154" s="59"/>
      <c r="P154" s="159">
        <f>O154*H154</f>
        <v>0</v>
      </c>
      <c r="Q154" s="159">
        <v>0</v>
      </c>
      <c r="R154" s="159">
        <f>Q154*H154</f>
        <v>0</v>
      </c>
      <c r="S154" s="159">
        <v>0</v>
      </c>
      <c r="T154" s="160">
        <f>S154*H154</f>
        <v>0</v>
      </c>
      <c r="U154" s="33"/>
      <c r="V154" s="33"/>
      <c r="W154" s="33"/>
      <c r="X154" s="33"/>
      <c r="Y154" s="33"/>
      <c r="Z154" s="33"/>
      <c r="AA154" s="33"/>
      <c r="AB154" s="33"/>
      <c r="AC154" s="33"/>
      <c r="AD154" s="33"/>
      <c r="AE154" s="33"/>
      <c r="AR154" s="161" t="s">
        <v>206</v>
      </c>
      <c r="AT154" s="161" t="s">
        <v>201</v>
      </c>
      <c r="AU154" s="161" t="s">
        <v>91</v>
      </c>
      <c r="AY154" s="18" t="s">
        <v>199</v>
      </c>
      <c r="BE154" s="162">
        <f>IF(N154="základní",J154,0)</f>
        <v>0</v>
      </c>
      <c r="BF154" s="162">
        <f>IF(N154="snížená",J154,0)</f>
        <v>0</v>
      </c>
      <c r="BG154" s="162">
        <f>IF(N154="zákl. přenesená",J154,0)</f>
        <v>0</v>
      </c>
      <c r="BH154" s="162">
        <f>IF(N154="sníž. přenesená",J154,0)</f>
        <v>0</v>
      </c>
      <c r="BI154" s="162">
        <f>IF(N154="nulová",J154,0)</f>
        <v>0</v>
      </c>
      <c r="BJ154" s="18" t="s">
        <v>89</v>
      </c>
      <c r="BK154" s="162">
        <f>ROUND(I154*H154,2)</f>
        <v>0</v>
      </c>
      <c r="BL154" s="18" t="s">
        <v>206</v>
      </c>
      <c r="BM154" s="161" t="s">
        <v>2049</v>
      </c>
    </row>
    <row r="155" spans="1:47" s="2" customFormat="1" ht="29.25">
      <c r="A155" s="33"/>
      <c r="B155" s="34"/>
      <c r="C155" s="33"/>
      <c r="D155" s="163" t="s">
        <v>248</v>
      </c>
      <c r="E155" s="33"/>
      <c r="F155" s="168" t="s">
        <v>731</v>
      </c>
      <c r="G155" s="33"/>
      <c r="H155" s="33"/>
      <c r="I155" s="165"/>
      <c r="J155" s="33"/>
      <c r="K155" s="33"/>
      <c r="L155" s="34"/>
      <c r="M155" s="166"/>
      <c r="N155" s="167"/>
      <c r="O155" s="59"/>
      <c r="P155" s="59"/>
      <c r="Q155" s="59"/>
      <c r="R155" s="59"/>
      <c r="S155" s="59"/>
      <c r="T155" s="60"/>
      <c r="U155" s="33"/>
      <c r="V155" s="33"/>
      <c r="W155" s="33"/>
      <c r="X155" s="33"/>
      <c r="Y155" s="33"/>
      <c r="Z155" s="33"/>
      <c r="AA155" s="33"/>
      <c r="AB155" s="33"/>
      <c r="AC155" s="33"/>
      <c r="AD155" s="33"/>
      <c r="AE155" s="33"/>
      <c r="AT155" s="18" t="s">
        <v>248</v>
      </c>
      <c r="AU155" s="18" t="s">
        <v>91</v>
      </c>
    </row>
    <row r="156" spans="2:51" s="13" customFormat="1" ht="11.25">
      <c r="B156" s="169"/>
      <c r="D156" s="163" t="s">
        <v>212</v>
      </c>
      <c r="E156" s="170" t="s">
        <v>1</v>
      </c>
      <c r="F156" s="171" t="s">
        <v>2050</v>
      </c>
      <c r="H156" s="172">
        <v>1762.38</v>
      </c>
      <c r="I156" s="173"/>
      <c r="L156" s="169"/>
      <c r="M156" s="174"/>
      <c r="N156" s="175"/>
      <c r="O156" s="175"/>
      <c r="P156" s="175"/>
      <c r="Q156" s="175"/>
      <c r="R156" s="175"/>
      <c r="S156" s="175"/>
      <c r="T156" s="176"/>
      <c r="AT156" s="170" t="s">
        <v>212</v>
      </c>
      <c r="AU156" s="170" t="s">
        <v>91</v>
      </c>
      <c r="AV156" s="13" t="s">
        <v>91</v>
      </c>
      <c r="AW156" s="13" t="s">
        <v>36</v>
      </c>
      <c r="AX156" s="13" t="s">
        <v>81</v>
      </c>
      <c r="AY156" s="170" t="s">
        <v>199</v>
      </c>
    </row>
    <row r="157" spans="2:51" s="13" customFormat="1" ht="11.25">
      <c r="B157" s="169"/>
      <c r="D157" s="163" t="s">
        <v>212</v>
      </c>
      <c r="E157" s="170" t="s">
        <v>1</v>
      </c>
      <c r="F157" s="171" t="s">
        <v>2051</v>
      </c>
      <c r="H157" s="172">
        <v>-205.79</v>
      </c>
      <c r="I157" s="173"/>
      <c r="L157" s="169"/>
      <c r="M157" s="174"/>
      <c r="N157" s="175"/>
      <c r="O157" s="175"/>
      <c r="P157" s="175"/>
      <c r="Q157" s="175"/>
      <c r="R157" s="175"/>
      <c r="S157" s="175"/>
      <c r="T157" s="176"/>
      <c r="AT157" s="170" t="s">
        <v>212</v>
      </c>
      <c r="AU157" s="170" t="s">
        <v>91</v>
      </c>
      <c r="AV157" s="13" t="s">
        <v>91</v>
      </c>
      <c r="AW157" s="13" t="s">
        <v>36</v>
      </c>
      <c r="AX157" s="13" t="s">
        <v>81</v>
      </c>
      <c r="AY157" s="170" t="s">
        <v>199</v>
      </c>
    </row>
    <row r="158" spans="2:51" s="15" customFormat="1" ht="11.25">
      <c r="B158" s="184"/>
      <c r="D158" s="163" t="s">
        <v>212</v>
      </c>
      <c r="E158" s="185" t="s">
        <v>1</v>
      </c>
      <c r="F158" s="186" t="s">
        <v>234</v>
      </c>
      <c r="H158" s="187">
        <v>1556.5900000000001</v>
      </c>
      <c r="I158" s="188"/>
      <c r="L158" s="184"/>
      <c r="M158" s="189"/>
      <c r="N158" s="190"/>
      <c r="O158" s="190"/>
      <c r="P158" s="190"/>
      <c r="Q158" s="190"/>
      <c r="R158" s="190"/>
      <c r="S158" s="190"/>
      <c r="T158" s="191"/>
      <c r="AT158" s="185" t="s">
        <v>212</v>
      </c>
      <c r="AU158" s="185" t="s">
        <v>91</v>
      </c>
      <c r="AV158" s="15" t="s">
        <v>206</v>
      </c>
      <c r="AW158" s="15" t="s">
        <v>36</v>
      </c>
      <c r="AX158" s="15" t="s">
        <v>89</v>
      </c>
      <c r="AY158" s="185" t="s">
        <v>199</v>
      </c>
    </row>
    <row r="159" spans="1:65" s="2" customFormat="1" ht="24.2" customHeight="1">
      <c r="A159" s="33"/>
      <c r="B159" s="149"/>
      <c r="C159" s="150" t="s">
        <v>259</v>
      </c>
      <c r="D159" s="150" t="s">
        <v>201</v>
      </c>
      <c r="E159" s="151" t="s">
        <v>734</v>
      </c>
      <c r="F159" s="152" t="s">
        <v>735</v>
      </c>
      <c r="G159" s="153" t="s">
        <v>228</v>
      </c>
      <c r="H159" s="154">
        <v>205.79</v>
      </c>
      <c r="I159" s="155"/>
      <c r="J159" s="156">
        <f>ROUND(I159*H159,2)</f>
        <v>0</v>
      </c>
      <c r="K159" s="152" t="s">
        <v>205</v>
      </c>
      <c r="L159" s="34"/>
      <c r="M159" s="157" t="s">
        <v>1</v>
      </c>
      <c r="N159" s="158" t="s">
        <v>46</v>
      </c>
      <c r="O159" s="59"/>
      <c r="P159" s="159">
        <f>O159*H159</f>
        <v>0</v>
      </c>
      <c r="Q159" s="159">
        <v>0</v>
      </c>
      <c r="R159" s="159">
        <f>Q159*H159</f>
        <v>0</v>
      </c>
      <c r="S159" s="159">
        <v>0</v>
      </c>
      <c r="T159" s="160">
        <f>S159*H159</f>
        <v>0</v>
      </c>
      <c r="U159" s="33"/>
      <c r="V159" s="33"/>
      <c r="W159" s="33"/>
      <c r="X159" s="33"/>
      <c r="Y159" s="33"/>
      <c r="Z159" s="33"/>
      <c r="AA159" s="33"/>
      <c r="AB159" s="33"/>
      <c r="AC159" s="33"/>
      <c r="AD159" s="33"/>
      <c r="AE159" s="33"/>
      <c r="AR159" s="161" t="s">
        <v>206</v>
      </c>
      <c r="AT159" s="161" t="s">
        <v>201</v>
      </c>
      <c r="AU159" s="161" t="s">
        <v>91</v>
      </c>
      <c r="AY159" s="18" t="s">
        <v>199</v>
      </c>
      <c r="BE159" s="162">
        <f>IF(N159="základní",J159,0)</f>
        <v>0</v>
      </c>
      <c r="BF159" s="162">
        <f>IF(N159="snížená",J159,0)</f>
        <v>0</v>
      </c>
      <c r="BG159" s="162">
        <f>IF(N159="zákl. přenesená",J159,0)</f>
        <v>0</v>
      </c>
      <c r="BH159" s="162">
        <f>IF(N159="sníž. přenesená",J159,0)</f>
        <v>0</v>
      </c>
      <c r="BI159" s="162">
        <f>IF(N159="nulová",J159,0)</f>
        <v>0</v>
      </c>
      <c r="BJ159" s="18" t="s">
        <v>89</v>
      </c>
      <c r="BK159" s="162">
        <f>ROUND(I159*H159,2)</f>
        <v>0</v>
      </c>
      <c r="BL159" s="18" t="s">
        <v>206</v>
      </c>
      <c r="BM159" s="161" t="s">
        <v>2052</v>
      </c>
    </row>
    <row r="160" spans="1:47" s="2" customFormat="1" ht="29.25">
      <c r="A160" s="33"/>
      <c r="B160" s="34"/>
      <c r="C160" s="33"/>
      <c r="D160" s="163" t="s">
        <v>208</v>
      </c>
      <c r="E160" s="33"/>
      <c r="F160" s="164" t="s">
        <v>737</v>
      </c>
      <c r="G160" s="33"/>
      <c r="H160" s="33"/>
      <c r="I160" s="165"/>
      <c r="J160" s="33"/>
      <c r="K160" s="33"/>
      <c r="L160" s="34"/>
      <c r="M160" s="166"/>
      <c r="N160" s="167"/>
      <c r="O160" s="59"/>
      <c r="P160" s="59"/>
      <c r="Q160" s="59"/>
      <c r="R160" s="59"/>
      <c r="S160" s="59"/>
      <c r="T160" s="60"/>
      <c r="U160" s="33"/>
      <c r="V160" s="33"/>
      <c r="W160" s="33"/>
      <c r="X160" s="33"/>
      <c r="Y160" s="33"/>
      <c r="Z160" s="33"/>
      <c r="AA160" s="33"/>
      <c r="AB160" s="33"/>
      <c r="AC160" s="33"/>
      <c r="AD160" s="33"/>
      <c r="AE160" s="33"/>
      <c r="AT160" s="18" t="s">
        <v>208</v>
      </c>
      <c r="AU160" s="18" t="s">
        <v>91</v>
      </c>
    </row>
    <row r="161" spans="1:47" s="2" customFormat="1" ht="117">
      <c r="A161" s="33"/>
      <c r="B161" s="34"/>
      <c r="C161" s="33"/>
      <c r="D161" s="163" t="s">
        <v>210</v>
      </c>
      <c r="E161" s="33"/>
      <c r="F161" s="168" t="s">
        <v>738</v>
      </c>
      <c r="G161" s="33"/>
      <c r="H161" s="33"/>
      <c r="I161" s="165"/>
      <c r="J161" s="33"/>
      <c r="K161" s="33"/>
      <c r="L161" s="34"/>
      <c r="M161" s="166"/>
      <c r="N161" s="167"/>
      <c r="O161" s="59"/>
      <c r="P161" s="59"/>
      <c r="Q161" s="59"/>
      <c r="R161" s="59"/>
      <c r="S161" s="59"/>
      <c r="T161" s="60"/>
      <c r="U161" s="33"/>
      <c r="V161" s="33"/>
      <c r="W161" s="33"/>
      <c r="X161" s="33"/>
      <c r="Y161" s="33"/>
      <c r="Z161" s="33"/>
      <c r="AA161" s="33"/>
      <c r="AB161" s="33"/>
      <c r="AC161" s="33"/>
      <c r="AD161" s="33"/>
      <c r="AE161" s="33"/>
      <c r="AT161" s="18" t="s">
        <v>210</v>
      </c>
      <c r="AU161" s="18" t="s">
        <v>91</v>
      </c>
    </row>
    <row r="162" spans="2:51" s="14" customFormat="1" ht="22.5">
      <c r="B162" s="177"/>
      <c r="D162" s="163" t="s">
        <v>212</v>
      </c>
      <c r="E162" s="178" t="s">
        <v>1</v>
      </c>
      <c r="F162" s="179" t="s">
        <v>739</v>
      </c>
      <c r="H162" s="178" t="s">
        <v>1</v>
      </c>
      <c r="I162" s="180"/>
      <c r="L162" s="177"/>
      <c r="M162" s="181"/>
      <c r="N162" s="182"/>
      <c r="O162" s="182"/>
      <c r="P162" s="182"/>
      <c r="Q162" s="182"/>
      <c r="R162" s="182"/>
      <c r="S162" s="182"/>
      <c r="T162" s="183"/>
      <c r="AT162" s="178" t="s">
        <v>212</v>
      </c>
      <c r="AU162" s="178" t="s">
        <v>91</v>
      </c>
      <c r="AV162" s="14" t="s">
        <v>89</v>
      </c>
      <c r="AW162" s="14" t="s">
        <v>36</v>
      </c>
      <c r="AX162" s="14" t="s">
        <v>81</v>
      </c>
      <c r="AY162" s="178" t="s">
        <v>199</v>
      </c>
    </row>
    <row r="163" spans="2:51" s="13" customFormat="1" ht="11.25">
      <c r="B163" s="169"/>
      <c r="D163" s="163" t="s">
        <v>212</v>
      </c>
      <c r="E163" s="170" t="s">
        <v>1</v>
      </c>
      <c r="F163" s="171" t="s">
        <v>2053</v>
      </c>
      <c r="H163" s="172">
        <v>205.79</v>
      </c>
      <c r="I163" s="173"/>
      <c r="L163" s="169"/>
      <c r="M163" s="174"/>
      <c r="N163" s="175"/>
      <c r="O163" s="175"/>
      <c r="P163" s="175"/>
      <c r="Q163" s="175"/>
      <c r="R163" s="175"/>
      <c r="S163" s="175"/>
      <c r="T163" s="176"/>
      <c r="AT163" s="170" t="s">
        <v>212</v>
      </c>
      <c r="AU163" s="170" t="s">
        <v>91</v>
      </c>
      <c r="AV163" s="13" t="s">
        <v>91</v>
      </c>
      <c r="AW163" s="13" t="s">
        <v>36</v>
      </c>
      <c r="AX163" s="13" t="s">
        <v>81</v>
      </c>
      <c r="AY163" s="170" t="s">
        <v>199</v>
      </c>
    </row>
    <row r="164" spans="2:51" s="15" customFormat="1" ht="11.25">
      <c r="B164" s="184"/>
      <c r="D164" s="163" t="s">
        <v>212</v>
      </c>
      <c r="E164" s="185" t="s">
        <v>1</v>
      </c>
      <c r="F164" s="186" t="s">
        <v>234</v>
      </c>
      <c r="H164" s="187">
        <v>205.79</v>
      </c>
      <c r="I164" s="188"/>
      <c r="L164" s="184"/>
      <c r="M164" s="189"/>
      <c r="N164" s="190"/>
      <c r="O164" s="190"/>
      <c r="P164" s="190"/>
      <c r="Q164" s="190"/>
      <c r="R164" s="190"/>
      <c r="S164" s="190"/>
      <c r="T164" s="191"/>
      <c r="AT164" s="185" t="s">
        <v>212</v>
      </c>
      <c r="AU164" s="185" t="s">
        <v>91</v>
      </c>
      <c r="AV164" s="15" t="s">
        <v>206</v>
      </c>
      <c r="AW164" s="15" t="s">
        <v>36</v>
      </c>
      <c r="AX164" s="15" t="s">
        <v>89</v>
      </c>
      <c r="AY164" s="185" t="s">
        <v>199</v>
      </c>
    </row>
    <row r="165" spans="1:65" s="2" customFormat="1" ht="24.2" customHeight="1">
      <c r="A165" s="33"/>
      <c r="B165" s="149"/>
      <c r="C165" s="150" t="s">
        <v>271</v>
      </c>
      <c r="D165" s="150" t="s">
        <v>201</v>
      </c>
      <c r="E165" s="151" t="s">
        <v>291</v>
      </c>
      <c r="F165" s="152" t="s">
        <v>292</v>
      </c>
      <c r="G165" s="153" t="s">
        <v>228</v>
      </c>
      <c r="H165" s="154">
        <v>205.79</v>
      </c>
      <c r="I165" s="155"/>
      <c r="J165" s="156">
        <f>ROUND(I165*H165,2)</f>
        <v>0</v>
      </c>
      <c r="K165" s="152" t="s">
        <v>205</v>
      </c>
      <c r="L165" s="34"/>
      <c r="M165" s="157" t="s">
        <v>1</v>
      </c>
      <c r="N165" s="158" t="s">
        <v>46</v>
      </c>
      <c r="O165" s="59"/>
      <c r="P165" s="159">
        <f>O165*H165</f>
        <v>0</v>
      </c>
      <c r="Q165" s="159">
        <v>0</v>
      </c>
      <c r="R165" s="159">
        <f>Q165*H165</f>
        <v>0</v>
      </c>
      <c r="S165" s="159">
        <v>0</v>
      </c>
      <c r="T165" s="160">
        <f>S165*H165</f>
        <v>0</v>
      </c>
      <c r="U165" s="33"/>
      <c r="V165" s="33"/>
      <c r="W165" s="33"/>
      <c r="X165" s="33"/>
      <c r="Y165" s="33"/>
      <c r="Z165" s="33"/>
      <c r="AA165" s="33"/>
      <c r="AB165" s="33"/>
      <c r="AC165" s="33"/>
      <c r="AD165" s="33"/>
      <c r="AE165" s="33"/>
      <c r="AR165" s="161" t="s">
        <v>206</v>
      </c>
      <c r="AT165" s="161" t="s">
        <v>201</v>
      </c>
      <c r="AU165" s="161" t="s">
        <v>91</v>
      </c>
      <c r="AY165" s="18" t="s">
        <v>199</v>
      </c>
      <c r="BE165" s="162">
        <f>IF(N165="základní",J165,0)</f>
        <v>0</v>
      </c>
      <c r="BF165" s="162">
        <f>IF(N165="snížená",J165,0)</f>
        <v>0</v>
      </c>
      <c r="BG165" s="162">
        <f>IF(N165="zákl. přenesená",J165,0)</f>
        <v>0</v>
      </c>
      <c r="BH165" s="162">
        <f>IF(N165="sníž. přenesená",J165,0)</f>
        <v>0</v>
      </c>
      <c r="BI165" s="162">
        <f>IF(N165="nulová",J165,0)</f>
        <v>0</v>
      </c>
      <c r="BJ165" s="18" t="s">
        <v>89</v>
      </c>
      <c r="BK165" s="162">
        <f>ROUND(I165*H165,2)</f>
        <v>0</v>
      </c>
      <c r="BL165" s="18" t="s">
        <v>206</v>
      </c>
      <c r="BM165" s="161" t="s">
        <v>2054</v>
      </c>
    </row>
    <row r="166" spans="1:47" s="2" customFormat="1" ht="29.25">
      <c r="A166" s="33"/>
      <c r="B166" s="34"/>
      <c r="C166" s="33"/>
      <c r="D166" s="163" t="s">
        <v>208</v>
      </c>
      <c r="E166" s="33"/>
      <c r="F166" s="164" t="s">
        <v>294</v>
      </c>
      <c r="G166" s="33"/>
      <c r="H166" s="33"/>
      <c r="I166" s="165"/>
      <c r="J166" s="33"/>
      <c r="K166" s="33"/>
      <c r="L166" s="34"/>
      <c r="M166" s="166"/>
      <c r="N166" s="167"/>
      <c r="O166" s="59"/>
      <c r="P166" s="59"/>
      <c r="Q166" s="59"/>
      <c r="R166" s="59"/>
      <c r="S166" s="59"/>
      <c r="T166" s="60"/>
      <c r="U166" s="33"/>
      <c r="V166" s="33"/>
      <c r="W166" s="33"/>
      <c r="X166" s="33"/>
      <c r="Y166" s="33"/>
      <c r="Z166" s="33"/>
      <c r="AA166" s="33"/>
      <c r="AB166" s="33"/>
      <c r="AC166" s="33"/>
      <c r="AD166" s="33"/>
      <c r="AE166" s="33"/>
      <c r="AT166" s="18" t="s">
        <v>208</v>
      </c>
      <c r="AU166" s="18" t="s">
        <v>91</v>
      </c>
    </row>
    <row r="167" spans="1:47" s="2" customFormat="1" ht="409.5">
      <c r="A167" s="33"/>
      <c r="B167" s="34"/>
      <c r="C167" s="33"/>
      <c r="D167" s="163" t="s">
        <v>210</v>
      </c>
      <c r="E167" s="33"/>
      <c r="F167" s="168" t="s">
        <v>295</v>
      </c>
      <c r="G167" s="33"/>
      <c r="H167" s="33"/>
      <c r="I167" s="165"/>
      <c r="J167" s="33"/>
      <c r="K167" s="33"/>
      <c r="L167" s="34"/>
      <c r="M167" s="166"/>
      <c r="N167" s="167"/>
      <c r="O167" s="59"/>
      <c r="P167" s="59"/>
      <c r="Q167" s="59"/>
      <c r="R167" s="59"/>
      <c r="S167" s="59"/>
      <c r="T167" s="60"/>
      <c r="U167" s="33"/>
      <c r="V167" s="33"/>
      <c r="W167" s="33"/>
      <c r="X167" s="33"/>
      <c r="Y167" s="33"/>
      <c r="Z167" s="33"/>
      <c r="AA167" s="33"/>
      <c r="AB167" s="33"/>
      <c r="AC167" s="33"/>
      <c r="AD167" s="33"/>
      <c r="AE167" s="33"/>
      <c r="AT167" s="18" t="s">
        <v>210</v>
      </c>
      <c r="AU167" s="18" t="s">
        <v>91</v>
      </c>
    </row>
    <row r="168" spans="2:51" s="14" customFormat="1" ht="11.25">
      <c r="B168" s="177"/>
      <c r="D168" s="163" t="s">
        <v>212</v>
      </c>
      <c r="E168" s="178" t="s">
        <v>1</v>
      </c>
      <c r="F168" s="179" t="s">
        <v>2025</v>
      </c>
      <c r="H168" s="178" t="s">
        <v>1</v>
      </c>
      <c r="I168" s="180"/>
      <c r="L168" s="177"/>
      <c r="M168" s="181"/>
      <c r="N168" s="182"/>
      <c r="O168" s="182"/>
      <c r="P168" s="182"/>
      <c r="Q168" s="182"/>
      <c r="R168" s="182"/>
      <c r="S168" s="182"/>
      <c r="T168" s="183"/>
      <c r="AT168" s="178" t="s">
        <v>212</v>
      </c>
      <c r="AU168" s="178" t="s">
        <v>91</v>
      </c>
      <c r="AV168" s="14" t="s">
        <v>89</v>
      </c>
      <c r="AW168" s="14" t="s">
        <v>36</v>
      </c>
      <c r="AX168" s="14" t="s">
        <v>81</v>
      </c>
      <c r="AY168" s="178" t="s">
        <v>199</v>
      </c>
    </row>
    <row r="169" spans="2:51" s="13" customFormat="1" ht="11.25">
      <c r="B169" s="169"/>
      <c r="D169" s="163" t="s">
        <v>212</v>
      </c>
      <c r="E169" s="170" t="s">
        <v>1</v>
      </c>
      <c r="F169" s="171" t="s">
        <v>2053</v>
      </c>
      <c r="H169" s="172">
        <v>205.79</v>
      </c>
      <c r="I169" s="173"/>
      <c r="L169" s="169"/>
      <c r="M169" s="174"/>
      <c r="N169" s="175"/>
      <c r="O169" s="175"/>
      <c r="P169" s="175"/>
      <c r="Q169" s="175"/>
      <c r="R169" s="175"/>
      <c r="S169" s="175"/>
      <c r="T169" s="176"/>
      <c r="AT169" s="170" t="s">
        <v>212</v>
      </c>
      <c r="AU169" s="170" t="s">
        <v>91</v>
      </c>
      <c r="AV169" s="13" t="s">
        <v>91</v>
      </c>
      <c r="AW169" s="13" t="s">
        <v>36</v>
      </c>
      <c r="AX169" s="13" t="s">
        <v>89</v>
      </c>
      <c r="AY169" s="170" t="s">
        <v>199</v>
      </c>
    </row>
    <row r="170" spans="1:65" s="2" customFormat="1" ht="24.2" customHeight="1">
      <c r="A170" s="33"/>
      <c r="B170" s="149"/>
      <c r="C170" s="150" t="s">
        <v>279</v>
      </c>
      <c r="D170" s="150" t="s">
        <v>201</v>
      </c>
      <c r="E170" s="151" t="s">
        <v>1284</v>
      </c>
      <c r="F170" s="152" t="s">
        <v>1285</v>
      </c>
      <c r="G170" s="153" t="s">
        <v>204</v>
      </c>
      <c r="H170" s="154">
        <v>374.8</v>
      </c>
      <c r="I170" s="155"/>
      <c r="J170" s="156">
        <f>ROUND(I170*H170,2)</f>
        <v>0</v>
      </c>
      <c r="K170" s="152" t="s">
        <v>205</v>
      </c>
      <c r="L170" s="34"/>
      <c r="M170" s="157" t="s">
        <v>1</v>
      </c>
      <c r="N170" s="158" t="s">
        <v>46</v>
      </c>
      <c r="O170" s="59"/>
      <c r="P170" s="159">
        <f>O170*H170</f>
        <v>0</v>
      </c>
      <c r="Q170" s="159">
        <v>0</v>
      </c>
      <c r="R170" s="159">
        <f>Q170*H170</f>
        <v>0</v>
      </c>
      <c r="S170" s="159">
        <v>0</v>
      </c>
      <c r="T170" s="160">
        <f>S170*H170</f>
        <v>0</v>
      </c>
      <c r="U170" s="33"/>
      <c r="V170" s="33"/>
      <c r="W170" s="33"/>
      <c r="X170" s="33"/>
      <c r="Y170" s="33"/>
      <c r="Z170" s="33"/>
      <c r="AA170" s="33"/>
      <c r="AB170" s="33"/>
      <c r="AC170" s="33"/>
      <c r="AD170" s="33"/>
      <c r="AE170" s="33"/>
      <c r="AR170" s="161" t="s">
        <v>206</v>
      </c>
      <c r="AT170" s="161" t="s">
        <v>201</v>
      </c>
      <c r="AU170" s="161" t="s">
        <v>91</v>
      </c>
      <c r="AY170" s="18" t="s">
        <v>199</v>
      </c>
      <c r="BE170" s="162">
        <f>IF(N170="základní",J170,0)</f>
        <v>0</v>
      </c>
      <c r="BF170" s="162">
        <f>IF(N170="snížená",J170,0)</f>
        <v>0</v>
      </c>
      <c r="BG170" s="162">
        <f>IF(N170="zákl. přenesená",J170,0)</f>
        <v>0</v>
      </c>
      <c r="BH170" s="162">
        <f>IF(N170="sníž. přenesená",J170,0)</f>
        <v>0</v>
      </c>
      <c r="BI170" s="162">
        <f>IF(N170="nulová",J170,0)</f>
        <v>0</v>
      </c>
      <c r="BJ170" s="18" t="s">
        <v>89</v>
      </c>
      <c r="BK170" s="162">
        <f>ROUND(I170*H170,2)</f>
        <v>0</v>
      </c>
      <c r="BL170" s="18" t="s">
        <v>206</v>
      </c>
      <c r="BM170" s="161" t="s">
        <v>2055</v>
      </c>
    </row>
    <row r="171" spans="1:47" s="2" customFormat="1" ht="29.25">
      <c r="A171" s="33"/>
      <c r="B171" s="34"/>
      <c r="C171" s="33"/>
      <c r="D171" s="163" t="s">
        <v>208</v>
      </c>
      <c r="E171" s="33"/>
      <c r="F171" s="164" t="s">
        <v>1287</v>
      </c>
      <c r="G171" s="33"/>
      <c r="H171" s="33"/>
      <c r="I171" s="165"/>
      <c r="J171" s="33"/>
      <c r="K171" s="33"/>
      <c r="L171" s="34"/>
      <c r="M171" s="166"/>
      <c r="N171" s="167"/>
      <c r="O171" s="59"/>
      <c r="P171" s="59"/>
      <c r="Q171" s="59"/>
      <c r="R171" s="59"/>
      <c r="S171" s="59"/>
      <c r="T171" s="60"/>
      <c r="U171" s="33"/>
      <c r="V171" s="33"/>
      <c r="W171" s="33"/>
      <c r="X171" s="33"/>
      <c r="Y171" s="33"/>
      <c r="Z171" s="33"/>
      <c r="AA171" s="33"/>
      <c r="AB171" s="33"/>
      <c r="AC171" s="33"/>
      <c r="AD171" s="33"/>
      <c r="AE171" s="33"/>
      <c r="AT171" s="18" t="s">
        <v>208</v>
      </c>
      <c r="AU171" s="18" t="s">
        <v>91</v>
      </c>
    </row>
    <row r="172" spans="1:47" s="2" customFormat="1" ht="48.75">
      <c r="A172" s="33"/>
      <c r="B172" s="34"/>
      <c r="C172" s="33"/>
      <c r="D172" s="163" t="s">
        <v>210</v>
      </c>
      <c r="E172" s="33"/>
      <c r="F172" s="168" t="s">
        <v>762</v>
      </c>
      <c r="G172" s="33"/>
      <c r="H172" s="33"/>
      <c r="I172" s="165"/>
      <c r="J172" s="33"/>
      <c r="K172" s="33"/>
      <c r="L172" s="34"/>
      <c r="M172" s="166"/>
      <c r="N172" s="167"/>
      <c r="O172" s="59"/>
      <c r="P172" s="59"/>
      <c r="Q172" s="59"/>
      <c r="R172" s="59"/>
      <c r="S172" s="59"/>
      <c r="T172" s="60"/>
      <c r="U172" s="33"/>
      <c r="V172" s="33"/>
      <c r="W172" s="33"/>
      <c r="X172" s="33"/>
      <c r="Y172" s="33"/>
      <c r="Z172" s="33"/>
      <c r="AA172" s="33"/>
      <c r="AB172" s="33"/>
      <c r="AC172" s="33"/>
      <c r="AD172" s="33"/>
      <c r="AE172" s="33"/>
      <c r="AT172" s="18" t="s">
        <v>210</v>
      </c>
      <c r="AU172" s="18" t="s">
        <v>91</v>
      </c>
    </row>
    <row r="173" spans="2:51" s="14" customFormat="1" ht="11.25">
      <c r="B173" s="177"/>
      <c r="D173" s="163" t="s">
        <v>212</v>
      </c>
      <c r="E173" s="178" t="s">
        <v>1</v>
      </c>
      <c r="F173" s="179" t="s">
        <v>2025</v>
      </c>
      <c r="H173" s="178" t="s">
        <v>1</v>
      </c>
      <c r="I173" s="180"/>
      <c r="L173" s="177"/>
      <c r="M173" s="181"/>
      <c r="N173" s="182"/>
      <c r="O173" s="182"/>
      <c r="P173" s="182"/>
      <c r="Q173" s="182"/>
      <c r="R173" s="182"/>
      <c r="S173" s="182"/>
      <c r="T173" s="183"/>
      <c r="AT173" s="178" t="s">
        <v>212</v>
      </c>
      <c r="AU173" s="178" t="s">
        <v>91</v>
      </c>
      <c r="AV173" s="14" t="s">
        <v>89</v>
      </c>
      <c r="AW173" s="14" t="s">
        <v>36</v>
      </c>
      <c r="AX173" s="14" t="s">
        <v>81</v>
      </c>
      <c r="AY173" s="178" t="s">
        <v>199</v>
      </c>
    </row>
    <row r="174" spans="2:51" s="13" customFormat="1" ht="11.25">
      <c r="B174" s="169"/>
      <c r="D174" s="163" t="s">
        <v>212</v>
      </c>
      <c r="E174" s="170" t="s">
        <v>1</v>
      </c>
      <c r="F174" s="171" t="s">
        <v>2056</v>
      </c>
      <c r="H174" s="172">
        <v>374.8</v>
      </c>
      <c r="I174" s="173"/>
      <c r="L174" s="169"/>
      <c r="M174" s="174"/>
      <c r="N174" s="175"/>
      <c r="O174" s="175"/>
      <c r="P174" s="175"/>
      <c r="Q174" s="175"/>
      <c r="R174" s="175"/>
      <c r="S174" s="175"/>
      <c r="T174" s="176"/>
      <c r="AT174" s="170" t="s">
        <v>212</v>
      </c>
      <c r="AU174" s="170" t="s">
        <v>91</v>
      </c>
      <c r="AV174" s="13" t="s">
        <v>91</v>
      </c>
      <c r="AW174" s="13" t="s">
        <v>36</v>
      </c>
      <c r="AX174" s="13" t="s">
        <v>81</v>
      </c>
      <c r="AY174" s="170" t="s">
        <v>199</v>
      </c>
    </row>
    <row r="175" spans="2:51" s="15" customFormat="1" ht="11.25">
      <c r="B175" s="184"/>
      <c r="D175" s="163" t="s">
        <v>212</v>
      </c>
      <c r="E175" s="185" t="s">
        <v>1</v>
      </c>
      <c r="F175" s="186" t="s">
        <v>234</v>
      </c>
      <c r="H175" s="187">
        <v>374.8</v>
      </c>
      <c r="I175" s="188"/>
      <c r="L175" s="184"/>
      <c r="M175" s="189"/>
      <c r="N175" s="190"/>
      <c r="O175" s="190"/>
      <c r="P175" s="190"/>
      <c r="Q175" s="190"/>
      <c r="R175" s="190"/>
      <c r="S175" s="190"/>
      <c r="T175" s="191"/>
      <c r="AT175" s="185" t="s">
        <v>212</v>
      </c>
      <c r="AU175" s="185" t="s">
        <v>91</v>
      </c>
      <c r="AV175" s="15" t="s">
        <v>206</v>
      </c>
      <c r="AW175" s="15" t="s">
        <v>36</v>
      </c>
      <c r="AX175" s="15" t="s">
        <v>89</v>
      </c>
      <c r="AY175" s="185" t="s">
        <v>199</v>
      </c>
    </row>
    <row r="176" spans="1:65" s="2" customFormat="1" ht="14.45" customHeight="1">
      <c r="A176" s="33"/>
      <c r="B176" s="149"/>
      <c r="C176" s="192" t="s">
        <v>284</v>
      </c>
      <c r="D176" s="192" t="s">
        <v>272</v>
      </c>
      <c r="E176" s="193" t="s">
        <v>332</v>
      </c>
      <c r="F176" s="194" t="s">
        <v>333</v>
      </c>
      <c r="G176" s="195" t="s">
        <v>275</v>
      </c>
      <c r="H176" s="196">
        <v>59.968</v>
      </c>
      <c r="I176" s="197"/>
      <c r="J176" s="198">
        <f>ROUND(I176*H176,2)</f>
        <v>0</v>
      </c>
      <c r="K176" s="194" t="s">
        <v>205</v>
      </c>
      <c r="L176" s="199"/>
      <c r="M176" s="200" t="s">
        <v>1</v>
      </c>
      <c r="N176" s="201" t="s">
        <v>46</v>
      </c>
      <c r="O176" s="59"/>
      <c r="P176" s="159">
        <f>O176*H176</f>
        <v>0</v>
      </c>
      <c r="Q176" s="159">
        <v>1</v>
      </c>
      <c r="R176" s="159">
        <f>Q176*H176</f>
        <v>59.968</v>
      </c>
      <c r="S176" s="159">
        <v>0</v>
      </c>
      <c r="T176" s="160">
        <f>S176*H176</f>
        <v>0</v>
      </c>
      <c r="U176" s="33"/>
      <c r="V176" s="33"/>
      <c r="W176" s="33"/>
      <c r="X176" s="33"/>
      <c r="Y176" s="33"/>
      <c r="Z176" s="33"/>
      <c r="AA176" s="33"/>
      <c r="AB176" s="33"/>
      <c r="AC176" s="33"/>
      <c r="AD176" s="33"/>
      <c r="AE176" s="33"/>
      <c r="AR176" s="161" t="s">
        <v>259</v>
      </c>
      <c r="AT176" s="161" t="s">
        <v>272</v>
      </c>
      <c r="AU176" s="161" t="s">
        <v>91</v>
      </c>
      <c r="AY176" s="18" t="s">
        <v>199</v>
      </c>
      <c r="BE176" s="162">
        <f>IF(N176="základní",J176,0)</f>
        <v>0</v>
      </c>
      <c r="BF176" s="162">
        <f>IF(N176="snížená",J176,0)</f>
        <v>0</v>
      </c>
      <c r="BG176" s="162">
        <f>IF(N176="zákl. přenesená",J176,0)</f>
        <v>0</v>
      </c>
      <c r="BH176" s="162">
        <f>IF(N176="sníž. přenesená",J176,0)</f>
        <v>0</v>
      </c>
      <c r="BI176" s="162">
        <f>IF(N176="nulová",J176,0)</f>
        <v>0</v>
      </c>
      <c r="BJ176" s="18" t="s">
        <v>89</v>
      </c>
      <c r="BK176" s="162">
        <f>ROUND(I176*H176,2)</f>
        <v>0</v>
      </c>
      <c r="BL176" s="18" t="s">
        <v>206</v>
      </c>
      <c r="BM176" s="161" t="s">
        <v>2057</v>
      </c>
    </row>
    <row r="177" spans="1:47" s="2" customFormat="1" ht="11.25">
      <c r="A177" s="33"/>
      <c r="B177" s="34"/>
      <c r="C177" s="33"/>
      <c r="D177" s="163" t="s">
        <v>208</v>
      </c>
      <c r="E177" s="33"/>
      <c r="F177" s="164" t="s">
        <v>333</v>
      </c>
      <c r="G177" s="33"/>
      <c r="H177" s="33"/>
      <c r="I177" s="165"/>
      <c r="J177" s="33"/>
      <c r="K177" s="33"/>
      <c r="L177" s="34"/>
      <c r="M177" s="166"/>
      <c r="N177" s="167"/>
      <c r="O177" s="59"/>
      <c r="P177" s="59"/>
      <c r="Q177" s="59"/>
      <c r="R177" s="59"/>
      <c r="S177" s="59"/>
      <c r="T177" s="60"/>
      <c r="U177" s="33"/>
      <c r="V177" s="33"/>
      <c r="W177" s="33"/>
      <c r="X177" s="33"/>
      <c r="Y177" s="33"/>
      <c r="Z177" s="33"/>
      <c r="AA177" s="33"/>
      <c r="AB177" s="33"/>
      <c r="AC177" s="33"/>
      <c r="AD177" s="33"/>
      <c r="AE177" s="33"/>
      <c r="AT177" s="18" t="s">
        <v>208</v>
      </c>
      <c r="AU177" s="18" t="s">
        <v>91</v>
      </c>
    </row>
    <row r="178" spans="2:51" s="13" customFormat="1" ht="11.25">
      <c r="B178" s="169"/>
      <c r="D178" s="163" t="s">
        <v>212</v>
      </c>
      <c r="E178" s="170" t="s">
        <v>1</v>
      </c>
      <c r="F178" s="171" t="s">
        <v>2058</v>
      </c>
      <c r="H178" s="172">
        <v>59.968</v>
      </c>
      <c r="I178" s="173"/>
      <c r="L178" s="169"/>
      <c r="M178" s="174"/>
      <c r="N178" s="175"/>
      <c r="O178" s="175"/>
      <c r="P178" s="175"/>
      <c r="Q178" s="175"/>
      <c r="R178" s="175"/>
      <c r="S178" s="175"/>
      <c r="T178" s="176"/>
      <c r="AT178" s="170" t="s">
        <v>212</v>
      </c>
      <c r="AU178" s="170" t="s">
        <v>91</v>
      </c>
      <c r="AV178" s="13" t="s">
        <v>91</v>
      </c>
      <c r="AW178" s="13" t="s">
        <v>36</v>
      </c>
      <c r="AX178" s="13" t="s">
        <v>89</v>
      </c>
      <c r="AY178" s="170" t="s">
        <v>199</v>
      </c>
    </row>
    <row r="179" spans="1:65" s="2" customFormat="1" ht="24.2" customHeight="1">
      <c r="A179" s="33"/>
      <c r="B179" s="149"/>
      <c r="C179" s="150" t="s">
        <v>290</v>
      </c>
      <c r="D179" s="150" t="s">
        <v>201</v>
      </c>
      <c r="E179" s="151" t="s">
        <v>1909</v>
      </c>
      <c r="F179" s="152" t="s">
        <v>1910</v>
      </c>
      <c r="G179" s="153" t="s">
        <v>204</v>
      </c>
      <c r="H179" s="154">
        <v>374.8</v>
      </c>
      <c r="I179" s="155"/>
      <c r="J179" s="156">
        <f>ROUND(I179*H179,2)</f>
        <v>0</v>
      </c>
      <c r="K179" s="152" t="s">
        <v>205</v>
      </c>
      <c r="L179" s="34"/>
      <c r="M179" s="157" t="s">
        <v>1</v>
      </c>
      <c r="N179" s="158" t="s">
        <v>46</v>
      </c>
      <c r="O179" s="59"/>
      <c r="P179" s="159">
        <f>O179*H179</f>
        <v>0</v>
      </c>
      <c r="Q179" s="159">
        <v>0</v>
      </c>
      <c r="R179" s="159">
        <f>Q179*H179</f>
        <v>0</v>
      </c>
      <c r="S179" s="159">
        <v>0</v>
      </c>
      <c r="T179" s="160">
        <f>S179*H179</f>
        <v>0</v>
      </c>
      <c r="U179" s="33"/>
      <c r="V179" s="33"/>
      <c r="W179" s="33"/>
      <c r="X179" s="33"/>
      <c r="Y179" s="33"/>
      <c r="Z179" s="33"/>
      <c r="AA179" s="33"/>
      <c r="AB179" s="33"/>
      <c r="AC179" s="33"/>
      <c r="AD179" s="33"/>
      <c r="AE179" s="33"/>
      <c r="AR179" s="161" t="s">
        <v>206</v>
      </c>
      <c r="AT179" s="161" t="s">
        <v>201</v>
      </c>
      <c r="AU179" s="161" t="s">
        <v>91</v>
      </c>
      <c r="AY179" s="18" t="s">
        <v>199</v>
      </c>
      <c r="BE179" s="162">
        <f>IF(N179="základní",J179,0)</f>
        <v>0</v>
      </c>
      <c r="BF179" s="162">
        <f>IF(N179="snížená",J179,0)</f>
        <v>0</v>
      </c>
      <c r="BG179" s="162">
        <f>IF(N179="zákl. přenesená",J179,0)</f>
        <v>0</v>
      </c>
      <c r="BH179" s="162">
        <f>IF(N179="sníž. přenesená",J179,0)</f>
        <v>0</v>
      </c>
      <c r="BI179" s="162">
        <f>IF(N179="nulová",J179,0)</f>
        <v>0</v>
      </c>
      <c r="BJ179" s="18" t="s">
        <v>89</v>
      </c>
      <c r="BK179" s="162">
        <f>ROUND(I179*H179,2)</f>
        <v>0</v>
      </c>
      <c r="BL179" s="18" t="s">
        <v>206</v>
      </c>
      <c r="BM179" s="161" t="s">
        <v>2059</v>
      </c>
    </row>
    <row r="180" spans="1:47" s="2" customFormat="1" ht="19.5">
      <c r="A180" s="33"/>
      <c r="B180" s="34"/>
      <c r="C180" s="33"/>
      <c r="D180" s="163" t="s">
        <v>208</v>
      </c>
      <c r="E180" s="33"/>
      <c r="F180" s="164" t="s">
        <v>1912</v>
      </c>
      <c r="G180" s="33"/>
      <c r="H180" s="33"/>
      <c r="I180" s="165"/>
      <c r="J180" s="33"/>
      <c r="K180" s="33"/>
      <c r="L180" s="34"/>
      <c r="M180" s="166"/>
      <c r="N180" s="167"/>
      <c r="O180" s="59"/>
      <c r="P180" s="59"/>
      <c r="Q180" s="59"/>
      <c r="R180" s="59"/>
      <c r="S180" s="59"/>
      <c r="T180" s="60"/>
      <c r="U180" s="33"/>
      <c r="V180" s="33"/>
      <c r="W180" s="33"/>
      <c r="X180" s="33"/>
      <c r="Y180" s="33"/>
      <c r="Z180" s="33"/>
      <c r="AA180" s="33"/>
      <c r="AB180" s="33"/>
      <c r="AC180" s="33"/>
      <c r="AD180" s="33"/>
      <c r="AE180" s="33"/>
      <c r="AT180" s="18" t="s">
        <v>208</v>
      </c>
      <c r="AU180" s="18" t="s">
        <v>91</v>
      </c>
    </row>
    <row r="181" spans="1:47" s="2" customFormat="1" ht="117">
      <c r="A181" s="33"/>
      <c r="B181" s="34"/>
      <c r="C181" s="33"/>
      <c r="D181" s="163" t="s">
        <v>210</v>
      </c>
      <c r="E181" s="33"/>
      <c r="F181" s="168" t="s">
        <v>303</v>
      </c>
      <c r="G181" s="33"/>
      <c r="H181" s="33"/>
      <c r="I181" s="165"/>
      <c r="J181" s="33"/>
      <c r="K181" s="33"/>
      <c r="L181" s="34"/>
      <c r="M181" s="166"/>
      <c r="N181" s="167"/>
      <c r="O181" s="59"/>
      <c r="P181" s="59"/>
      <c r="Q181" s="59"/>
      <c r="R181" s="59"/>
      <c r="S181" s="59"/>
      <c r="T181" s="60"/>
      <c r="U181" s="33"/>
      <c r="V181" s="33"/>
      <c r="W181" s="33"/>
      <c r="X181" s="33"/>
      <c r="Y181" s="33"/>
      <c r="Z181" s="33"/>
      <c r="AA181" s="33"/>
      <c r="AB181" s="33"/>
      <c r="AC181" s="33"/>
      <c r="AD181" s="33"/>
      <c r="AE181" s="33"/>
      <c r="AT181" s="18" t="s">
        <v>210</v>
      </c>
      <c r="AU181" s="18" t="s">
        <v>91</v>
      </c>
    </row>
    <row r="182" spans="2:51" s="14" customFormat="1" ht="11.25">
      <c r="B182" s="177"/>
      <c r="D182" s="163" t="s">
        <v>212</v>
      </c>
      <c r="E182" s="178" t="s">
        <v>1</v>
      </c>
      <c r="F182" s="179" t="s">
        <v>2025</v>
      </c>
      <c r="H182" s="178" t="s">
        <v>1</v>
      </c>
      <c r="I182" s="180"/>
      <c r="L182" s="177"/>
      <c r="M182" s="181"/>
      <c r="N182" s="182"/>
      <c r="O182" s="182"/>
      <c r="P182" s="182"/>
      <c r="Q182" s="182"/>
      <c r="R182" s="182"/>
      <c r="S182" s="182"/>
      <c r="T182" s="183"/>
      <c r="AT182" s="178" t="s">
        <v>212</v>
      </c>
      <c r="AU182" s="178" t="s">
        <v>91</v>
      </c>
      <c r="AV182" s="14" t="s">
        <v>89</v>
      </c>
      <c r="AW182" s="14" t="s">
        <v>36</v>
      </c>
      <c r="AX182" s="14" t="s">
        <v>81</v>
      </c>
      <c r="AY182" s="178" t="s">
        <v>199</v>
      </c>
    </row>
    <row r="183" spans="2:51" s="13" customFormat="1" ht="11.25">
      <c r="B183" s="169"/>
      <c r="D183" s="163" t="s">
        <v>212</v>
      </c>
      <c r="E183" s="170" t="s">
        <v>1</v>
      </c>
      <c r="F183" s="171" t="s">
        <v>2060</v>
      </c>
      <c r="H183" s="172">
        <v>374.8</v>
      </c>
      <c r="I183" s="173"/>
      <c r="L183" s="169"/>
      <c r="M183" s="174"/>
      <c r="N183" s="175"/>
      <c r="O183" s="175"/>
      <c r="P183" s="175"/>
      <c r="Q183" s="175"/>
      <c r="R183" s="175"/>
      <c r="S183" s="175"/>
      <c r="T183" s="176"/>
      <c r="AT183" s="170" t="s">
        <v>212</v>
      </c>
      <c r="AU183" s="170" t="s">
        <v>91</v>
      </c>
      <c r="AV183" s="13" t="s">
        <v>91</v>
      </c>
      <c r="AW183" s="13" t="s">
        <v>36</v>
      </c>
      <c r="AX183" s="13" t="s">
        <v>89</v>
      </c>
      <c r="AY183" s="170" t="s">
        <v>199</v>
      </c>
    </row>
    <row r="184" spans="1:65" s="2" customFormat="1" ht="14.45" customHeight="1">
      <c r="A184" s="33"/>
      <c r="B184" s="149"/>
      <c r="C184" s="192" t="s">
        <v>298</v>
      </c>
      <c r="D184" s="192" t="s">
        <v>272</v>
      </c>
      <c r="E184" s="193" t="s">
        <v>307</v>
      </c>
      <c r="F184" s="194" t="s">
        <v>308</v>
      </c>
      <c r="G184" s="195" t="s">
        <v>309</v>
      </c>
      <c r="H184" s="196">
        <v>5.622</v>
      </c>
      <c r="I184" s="197"/>
      <c r="J184" s="198">
        <f>ROUND(I184*H184,2)</f>
        <v>0</v>
      </c>
      <c r="K184" s="194" t="s">
        <v>205</v>
      </c>
      <c r="L184" s="199"/>
      <c r="M184" s="200" t="s">
        <v>1</v>
      </c>
      <c r="N184" s="201" t="s">
        <v>46</v>
      </c>
      <c r="O184" s="59"/>
      <c r="P184" s="159">
        <f>O184*H184</f>
        <v>0</v>
      </c>
      <c r="Q184" s="159">
        <v>0.001</v>
      </c>
      <c r="R184" s="159">
        <f>Q184*H184</f>
        <v>0.005622</v>
      </c>
      <c r="S184" s="159">
        <v>0</v>
      </c>
      <c r="T184" s="160">
        <f>S184*H184</f>
        <v>0</v>
      </c>
      <c r="U184" s="33"/>
      <c r="V184" s="33"/>
      <c r="W184" s="33"/>
      <c r="X184" s="33"/>
      <c r="Y184" s="33"/>
      <c r="Z184" s="33"/>
      <c r="AA184" s="33"/>
      <c r="AB184" s="33"/>
      <c r="AC184" s="33"/>
      <c r="AD184" s="33"/>
      <c r="AE184" s="33"/>
      <c r="AR184" s="161" t="s">
        <v>259</v>
      </c>
      <c r="AT184" s="161" t="s">
        <v>272</v>
      </c>
      <c r="AU184" s="161" t="s">
        <v>91</v>
      </c>
      <c r="AY184" s="18" t="s">
        <v>199</v>
      </c>
      <c r="BE184" s="162">
        <f>IF(N184="základní",J184,0)</f>
        <v>0</v>
      </c>
      <c r="BF184" s="162">
        <f>IF(N184="snížená",J184,0)</f>
        <v>0</v>
      </c>
      <c r="BG184" s="162">
        <f>IF(N184="zákl. přenesená",J184,0)</f>
        <v>0</v>
      </c>
      <c r="BH184" s="162">
        <f>IF(N184="sníž. přenesená",J184,0)</f>
        <v>0</v>
      </c>
      <c r="BI184" s="162">
        <f>IF(N184="nulová",J184,0)</f>
        <v>0</v>
      </c>
      <c r="BJ184" s="18" t="s">
        <v>89</v>
      </c>
      <c r="BK184" s="162">
        <f>ROUND(I184*H184,2)</f>
        <v>0</v>
      </c>
      <c r="BL184" s="18" t="s">
        <v>206</v>
      </c>
      <c r="BM184" s="161" t="s">
        <v>2061</v>
      </c>
    </row>
    <row r="185" spans="1:47" s="2" customFormat="1" ht="11.25">
      <c r="A185" s="33"/>
      <c r="B185" s="34"/>
      <c r="C185" s="33"/>
      <c r="D185" s="163" t="s">
        <v>208</v>
      </c>
      <c r="E185" s="33"/>
      <c r="F185" s="164" t="s">
        <v>308</v>
      </c>
      <c r="G185" s="33"/>
      <c r="H185" s="33"/>
      <c r="I185" s="165"/>
      <c r="J185" s="33"/>
      <c r="K185" s="33"/>
      <c r="L185" s="34"/>
      <c r="M185" s="166"/>
      <c r="N185" s="167"/>
      <c r="O185" s="59"/>
      <c r="P185" s="59"/>
      <c r="Q185" s="59"/>
      <c r="R185" s="59"/>
      <c r="S185" s="59"/>
      <c r="T185" s="60"/>
      <c r="U185" s="33"/>
      <c r="V185" s="33"/>
      <c r="W185" s="33"/>
      <c r="X185" s="33"/>
      <c r="Y185" s="33"/>
      <c r="Z185" s="33"/>
      <c r="AA185" s="33"/>
      <c r="AB185" s="33"/>
      <c r="AC185" s="33"/>
      <c r="AD185" s="33"/>
      <c r="AE185" s="33"/>
      <c r="AT185" s="18" t="s">
        <v>208</v>
      </c>
      <c r="AU185" s="18" t="s">
        <v>91</v>
      </c>
    </row>
    <row r="186" spans="2:51" s="13" customFormat="1" ht="11.25">
      <c r="B186" s="169"/>
      <c r="D186" s="163" t="s">
        <v>212</v>
      </c>
      <c r="F186" s="171" t="s">
        <v>2062</v>
      </c>
      <c r="H186" s="172">
        <v>5.622</v>
      </c>
      <c r="I186" s="173"/>
      <c r="L186" s="169"/>
      <c r="M186" s="174"/>
      <c r="N186" s="175"/>
      <c r="O186" s="175"/>
      <c r="P186" s="175"/>
      <c r="Q186" s="175"/>
      <c r="R186" s="175"/>
      <c r="S186" s="175"/>
      <c r="T186" s="176"/>
      <c r="AT186" s="170" t="s">
        <v>212</v>
      </c>
      <c r="AU186" s="170" t="s">
        <v>91</v>
      </c>
      <c r="AV186" s="13" t="s">
        <v>91</v>
      </c>
      <c r="AW186" s="13" t="s">
        <v>3</v>
      </c>
      <c r="AX186" s="13" t="s">
        <v>89</v>
      </c>
      <c r="AY186" s="170" t="s">
        <v>199</v>
      </c>
    </row>
    <row r="187" spans="1:65" s="2" customFormat="1" ht="24.2" customHeight="1">
      <c r="A187" s="33"/>
      <c r="B187" s="149"/>
      <c r="C187" s="150" t="s">
        <v>306</v>
      </c>
      <c r="D187" s="150" t="s">
        <v>201</v>
      </c>
      <c r="E187" s="151" t="s">
        <v>773</v>
      </c>
      <c r="F187" s="152" t="s">
        <v>774</v>
      </c>
      <c r="G187" s="153" t="s">
        <v>204</v>
      </c>
      <c r="H187" s="154">
        <v>1096.1</v>
      </c>
      <c r="I187" s="155"/>
      <c r="J187" s="156">
        <f>ROUND(I187*H187,2)</f>
        <v>0</v>
      </c>
      <c r="K187" s="152" t="s">
        <v>205</v>
      </c>
      <c r="L187" s="34"/>
      <c r="M187" s="157" t="s">
        <v>1</v>
      </c>
      <c r="N187" s="158" t="s">
        <v>46</v>
      </c>
      <c r="O187" s="59"/>
      <c r="P187" s="159">
        <f>O187*H187</f>
        <v>0</v>
      </c>
      <c r="Q187" s="159">
        <v>0</v>
      </c>
      <c r="R187" s="159">
        <f>Q187*H187</f>
        <v>0</v>
      </c>
      <c r="S187" s="159">
        <v>0</v>
      </c>
      <c r="T187" s="160">
        <f>S187*H187</f>
        <v>0</v>
      </c>
      <c r="U187" s="33"/>
      <c r="V187" s="33"/>
      <c r="W187" s="33"/>
      <c r="X187" s="33"/>
      <c r="Y187" s="33"/>
      <c r="Z187" s="33"/>
      <c r="AA187" s="33"/>
      <c r="AB187" s="33"/>
      <c r="AC187" s="33"/>
      <c r="AD187" s="33"/>
      <c r="AE187" s="33"/>
      <c r="AR187" s="161" t="s">
        <v>206</v>
      </c>
      <c r="AT187" s="161" t="s">
        <v>201</v>
      </c>
      <c r="AU187" s="161" t="s">
        <v>91</v>
      </c>
      <c r="AY187" s="18" t="s">
        <v>199</v>
      </c>
      <c r="BE187" s="162">
        <f>IF(N187="základní",J187,0)</f>
        <v>0</v>
      </c>
      <c r="BF187" s="162">
        <f>IF(N187="snížená",J187,0)</f>
        <v>0</v>
      </c>
      <c r="BG187" s="162">
        <f>IF(N187="zákl. přenesená",J187,0)</f>
        <v>0</v>
      </c>
      <c r="BH187" s="162">
        <f>IF(N187="sníž. přenesená",J187,0)</f>
        <v>0</v>
      </c>
      <c r="BI187" s="162">
        <f>IF(N187="nulová",J187,0)</f>
        <v>0</v>
      </c>
      <c r="BJ187" s="18" t="s">
        <v>89</v>
      </c>
      <c r="BK187" s="162">
        <f>ROUND(I187*H187,2)</f>
        <v>0</v>
      </c>
      <c r="BL187" s="18" t="s">
        <v>206</v>
      </c>
      <c r="BM187" s="161" t="s">
        <v>2063</v>
      </c>
    </row>
    <row r="188" spans="1:47" s="2" customFormat="1" ht="19.5">
      <c r="A188" s="33"/>
      <c r="B188" s="34"/>
      <c r="C188" s="33"/>
      <c r="D188" s="163" t="s">
        <v>208</v>
      </c>
      <c r="E188" s="33"/>
      <c r="F188" s="164" t="s">
        <v>776</v>
      </c>
      <c r="G188" s="33"/>
      <c r="H188" s="33"/>
      <c r="I188" s="165"/>
      <c r="J188" s="33"/>
      <c r="K188" s="33"/>
      <c r="L188" s="34"/>
      <c r="M188" s="166"/>
      <c r="N188" s="167"/>
      <c r="O188" s="59"/>
      <c r="P188" s="59"/>
      <c r="Q188" s="59"/>
      <c r="R188" s="59"/>
      <c r="S188" s="59"/>
      <c r="T188" s="60"/>
      <c r="U188" s="33"/>
      <c r="V188" s="33"/>
      <c r="W188" s="33"/>
      <c r="X188" s="33"/>
      <c r="Y188" s="33"/>
      <c r="Z188" s="33"/>
      <c r="AA188" s="33"/>
      <c r="AB188" s="33"/>
      <c r="AC188" s="33"/>
      <c r="AD188" s="33"/>
      <c r="AE188" s="33"/>
      <c r="AT188" s="18" t="s">
        <v>208</v>
      </c>
      <c r="AU188" s="18" t="s">
        <v>91</v>
      </c>
    </row>
    <row r="189" spans="1:47" s="2" customFormat="1" ht="117">
      <c r="A189" s="33"/>
      <c r="B189" s="34"/>
      <c r="C189" s="33"/>
      <c r="D189" s="163" t="s">
        <v>210</v>
      </c>
      <c r="E189" s="33"/>
      <c r="F189" s="168" t="s">
        <v>316</v>
      </c>
      <c r="G189" s="33"/>
      <c r="H189" s="33"/>
      <c r="I189" s="165"/>
      <c r="J189" s="33"/>
      <c r="K189" s="33"/>
      <c r="L189" s="34"/>
      <c r="M189" s="166"/>
      <c r="N189" s="167"/>
      <c r="O189" s="59"/>
      <c r="P189" s="59"/>
      <c r="Q189" s="59"/>
      <c r="R189" s="59"/>
      <c r="S189" s="59"/>
      <c r="T189" s="60"/>
      <c r="U189" s="33"/>
      <c r="V189" s="33"/>
      <c r="W189" s="33"/>
      <c r="X189" s="33"/>
      <c r="Y189" s="33"/>
      <c r="Z189" s="33"/>
      <c r="AA189" s="33"/>
      <c r="AB189" s="33"/>
      <c r="AC189" s="33"/>
      <c r="AD189" s="33"/>
      <c r="AE189" s="33"/>
      <c r="AT189" s="18" t="s">
        <v>210</v>
      </c>
      <c r="AU189" s="18" t="s">
        <v>91</v>
      </c>
    </row>
    <row r="190" spans="2:51" s="14" customFormat="1" ht="11.25">
      <c r="B190" s="177"/>
      <c r="D190" s="163" t="s">
        <v>212</v>
      </c>
      <c r="E190" s="178" t="s">
        <v>1</v>
      </c>
      <c r="F190" s="179" t="s">
        <v>2064</v>
      </c>
      <c r="H190" s="178" t="s">
        <v>1</v>
      </c>
      <c r="I190" s="180"/>
      <c r="L190" s="177"/>
      <c r="M190" s="181"/>
      <c r="N190" s="182"/>
      <c r="O190" s="182"/>
      <c r="P190" s="182"/>
      <c r="Q190" s="182"/>
      <c r="R190" s="182"/>
      <c r="S190" s="182"/>
      <c r="T190" s="183"/>
      <c r="AT190" s="178" t="s">
        <v>212</v>
      </c>
      <c r="AU190" s="178" t="s">
        <v>91</v>
      </c>
      <c r="AV190" s="14" t="s">
        <v>89</v>
      </c>
      <c r="AW190" s="14" t="s">
        <v>36</v>
      </c>
      <c r="AX190" s="14" t="s">
        <v>81</v>
      </c>
      <c r="AY190" s="178" t="s">
        <v>199</v>
      </c>
    </row>
    <row r="191" spans="2:51" s="13" customFormat="1" ht="11.25">
      <c r="B191" s="169"/>
      <c r="D191" s="163" t="s">
        <v>212</v>
      </c>
      <c r="E191" s="170" t="s">
        <v>1</v>
      </c>
      <c r="F191" s="171" t="s">
        <v>2065</v>
      </c>
      <c r="H191" s="172">
        <v>1096.1</v>
      </c>
      <c r="I191" s="173"/>
      <c r="L191" s="169"/>
      <c r="M191" s="174"/>
      <c r="N191" s="175"/>
      <c r="O191" s="175"/>
      <c r="P191" s="175"/>
      <c r="Q191" s="175"/>
      <c r="R191" s="175"/>
      <c r="S191" s="175"/>
      <c r="T191" s="176"/>
      <c r="AT191" s="170" t="s">
        <v>212</v>
      </c>
      <c r="AU191" s="170" t="s">
        <v>91</v>
      </c>
      <c r="AV191" s="13" t="s">
        <v>91</v>
      </c>
      <c r="AW191" s="13" t="s">
        <v>36</v>
      </c>
      <c r="AX191" s="13" t="s">
        <v>81</v>
      </c>
      <c r="AY191" s="170" t="s">
        <v>199</v>
      </c>
    </row>
    <row r="192" spans="2:51" s="15" customFormat="1" ht="11.25">
      <c r="B192" s="184"/>
      <c r="D192" s="163" t="s">
        <v>212</v>
      </c>
      <c r="E192" s="185" t="s">
        <v>1</v>
      </c>
      <c r="F192" s="186" t="s">
        <v>234</v>
      </c>
      <c r="H192" s="187">
        <v>1096.1</v>
      </c>
      <c r="I192" s="188"/>
      <c r="L192" s="184"/>
      <c r="M192" s="189"/>
      <c r="N192" s="190"/>
      <c r="O192" s="190"/>
      <c r="P192" s="190"/>
      <c r="Q192" s="190"/>
      <c r="R192" s="190"/>
      <c r="S192" s="190"/>
      <c r="T192" s="191"/>
      <c r="AT192" s="185" t="s">
        <v>212</v>
      </c>
      <c r="AU192" s="185" t="s">
        <v>91</v>
      </c>
      <c r="AV192" s="15" t="s">
        <v>206</v>
      </c>
      <c r="AW192" s="15" t="s">
        <v>36</v>
      </c>
      <c r="AX192" s="15" t="s">
        <v>89</v>
      </c>
      <c r="AY192" s="185" t="s">
        <v>199</v>
      </c>
    </row>
    <row r="193" spans="1:65" s="2" customFormat="1" ht="24.2" customHeight="1">
      <c r="A193" s="33"/>
      <c r="B193" s="149"/>
      <c r="C193" s="150" t="s">
        <v>8</v>
      </c>
      <c r="D193" s="150" t="s">
        <v>201</v>
      </c>
      <c r="E193" s="151" t="s">
        <v>668</v>
      </c>
      <c r="F193" s="152" t="s">
        <v>669</v>
      </c>
      <c r="G193" s="153" t="s">
        <v>204</v>
      </c>
      <c r="H193" s="154">
        <v>374.8</v>
      </c>
      <c r="I193" s="155"/>
      <c r="J193" s="156">
        <f>ROUND(I193*H193,2)</f>
        <v>0</v>
      </c>
      <c r="K193" s="152" t="s">
        <v>205</v>
      </c>
      <c r="L193" s="34"/>
      <c r="M193" s="157" t="s">
        <v>1</v>
      </c>
      <c r="N193" s="158" t="s">
        <v>46</v>
      </c>
      <c r="O193" s="59"/>
      <c r="P193" s="159">
        <f>O193*H193</f>
        <v>0</v>
      </c>
      <c r="Q193" s="159">
        <v>0</v>
      </c>
      <c r="R193" s="159">
        <f>Q193*H193</f>
        <v>0</v>
      </c>
      <c r="S193" s="159">
        <v>0</v>
      </c>
      <c r="T193" s="160">
        <f>S193*H193</f>
        <v>0</v>
      </c>
      <c r="U193" s="33"/>
      <c r="V193" s="33"/>
      <c r="W193" s="33"/>
      <c r="X193" s="33"/>
      <c r="Y193" s="33"/>
      <c r="Z193" s="33"/>
      <c r="AA193" s="33"/>
      <c r="AB193" s="33"/>
      <c r="AC193" s="33"/>
      <c r="AD193" s="33"/>
      <c r="AE193" s="33"/>
      <c r="AR193" s="161" t="s">
        <v>206</v>
      </c>
      <c r="AT193" s="161" t="s">
        <v>201</v>
      </c>
      <c r="AU193" s="161" t="s">
        <v>91</v>
      </c>
      <c r="AY193" s="18" t="s">
        <v>199</v>
      </c>
      <c r="BE193" s="162">
        <f>IF(N193="základní",J193,0)</f>
        <v>0</v>
      </c>
      <c r="BF193" s="162">
        <f>IF(N193="snížená",J193,0)</f>
        <v>0</v>
      </c>
      <c r="BG193" s="162">
        <f>IF(N193="zákl. přenesená",J193,0)</f>
        <v>0</v>
      </c>
      <c r="BH193" s="162">
        <f>IF(N193="sníž. přenesená",J193,0)</f>
        <v>0</v>
      </c>
      <c r="BI193" s="162">
        <f>IF(N193="nulová",J193,0)</f>
        <v>0</v>
      </c>
      <c r="BJ193" s="18" t="s">
        <v>89</v>
      </c>
      <c r="BK193" s="162">
        <f>ROUND(I193*H193,2)</f>
        <v>0</v>
      </c>
      <c r="BL193" s="18" t="s">
        <v>206</v>
      </c>
      <c r="BM193" s="161" t="s">
        <v>2066</v>
      </c>
    </row>
    <row r="194" spans="1:47" s="2" customFormat="1" ht="29.25">
      <c r="A194" s="33"/>
      <c r="B194" s="34"/>
      <c r="C194" s="33"/>
      <c r="D194" s="163" t="s">
        <v>208</v>
      </c>
      <c r="E194" s="33"/>
      <c r="F194" s="164" t="s">
        <v>671</v>
      </c>
      <c r="G194" s="33"/>
      <c r="H194" s="33"/>
      <c r="I194" s="165"/>
      <c r="J194" s="33"/>
      <c r="K194" s="33"/>
      <c r="L194" s="34"/>
      <c r="M194" s="166"/>
      <c r="N194" s="167"/>
      <c r="O194" s="59"/>
      <c r="P194" s="59"/>
      <c r="Q194" s="59"/>
      <c r="R194" s="59"/>
      <c r="S194" s="59"/>
      <c r="T194" s="60"/>
      <c r="U194" s="33"/>
      <c r="V194" s="33"/>
      <c r="W194" s="33"/>
      <c r="X194" s="33"/>
      <c r="Y194" s="33"/>
      <c r="Z194" s="33"/>
      <c r="AA194" s="33"/>
      <c r="AB194" s="33"/>
      <c r="AC194" s="33"/>
      <c r="AD194" s="33"/>
      <c r="AE194" s="33"/>
      <c r="AT194" s="18" t="s">
        <v>208</v>
      </c>
      <c r="AU194" s="18" t="s">
        <v>91</v>
      </c>
    </row>
    <row r="195" spans="1:47" s="2" customFormat="1" ht="48.75">
      <c r="A195" s="33"/>
      <c r="B195" s="34"/>
      <c r="C195" s="33"/>
      <c r="D195" s="163" t="s">
        <v>210</v>
      </c>
      <c r="E195" s="33"/>
      <c r="F195" s="168" t="s">
        <v>672</v>
      </c>
      <c r="G195" s="33"/>
      <c r="H195" s="33"/>
      <c r="I195" s="165"/>
      <c r="J195" s="33"/>
      <c r="K195" s="33"/>
      <c r="L195" s="34"/>
      <c r="M195" s="166"/>
      <c r="N195" s="167"/>
      <c r="O195" s="59"/>
      <c r="P195" s="59"/>
      <c r="Q195" s="59"/>
      <c r="R195" s="59"/>
      <c r="S195" s="59"/>
      <c r="T195" s="60"/>
      <c r="U195" s="33"/>
      <c r="V195" s="33"/>
      <c r="W195" s="33"/>
      <c r="X195" s="33"/>
      <c r="Y195" s="33"/>
      <c r="Z195" s="33"/>
      <c r="AA195" s="33"/>
      <c r="AB195" s="33"/>
      <c r="AC195" s="33"/>
      <c r="AD195" s="33"/>
      <c r="AE195" s="33"/>
      <c r="AT195" s="18" t="s">
        <v>210</v>
      </c>
      <c r="AU195" s="18" t="s">
        <v>91</v>
      </c>
    </row>
    <row r="196" spans="2:51" s="14" customFormat="1" ht="11.25">
      <c r="B196" s="177"/>
      <c r="D196" s="163" t="s">
        <v>212</v>
      </c>
      <c r="E196" s="178" t="s">
        <v>1</v>
      </c>
      <c r="F196" s="179" t="s">
        <v>2067</v>
      </c>
      <c r="H196" s="178" t="s">
        <v>1</v>
      </c>
      <c r="I196" s="180"/>
      <c r="L196" s="177"/>
      <c r="M196" s="181"/>
      <c r="N196" s="182"/>
      <c r="O196" s="182"/>
      <c r="P196" s="182"/>
      <c r="Q196" s="182"/>
      <c r="R196" s="182"/>
      <c r="S196" s="182"/>
      <c r="T196" s="183"/>
      <c r="AT196" s="178" t="s">
        <v>212</v>
      </c>
      <c r="AU196" s="178" t="s">
        <v>91</v>
      </c>
      <c r="AV196" s="14" t="s">
        <v>89</v>
      </c>
      <c r="AW196" s="14" t="s">
        <v>36</v>
      </c>
      <c r="AX196" s="14" t="s">
        <v>81</v>
      </c>
      <c r="AY196" s="178" t="s">
        <v>199</v>
      </c>
    </row>
    <row r="197" spans="2:51" s="13" customFormat="1" ht="11.25">
      <c r="B197" s="169"/>
      <c r="D197" s="163" t="s">
        <v>212</v>
      </c>
      <c r="E197" s="170" t="s">
        <v>1</v>
      </c>
      <c r="F197" s="171" t="s">
        <v>2060</v>
      </c>
      <c r="H197" s="172">
        <v>374.8</v>
      </c>
      <c r="I197" s="173"/>
      <c r="L197" s="169"/>
      <c r="M197" s="174"/>
      <c r="N197" s="175"/>
      <c r="O197" s="175"/>
      <c r="P197" s="175"/>
      <c r="Q197" s="175"/>
      <c r="R197" s="175"/>
      <c r="S197" s="175"/>
      <c r="T197" s="176"/>
      <c r="AT197" s="170" t="s">
        <v>212</v>
      </c>
      <c r="AU197" s="170" t="s">
        <v>91</v>
      </c>
      <c r="AV197" s="13" t="s">
        <v>91</v>
      </c>
      <c r="AW197" s="13" t="s">
        <v>36</v>
      </c>
      <c r="AX197" s="13" t="s">
        <v>81</v>
      </c>
      <c r="AY197" s="170" t="s">
        <v>199</v>
      </c>
    </row>
    <row r="198" spans="2:51" s="15" customFormat="1" ht="11.25">
      <c r="B198" s="184"/>
      <c r="D198" s="163" t="s">
        <v>212</v>
      </c>
      <c r="E198" s="185" t="s">
        <v>1</v>
      </c>
      <c r="F198" s="186" t="s">
        <v>234</v>
      </c>
      <c r="H198" s="187">
        <v>374.8</v>
      </c>
      <c r="I198" s="188"/>
      <c r="L198" s="184"/>
      <c r="M198" s="189"/>
      <c r="N198" s="190"/>
      <c r="O198" s="190"/>
      <c r="P198" s="190"/>
      <c r="Q198" s="190"/>
      <c r="R198" s="190"/>
      <c r="S198" s="190"/>
      <c r="T198" s="191"/>
      <c r="AT198" s="185" t="s">
        <v>212</v>
      </c>
      <c r="AU198" s="185" t="s">
        <v>91</v>
      </c>
      <c r="AV198" s="15" t="s">
        <v>206</v>
      </c>
      <c r="AW198" s="15" t="s">
        <v>36</v>
      </c>
      <c r="AX198" s="15" t="s">
        <v>89</v>
      </c>
      <c r="AY198" s="185" t="s">
        <v>199</v>
      </c>
    </row>
    <row r="199" spans="1:65" s="2" customFormat="1" ht="24.2" customHeight="1">
      <c r="A199" s="33"/>
      <c r="B199" s="149"/>
      <c r="C199" s="150" t="s">
        <v>318</v>
      </c>
      <c r="D199" s="150" t="s">
        <v>201</v>
      </c>
      <c r="E199" s="151" t="s">
        <v>2068</v>
      </c>
      <c r="F199" s="152" t="s">
        <v>2069</v>
      </c>
      <c r="G199" s="153" t="s">
        <v>204</v>
      </c>
      <c r="H199" s="154">
        <v>614.95</v>
      </c>
      <c r="I199" s="155"/>
      <c r="J199" s="156">
        <f>ROUND(I199*H199,2)</f>
        <v>0</v>
      </c>
      <c r="K199" s="152" t="s">
        <v>205</v>
      </c>
      <c r="L199" s="34"/>
      <c r="M199" s="157" t="s">
        <v>1</v>
      </c>
      <c r="N199" s="158" t="s">
        <v>46</v>
      </c>
      <c r="O199" s="59"/>
      <c r="P199" s="159">
        <f>O199*H199</f>
        <v>0</v>
      </c>
      <c r="Q199" s="159">
        <v>0</v>
      </c>
      <c r="R199" s="159">
        <f>Q199*H199</f>
        <v>0</v>
      </c>
      <c r="S199" s="159">
        <v>0</v>
      </c>
      <c r="T199" s="160">
        <f>S199*H199</f>
        <v>0</v>
      </c>
      <c r="U199" s="33"/>
      <c r="V199" s="33"/>
      <c r="W199" s="33"/>
      <c r="X199" s="33"/>
      <c r="Y199" s="33"/>
      <c r="Z199" s="33"/>
      <c r="AA199" s="33"/>
      <c r="AB199" s="33"/>
      <c r="AC199" s="33"/>
      <c r="AD199" s="33"/>
      <c r="AE199" s="33"/>
      <c r="AR199" s="161" t="s">
        <v>206</v>
      </c>
      <c r="AT199" s="161" t="s">
        <v>201</v>
      </c>
      <c r="AU199" s="161" t="s">
        <v>91</v>
      </c>
      <c r="AY199" s="18" t="s">
        <v>199</v>
      </c>
      <c r="BE199" s="162">
        <f>IF(N199="základní",J199,0)</f>
        <v>0</v>
      </c>
      <c r="BF199" s="162">
        <f>IF(N199="snížená",J199,0)</f>
        <v>0</v>
      </c>
      <c r="BG199" s="162">
        <f>IF(N199="zákl. přenesená",J199,0)</f>
        <v>0</v>
      </c>
      <c r="BH199" s="162">
        <f>IF(N199="sníž. přenesená",J199,0)</f>
        <v>0</v>
      </c>
      <c r="BI199" s="162">
        <f>IF(N199="nulová",J199,0)</f>
        <v>0</v>
      </c>
      <c r="BJ199" s="18" t="s">
        <v>89</v>
      </c>
      <c r="BK199" s="162">
        <f>ROUND(I199*H199,2)</f>
        <v>0</v>
      </c>
      <c r="BL199" s="18" t="s">
        <v>206</v>
      </c>
      <c r="BM199" s="161" t="s">
        <v>2070</v>
      </c>
    </row>
    <row r="200" spans="1:47" s="2" customFormat="1" ht="29.25">
      <c r="A200" s="33"/>
      <c r="B200" s="34"/>
      <c r="C200" s="33"/>
      <c r="D200" s="163" t="s">
        <v>208</v>
      </c>
      <c r="E200" s="33"/>
      <c r="F200" s="164" t="s">
        <v>2071</v>
      </c>
      <c r="G200" s="33"/>
      <c r="H200" s="33"/>
      <c r="I200" s="165"/>
      <c r="J200" s="33"/>
      <c r="K200" s="33"/>
      <c r="L200" s="34"/>
      <c r="M200" s="166"/>
      <c r="N200" s="167"/>
      <c r="O200" s="59"/>
      <c r="P200" s="59"/>
      <c r="Q200" s="59"/>
      <c r="R200" s="59"/>
      <c r="S200" s="59"/>
      <c r="T200" s="60"/>
      <c r="U200" s="33"/>
      <c r="V200" s="33"/>
      <c r="W200" s="33"/>
      <c r="X200" s="33"/>
      <c r="Y200" s="33"/>
      <c r="Z200" s="33"/>
      <c r="AA200" s="33"/>
      <c r="AB200" s="33"/>
      <c r="AC200" s="33"/>
      <c r="AD200" s="33"/>
      <c r="AE200" s="33"/>
      <c r="AT200" s="18" t="s">
        <v>208</v>
      </c>
      <c r="AU200" s="18" t="s">
        <v>91</v>
      </c>
    </row>
    <row r="201" spans="1:47" s="2" customFormat="1" ht="48.75">
      <c r="A201" s="33"/>
      <c r="B201" s="34"/>
      <c r="C201" s="33"/>
      <c r="D201" s="163" t="s">
        <v>210</v>
      </c>
      <c r="E201" s="33"/>
      <c r="F201" s="168" t="s">
        <v>672</v>
      </c>
      <c r="G201" s="33"/>
      <c r="H201" s="33"/>
      <c r="I201" s="165"/>
      <c r="J201" s="33"/>
      <c r="K201" s="33"/>
      <c r="L201" s="34"/>
      <c r="M201" s="166"/>
      <c r="N201" s="167"/>
      <c r="O201" s="59"/>
      <c r="P201" s="59"/>
      <c r="Q201" s="59"/>
      <c r="R201" s="59"/>
      <c r="S201" s="59"/>
      <c r="T201" s="60"/>
      <c r="U201" s="33"/>
      <c r="V201" s="33"/>
      <c r="W201" s="33"/>
      <c r="X201" s="33"/>
      <c r="Y201" s="33"/>
      <c r="Z201" s="33"/>
      <c r="AA201" s="33"/>
      <c r="AB201" s="33"/>
      <c r="AC201" s="33"/>
      <c r="AD201" s="33"/>
      <c r="AE201" s="33"/>
      <c r="AT201" s="18" t="s">
        <v>210</v>
      </c>
      <c r="AU201" s="18" t="s">
        <v>91</v>
      </c>
    </row>
    <row r="202" spans="2:51" s="14" customFormat="1" ht="11.25">
      <c r="B202" s="177"/>
      <c r="D202" s="163" t="s">
        <v>212</v>
      </c>
      <c r="E202" s="178" t="s">
        <v>1</v>
      </c>
      <c r="F202" s="179" t="s">
        <v>2072</v>
      </c>
      <c r="H202" s="178" t="s">
        <v>1</v>
      </c>
      <c r="I202" s="180"/>
      <c r="L202" s="177"/>
      <c r="M202" s="181"/>
      <c r="N202" s="182"/>
      <c r="O202" s="182"/>
      <c r="P202" s="182"/>
      <c r="Q202" s="182"/>
      <c r="R202" s="182"/>
      <c r="S202" s="182"/>
      <c r="T202" s="183"/>
      <c r="AT202" s="178" t="s">
        <v>212</v>
      </c>
      <c r="AU202" s="178" t="s">
        <v>91</v>
      </c>
      <c r="AV202" s="14" t="s">
        <v>89</v>
      </c>
      <c r="AW202" s="14" t="s">
        <v>36</v>
      </c>
      <c r="AX202" s="14" t="s">
        <v>81</v>
      </c>
      <c r="AY202" s="178" t="s">
        <v>199</v>
      </c>
    </row>
    <row r="203" spans="2:51" s="13" customFormat="1" ht="11.25">
      <c r="B203" s="169"/>
      <c r="D203" s="163" t="s">
        <v>212</v>
      </c>
      <c r="E203" s="170" t="s">
        <v>1</v>
      </c>
      <c r="F203" s="171" t="s">
        <v>2073</v>
      </c>
      <c r="H203" s="172">
        <v>614.95</v>
      </c>
      <c r="I203" s="173"/>
      <c r="L203" s="169"/>
      <c r="M203" s="174"/>
      <c r="N203" s="175"/>
      <c r="O203" s="175"/>
      <c r="P203" s="175"/>
      <c r="Q203" s="175"/>
      <c r="R203" s="175"/>
      <c r="S203" s="175"/>
      <c r="T203" s="176"/>
      <c r="AT203" s="170" t="s">
        <v>212</v>
      </c>
      <c r="AU203" s="170" t="s">
        <v>91</v>
      </c>
      <c r="AV203" s="13" t="s">
        <v>91</v>
      </c>
      <c r="AW203" s="13" t="s">
        <v>36</v>
      </c>
      <c r="AX203" s="13" t="s">
        <v>81</v>
      </c>
      <c r="AY203" s="170" t="s">
        <v>199</v>
      </c>
    </row>
    <row r="204" spans="2:51" s="15" customFormat="1" ht="11.25">
      <c r="B204" s="184"/>
      <c r="D204" s="163" t="s">
        <v>212</v>
      </c>
      <c r="E204" s="185" t="s">
        <v>1</v>
      </c>
      <c r="F204" s="186" t="s">
        <v>234</v>
      </c>
      <c r="H204" s="187">
        <v>614.95</v>
      </c>
      <c r="I204" s="188"/>
      <c r="L204" s="184"/>
      <c r="M204" s="189"/>
      <c r="N204" s="190"/>
      <c r="O204" s="190"/>
      <c r="P204" s="190"/>
      <c r="Q204" s="190"/>
      <c r="R204" s="190"/>
      <c r="S204" s="190"/>
      <c r="T204" s="191"/>
      <c r="AT204" s="185" t="s">
        <v>212</v>
      </c>
      <c r="AU204" s="185" t="s">
        <v>91</v>
      </c>
      <c r="AV204" s="15" t="s">
        <v>206</v>
      </c>
      <c r="AW204" s="15" t="s">
        <v>36</v>
      </c>
      <c r="AX204" s="15" t="s">
        <v>89</v>
      </c>
      <c r="AY204" s="185" t="s">
        <v>199</v>
      </c>
    </row>
    <row r="205" spans="2:63" s="12" customFormat="1" ht="22.9" customHeight="1">
      <c r="B205" s="136"/>
      <c r="D205" s="137" t="s">
        <v>80</v>
      </c>
      <c r="E205" s="147" t="s">
        <v>91</v>
      </c>
      <c r="F205" s="147" t="s">
        <v>336</v>
      </c>
      <c r="I205" s="139"/>
      <c r="J205" s="148">
        <f>BK205</f>
        <v>0</v>
      </c>
      <c r="L205" s="136"/>
      <c r="M205" s="141"/>
      <c r="N205" s="142"/>
      <c r="O205" s="142"/>
      <c r="P205" s="143">
        <f>SUM(P206:P227)</f>
        <v>0</v>
      </c>
      <c r="Q205" s="142"/>
      <c r="R205" s="143">
        <f>SUM(R206:R227)</f>
        <v>102.6178143</v>
      </c>
      <c r="S205" s="142"/>
      <c r="T205" s="144">
        <f>SUM(T206:T227)</f>
        <v>0</v>
      </c>
      <c r="AR205" s="137" t="s">
        <v>89</v>
      </c>
      <c r="AT205" s="145" t="s">
        <v>80</v>
      </c>
      <c r="AU205" s="145" t="s">
        <v>89</v>
      </c>
      <c r="AY205" s="137" t="s">
        <v>199</v>
      </c>
      <c r="BK205" s="146">
        <f>SUM(BK206:BK227)</f>
        <v>0</v>
      </c>
    </row>
    <row r="206" spans="1:65" s="2" customFormat="1" ht="24.2" customHeight="1">
      <c r="A206" s="33"/>
      <c r="B206" s="149"/>
      <c r="C206" s="150" t="s">
        <v>325</v>
      </c>
      <c r="D206" s="150" t="s">
        <v>201</v>
      </c>
      <c r="E206" s="151" t="s">
        <v>2074</v>
      </c>
      <c r="F206" s="152" t="s">
        <v>2075</v>
      </c>
      <c r="G206" s="153" t="s">
        <v>204</v>
      </c>
      <c r="H206" s="154">
        <v>196.85</v>
      </c>
      <c r="I206" s="155"/>
      <c r="J206" s="156">
        <f>ROUND(I206*H206,2)</f>
        <v>0</v>
      </c>
      <c r="K206" s="152" t="s">
        <v>205</v>
      </c>
      <c r="L206" s="34"/>
      <c r="M206" s="157" t="s">
        <v>1</v>
      </c>
      <c r="N206" s="158" t="s">
        <v>46</v>
      </c>
      <c r="O206" s="59"/>
      <c r="P206" s="159">
        <f>O206*H206</f>
        <v>0</v>
      </c>
      <c r="Q206" s="159">
        <v>0.00031</v>
      </c>
      <c r="R206" s="159">
        <f>Q206*H206</f>
        <v>0.0610235</v>
      </c>
      <c r="S206" s="159">
        <v>0</v>
      </c>
      <c r="T206" s="160">
        <f>S206*H206</f>
        <v>0</v>
      </c>
      <c r="U206" s="33"/>
      <c r="V206" s="33"/>
      <c r="W206" s="33"/>
      <c r="X206" s="33"/>
      <c r="Y206" s="33"/>
      <c r="Z206" s="33"/>
      <c r="AA206" s="33"/>
      <c r="AB206" s="33"/>
      <c r="AC206" s="33"/>
      <c r="AD206" s="33"/>
      <c r="AE206" s="33"/>
      <c r="AR206" s="161" t="s">
        <v>206</v>
      </c>
      <c r="AT206" s="161" t="s">
        <v>201</v>
      </c>
      <c r="AU206" s="161" t="s">
        <v>91</v>
      </c>
      <c r="AY206" s="18" t="s">
        <v>199</v>
      </c>
      <c r="BE206" s="162">
        <f>IF(N206="základní",J206,0)</f>
        <v>0</v>
      </c>
      <c r="BF206" s="162">
        <f>IF(N206="snížená",J206,0)</f>
        <v>0</v>
      </c>
      <c r="BG206" s="162">
        <f>IF(N206="zákl. přenesená",J206,0)</f>
        <v>0</v>
      </c>
      <c r="BH206" s="162">
        <f>IF(N206="sníž. přenesená",J206,0)</f>
        <v>0</v>
      </c>
      <c r="BI206" s="162">
        <f>IF(N206="nulová",J206,0)</f>
        <v>0</v>
      </c>
      <c r="BJ206" s="18" t="s">
        <v>89</v>
      </c>
      <c r="BK206" s="162">
        <f>ROUND(I206*H206,2)</f>
        <v>0</v>
      </c>
      <c r="BL206" s="18" t="s">
        <v>206</v>
      </c>
      <c r="BM206" s="161" t="s">
        <v>2076</v>
      </c>
    </row>
    <row r="207" spans="1:47" s="2" customFormat="1" ht="29.25">
      <c r="A207" s="33"/>
      <c r="B207" s="34"/>
      <c r="C207" s="33"/>
      <c r="D207" s="163" t="s">
        <v>208</v>
      </c>
      <c r="E207" s="33"/>
      <c r="F207" s="164" t="s">
        <v>2077</v>
      </c>
      <c r="G207" s="33"/>
      <c r="H207" s="33"/>
      <c r="I207" s="165"/>
      <c r="J207" s="33"/>
      <c r="K207" s="33"/>
      <c r="L207" s="34"/>
      <c r="M207" s="166"/>
      <c r="N207" s="167"/>
      <c r="O207" s="59"/>
      <c r="P207" s="59"/>
      <c r="Q207" s="59"/>
      <c r="R207" s="59"/>
      <c r="S207" s="59"/>
      <c r="T207" s="60"/>
      <c r="U207" s="33"/>
      <c r="V207" s="33"/>
      <c r="W207" s="33"/>
      <c r="X207" s="33"/>
      <c r="Y207" s="33"/>
      <c r="Z207" s="33"/>
      <c r="AA207" s="33"/>
      <c r="AB207" s="33"/>
      <c r="AC207" s="33"/>
      <c r="AD207" s="33"/>
      <c r="AE207" s="33"/>
      <c r="AT207" s="18" t="s">
        <v>208</v>
      </c>
      <c r="AU207" s="18" t="s">
        <v>91</v>
      </c>
    </row>
    <row r="208" spans="1:47" s="2" customFormat="1" ht="204.75">
      <c r="A208" s="33"/>
      <c r="B208" s="34"/>
      <c r="C208" s="33"/>
      <c r="D208" s="163" t="s">
        <v>210</v>
      </c>
      <c r="E208" s="33"/>
      <c r="F208" s="168" t="s">
        <v>2078</v>
      </c>
      <c r="G208" s="33"/>
      <c r="H208" s="33"/>
      <c r="I208" s="165"/>
      <c r="J208" s="33"/>
      <c r="K208" s="33"/>
      <c r="L208" s="34"/>
      <c r="M208" s="166"/>
      <c r="N208" s="167"/>
      <c r="O208" s="59"/>
      <c r="P208" s="59"/>
      <c r="Q208" s="59"/>
      <c r="R208" s="59"/>
      <c r="S208" s="59"/>
      <c r="T208" s="60"/>
      <c r="U208" s="33"/>
      <c r="V208" s="33"/>
      <c r="W208" s="33"/>
      <c r="X208" s="33"/>
      <c r="Y208" s="33"/>
      <c r="Z208" s="33"/>
      <c r="AA208" s="33"/>
      <c r="AB208" s="33"/>
      <c r="AC208" s="33"/>
      <c r="AD208" s="33"/>
      <c r="AE208" s="33"/>
      <c r="AT208" s="18" t="s">
        <v>210</v>
      </c>
      <c r="AU208" s="18" t="s">
        <v>91</v>
      </c>
    </row>
    <row r="209" spans="2:51" s="14" customFormat="1" ht="11.25">
      <c r="B209" s="177"/>
      <c r="D209" s="163" t="s">
        <v>212</v>
      </c>
      <c r="E209" s="178" t="s">
        <v>1</v>
      </c>
      <c r="F209" s="179" t="s">
        <v>2079</v>
      </c>
      <c r="H209" s="178" t="s">
        <v>1</v>
      </c>
      <c r="I209" s="180"/>
      <c r="L209" s="177"/>
      <c r="M209" s="181"/>
      <c r="N209" s="182"/>
      <c r="O209" s="182"/>
      <c r="P209" s="182"/>
      <c r="Q209" s="182"/>
      <c r="R209" s="182"/>
      <c r="S209" s="182"/>
      <c r="T209" s="183"/>
      <c r="AT209" s="178" t="s">
        <v>212</v>
      </c>
      <c r="AU209" s="178" t="s">
        <v>91</v>
      </c>
      <c r="AV209" s="14" t="s">
        <v>89</v>
      </c>
      <c r="AW209" s="14" t="s">
        <v>36</v>
      </c>
      <c r="AX209" s="14" t="s">
        <v>81</v>
      </c>
      <c r="AY209" s="178" t="s">
        <v>199</v>
      </c>
    </row>
    <row r="210" spans="2:51" s="13" customFormat="1" ht="11.25">
      <c r="B210" s="169"/>
      <c r="D210" s="163" t="s">
        <v>212</v>
      </c>
      <c r="E210" s="170" t="s">
        <v>1</v>
      </c>
      <c r="F210" s="171" t="s">
        <v>2080</v>
      </c>
      <c r="H210" s="172">
        <v>196.85</v>
      </c>
      <c r="I210" s="173"/>
      <c r="L210" s="169"/>
      <c r="M210" s="174"/>
      <c r="N210" s="175"/>
      <c r="O210" s="175"/>
      <c r="P210" s="175"/>
      <c r="Q210" s="175"/>
      <c r="R210" s="175"/>
      <c r="S210" s="175"/>
      <c r="T210" s="176"/>
      <c r="AT210" s="170" t="s">
        <v>212</v>
      </c>
      <c r="AU210" s="170" t="s">
        <v>91</v>
      </c>
      <c r="AV210" s="13" t="s">
        <v>91</v>
      </c>
      <c r="AW210" s="13" t="s">
        <v>36</v>
      </c>
      <c r="AX210" s="13" t="s">
        <v>89</v>
      </c>
      <c r="AY210" s="170" t="s">
        <v>199</v>
      </c>
    </row>
    <row r="211" spans="1:65" s="2" customFormat="1" ht="24.2" customHeight="1">
      <c r="A211" s="33"/>
      <c r="B211" s="149"/>
      <c r="C211" s="192" t="s">
        <v>331</v>
      </c>
      <c r="D211" s="192" t="s">
        <v>272</v>
      </c>
      <c r="E211" s="193" t="s">
        <v>2081</v>
      </c>
      <c r="F211" s="194" t="s">
        <v>2082</v>
      </c>
      <c r="G211" s="195" t="s">
        <v>204</v>
      </c>
      <c r="H211" s="196">
        <v>202.756</v>
      </c>
      <c r="I211" s="197"/>
      <c r="J211" s="198">
        <f>ROUND(I211*H211,2)</f>
        <v>0</v>
      </c>
      <c r="K211" s="194" t="s">
        <v>205</v>
      </c>
      <c r="L211" s="199"/>
      <c r="M211" s="200" t="s">
        <v>1</v>
      </c>
      <c r="N211" s="201" t="s">
        <v>46</v>
      </c>
      <c r="O211" s="59"/>
      <c r="P211" s="159">
        <f>O211*H211</f>
        <v>0</v>
      </c>
      <c r="Q211" s="159">
        <v>0.0003</v>
      </c>
      <c r="R211" s="159">
        <f>Q211*H211</f>
        <v>0.06082679999999999</v>
      </c>
      <c r="S211" s="159">
        <v>0</v>
      </c>
      <c r="T211" s="160">
        <f>S211*H211</f>
        <v>0</v>
      </c>
      <c r="U211" s="33"/>
      <c r="V211" s="33"/>
      <c r="W211" s="33"/>
      <c r="X211" s="33"/>
      <c r="Y211" s="33"/>
      <c r="Z211" s="33"/>
      <c r="AA211" s="33"/>
      <c r="AB211" s="33"/>
      <c r="AC211" s="33"/>
      <c r="AD211" s="33"/>
      <c r="AE211" s="33"/>
      <c r="AR211" s="161" t="s">
        <v>259</v>
      </c>
      <c r="AT211" s="161" t="s">
        <v>272</v>
      </c>
      <c r="AU211" s="161" t="s">
        <v>91</v>
      </c>
      <c r="AY211" s="18" t="s">
        <v>199</v>
      </c>
      <c r="BE211" s="162">
        <f>IF(N211="základní",J211,0)</f>
        <v>0</v>
      </c>
      <c r="BF211" s="162">
        <f>IF(N211="snížená",J211,0)</f>
        <v>0</v>
      </c>
      <c r="BG211" s="162">
        <f>IF(N211="zákl. přenesená",J211,0)</f>
        <v>0</v>
      </c>
      <c r="BH211" s="162">
        <f>IF(N211="sníž. přenesená",J211,0)</f>
        <v>0</v>
      </c>
      <c r="BI211" s="162">
        <f>IF(N211="nulová",J211,0)</f>
        <v>0</v>
      </c>
      <c r="BJ211" s="18" t="s">
        <v>89</v>
      </c>
      <c r="BK211" s="162">
        <f>ROUND(I211*H211,2)</f>
        <v>0</v>
      </c>
      <c r="BL211" s="18" t="s">
        <v>206</v>
      </c>
      <c r="BM211" s="161" t="s">
        <v>2083</v>
      </c>
    </row>
    <row r="212" spans="1:47" s="2" customFormat="1" ht="19.5">
      <c r="A212" s="33"/>
      <c r="B212" s="34"/>
      <c r="C212" s="33"/>
      <c r="D212" s="163" t="s">
        <v>208</v>
      </c>
      <c r="E212" s="33"/>
      <c r="F212" s="164" t="s">
        <v>2082</v>
      </c>
      <c r="G212" s="33"/>
      <c r="H212" s="33"/>
      <c r="I212" s="165"/>
      <c r="J212" s="33"/>
      <c r="K212" s="33"/>
      <c r="L212" s="34"/>
      <c r="M212" s="166"/>
      <c r="N212" s="167"/>
      <c r="O212" s="59"/>
      <c r="P212" s="59"/>
      <c r="Q212" s="59"/>
      <c r="R212" s="59"/>
      <c r="S212" s="59"/>
      <c r="T212" s="60"/>
      <c r="U212" s="33"/>
      <c r="V212" s="33"/>
      <c r="W212" s="33"/>
      <c r="X212" s="33"/>
      <c r="Y212" s="33"/>
      <c r="Z212" s="33"/>
      <c r="AA212" s="33"/>
      <c r="AB212" s="33"/>
      <c r="AC212" s="33"/>
      <c r="AD212" s="33"/>
      <c r="AE212" s="33"/>
      <c r="AT212" s="18" t="s">
        <v>208</v>
      </c>
      <c r="AU212" s="18" t="s">
        <v>91</v>
      </c>
    </row>
    <row r="213" spans="2:51" s="13" customFormat="1" ht="11.25">
      <c r="B213" s="169"/>
      <c r="D213" s="163" t="s">
        <v>212</v>
      </c>
      <c r="F213" s="171" t="s">
        <v>2084</v>
      </c>
      <c r="H213" s="172">
        <v>202.756</v>
      </c>
      <c r="I213" s="173"/>
      <c r="L213" s="169"/>
      <c r="M213" s="174"/>
      <c r="N213" s="175"/>
      <c r="O213" s="175"/>
      <c r="P213" s="175"/>
      <c r="Q213" s="175"/>
      <c r="R213" s="175"/>
      <c r="S213" s="175"/>
      <c r="T213" s="176"/>
      <c r="AT213" s="170" t="s">
        <v>212</v>
      </c>
      <c r="AU213" s="170" t="s">
        <v>91</v>
      </c>
      <c r="AV213" s="13" t="s">
        <v>91</v>
      </c>
      <c r="AW213" s="13" t="s">
        <v>3</v>
      </c>
      <c r="AX213" s="13" t="s">
        <v>89</v>
      </c>
      <c r="AY213" s="170" t="s">
        <v>199</v>
      </c>
    </row>
    <row r="214" spans="1:65" s="2" customFormat="1" ht="14.45" customHeight="1">
      <c r="A214" s="33"/>
      <c r="B214" s="149"/>
      <c r="C214" s="150" t="s">
        <v>337</v>
      </c>
      <c r="D214" s="150" t="s">
        <v>201</v>
      </c>
      <c r="E214" s="151" t="s">
        <v>2085</v>
      </c>
      <c r="F214" s="152" t="s">
        <v>2086</v>
      </c>
      <c r="G214" s="153" t="s">
        <v>345</v>
      </c>
      <c r="H214" s="154">
        <v>38</v>
      </c>
      <c r="I214" s="155"/>
      <c r="J214" s="156">
        <f>ROUND(I214*H214,2)</f>
        <v>0</v>
      </c>
      <c r="K214" s="152" t="s">
        <v>246</v>
      </c>
      <c r="L214" s="34"/>
      <c r="M214" s="157" t="s">
        <v>1</v>
      </c>
      <c r="N214" s="158" t="s">
        <v>46</v>
      </c>
      <c r="O214" s="59"/>
      <c r="P214" s="159">
        <f>O214*H214</f>
        <v>0</v>
      </c>
      <c r="Q214" s="159">
        <v>0.00048</v>
      </c>
      <c r="R214" s="159">
        <f>Q214*H214</f>
        <v>0.01824</v>
      </c>
      <c r="S214" s="159">
        <v>0</v>
      </c>
      <c r="T214" s="160">
        <f>S214*H214</f>
        <v>0</v>
      </c>
      <c r="U214" s="33"/>
      <c r="V214" s="33"/>
      <c r="W214" s="33"/>
      <c r="X214" s="33"/>
      <c r="Y214" s="33"/>
      <c r="Z214" s="33"/>
      <c r="AA214" s="33"/>
      <c r="AB214" s="33"/>
      <c r="AC214" s="33"/>
      <c r="AD214" s="33"/>
      <c r="AE214" s="33"/>
      <c r="AR214" s="161" t="s">
        <v>206</v>
      </c>
      <c r="AT214" s="161" t="s">
        <v>201</v>
      </c>
      <c r="AU214" s="161" t="s">
        <v>91</v>
      </c>
      <c r="AY214" s="18" t="s">
        <v>199</v>
      </c>
      <c r="BE214" s="162">
        <f>IF(N214="základní",J214,0)</f>
        <v>0</v>
      </c>
      <c r="BF214" s="162">
        <f>IF(N214="snížená",J214,0)</f>
        <v>0</v>
      </c>
      <c r="BG214" s="162">
        <f>IF(N214="zákl. přenesená",J214,0)</f>
        <v>0</v>
      </c>
      <c r="BH214" s="162">
        <f>IF(N214="sníž. přenesená",J214,0)</f>
        <v>0</v>
      </c>
      <c r="BI214" s="162">
        <f>IF(N214="nulová",J214,0)</f>
        <v>0</v>
      </c>
      <c r="BJ214" s="18" t="s">
        <v>89</v>
      </c>
      <c r="BK214" s="162">
        <f>ROUND(I214*H214,2)</f>
        <v>0</v>
      </c>
      <c r="BL214" s="18" t="s">
        <v>206</v>
      </c>
      <c r="BM214" s="161" t="s">
        <v>2087</v>
      </c>
    </row>
    <row r="215" spans="1:47" s="2" customFormat="1" ht="11.25">
      <c r="A215" s="33"/>
      <c r="B215" s="34"/>
      <c r="C215" s="33"/>
      <c r="D215" s="163" t="s">
        <v>208</v>
      </c>
      <c r="E215" s="33"/>
      <c r="F215" s="164" t="s">
        <v>2088</v>
      </c>
      <c r="G215" s="33"/>
      <c r="H215" s="33"/>
      <c r="I215" s="165"/>
      <c r="J215" s="33"/>
      <c r="K215" s="33"/>
      <c r="L215" s="34"/>
      <c r="M215" s="166"/>
      <c r="N215" s="167"/>
      <c r="O215" s="59"/>
      <c r="P215" s="59"/>
      <c r="Q215" s="59"/>
      <c r="R215" s="59"/>
      <c r="S215" s="59"/>
      <c r="T215" s="60"/>
      <c r="U215" s="33"/>
      <c r="V215" s="33"/>
      <c r="W215" s="33"/>
      <c r="X215" s="33"/>
      <c r="Y215" s="33"/>
      <c r="Z215" s="33"/>
      <c r="AA215" s="33"/>
      <c r="AB215" s="33"/>
      <c r="AC215" s="33"/>
      <c r="AD215" s="33"/>
      <c r="AE215" s="33"/>
      <c r="AT215" s="18" t="s">
        <v>208</v>
      </c>
      <c r="AU215" s="18" t="s">
        <v>91</v>
      </c>
    </row>
    <row r="216" spans="2:51" s="14" customFormat="1" ht="22.5">
      <c r="B216" s="177"/>
      <c r="D216" s="163" t="s">
        <v>212</v>
      </c>
      <c r="E216" s="178" t="s">
        <v>1</v>
      </c>
      <c r="F216" s="179" t="s">
        <v>2089</v>
      </c>
      <c r="H216" s="178" t="s">
        <v>1</v>
      </c>
      <c r="I216" s="180"/>
      <c r="L216" s="177"/>
      <c r="M216" s="181"/>
      <c r="N216" s="182"/>
      <c r="O216" s="182"/>
      <c r="P216" s="182"/>
      <c r="Q216" s="182"/>
      <c r="R216" s="182"/>
      <c r="S216" s="182"/>
      <c r="T216" s="183"/>
      <c r="AT216" s="178" t="s">
        <v>212</v>
      </c>
      <c r="AU216" s="178" t="s">
        <v>91</v>
      </c>
      <c r="AV216" s="14" t="s">
        <v>89</v>
      </c>
      <c r="AW216" s="14" t="s">
        <v>36</v>
      </c>
      <c r="AX216" s="14" t="s">
        <v>81</v>
      </c>
      <c r="AY216" s="178" t="s">
        <v>199</v>
      </c>
    </row>
    <row r="217" spans="2:51" s="13" customFormat="1" ht="11.25">
      <c r="B217" s="169"/>
      <c r="D217" s="163" t="s">
        <v>212</v>
      </c>
      <c r="E217" s="170" t="s">
        <v>1</v>
      </c>
      <c r="F217" s="171" t="s">
        <v>2090</v>
      </c>
      <c r="H217" s="172">
        <v>38</v>
      </c>
      <c r="I217" s="173"/>
      <c r="L217" s="169"/>
      <c r="M217" s="174"/>
      <c r="N217" s="175"/>
      <c r="O217" s="175"/>
      <c r="P217" s="175"/>
      <c r="Q217" s="175"/>
      <c r="R217" s="175"/>
      <c r="S217" s="175"/>
      <c r="T217" s="176"/>
      <c r="AT217" s="170" t="s">
        <v>212</v>
      </c>
      <c r="AU217" s="170" t="s">
        <v>91</v>
      </c>
      <c r="AV217" s="13" t="s">
        <v>91</v>
      </c>
      <c r="AW217" s="13" t="s">
        <v>36</v>
      </c>
      <c r="AX217" s="13" t="s">
        <v>89</v>
      </c>
      <c r="AY217" s="170" t="s">
        <v>199</v>
      </c>
    </row>
    <row r="218" spans="1:65" s="2" customFormat="1" ht="24.2" customHeight="1">
      <c r="A218" s="33"/>
      <c r="B218" s="149"/>
      <c r="C218" s="150" t="s">
        <v>342</v>
      </c>
      <c r="D218" s="150" t="s">
        <v>201</v>
      </c>
      <c r="E218" s="151" t="s">
        <v>2091</v>
      </c>
      <c r="F218" s="152" t="s">
        <v>2092</v>
      </c>
      <c r="G218" s="153" t="s">
        <v>228</v>
      </c>
      <c r="H218" s="154">
        <v>47.43</v>
      </c>
      <c r="I218" s="155"/>
      <c r="J218" s="156">
        <f>ROUND(I218*H218,2)</f>
        <v>0</v>
      </c>
      <c r="K218" s="152" t="s">
        <v>205</v>
      </c>
      <c r="L218" s="34"/>
      <c r="M218" s="157" t="s">
        <v>1</v>
      </c>
      <c r="N218" s="158" t="s">
        <v>46</v>
      </c>
      <c r="O218" s="59"/>
      <c r="P218" s="159">
        <f>O218*H218</f>
        <v>0</v>
      </c>
      <c r="Q218" s="159">
        <v>2.16</v>
      </c>
      <c r="R218" s="159">
        <f>Q218*H218</f>
        <v>102.4488</v>
      </c>
      <c r="S218" s="159">
        <v>0</v>
      </c>
      <c r="T218" s="160">
        <f>S218*H218</f>
        <v>0</v>
      </c>
      <c r="U218" s="33"/>
      <c r="V218" s="33"/>
      <c r="W218" s="33"/>
      <c r="X218" s="33"/>
      <c r="Y218" s="33"/>
      <c r="Z218" s="33"/>
      <c r="AA218" s="33"/>
      <c r="AB218" s="33"/>
      <c r="AC218" s="33"/>
      <c r="AD218" s="33"/>
      <c r="AE218" s="33"/>
      <c r="AR218" s="161" t="s">
        <v>206</v>
      </c>
      <c r="AT218" s="161" t="s">
        <v>201</v>
      </c>
      <c r="AU218" s="161" t="s">
        <v>91</v>
      </c>
      <c r="AY218" s="18" t="s">
        <v>199</v>
      </c>
      <c r="BE218" s="162">
        <f>IF(N218="základní",J218,0)</f>
        <v>0</v>
      </c>
      <c r="BF218" s="162">
        <f>IF(N218="snížená",J218,0)</f>
        <v>0</v>
      </c>
      <c r="BG218" s="162">
        <f>IF(N218="zákl. přenesená",J218,0)</f>
        <v>0</v>
      </c>
      <c r="BH218" s="162">
        <f>IF(N218="sníž. přenesená",J218,0)</f>
        <v>0</v>
      </c>
      <c r="BI218" s="162">
        <f>IF(N218="nulová",J218,0)</f>
        <v>0</v>
      </c>
      <c r="BJ218" s="18" t="s">
        <v>89</v>
      </c>
      <c r="BK218" s="162">
        <f>ROUND(I218*H218,2)</f>
        <v>0</v>
      </c>
      <c r="BL218" s="18" t="s">
        <v>206</v>
      </c>
      <c r="BM218" s="161" t="s">
        <v>2093</v>
      </c>
    </row>
    <row r="219" spans="1:47" s="2" customFormat="1" ht="11.25">
      <c r="A219" s="33"/>
      <c r="B219" s="34"/>
      <c r="C219" s="33"/>
      <c r="D219" s="163" t="s">
        <v>208</v>
      </c>
      <c r="E219" s="33"/>
      <c r="F219" s="164" t="s">
        <v>2094</v>
      </c>
      <c r="G219" s="33"/>
      <c r="H219" s="33"/>
      <c r="I219" s="165"/>
      <c r="J219" s="33"/>
      <c r="K219" s="33"/>
      <c r="L219" s="34"/>
      <c r="M219" s="166"/>
      <c r="N219" s="167"/>
      <c r="O219" s="59"/>
      <c r="P219" s="59"/>
      <c r="Q219" s="59"/>
      <c r="R219" s="59"/>
      <c r="S219" s="59"/>
      <c r="T219" s="60"/>
      <c r="U219" s="33"/>
      <c r="V219" s="33"/>
      <c r="W219" s="33"/>
      <c r="X219" s="33"/>
      <c r="Y219" s="33"/>
      <c r="Z219" s="33"/>
      <c r="AA219" s="33"/>
      <c r="AB219" s="33"/>
      <c r="AC219" s="33"/>
      <c r="AD219" s="33"/>
      <c r="AE219" s="33"/>
      <c r="AT219" s="18" t="s">
        <v>208</v>
      </c>
      <c r="AU219" s="18" t="s">
        <v>91</v>
      </c>
    </row>
    <row r="220" spans="1:47" s="2" customFormat="1" ht="29.25">
      <c r="A220" s="33"/>
      <c r="B220" s="34"/>
      <c r="C220" s="33"/>
      <c r="D220" s="163" t="s">
        <v>210</v>
      </c>
      <c r="E220" s="33"/>
      <c r="F220" s="168" t="s">
        <v>2095</v>
      </c>
      <c r="G220" s="33"/>
      <c r="H220" s="33"/>
      <c r="I220" s="165"/>
      <c r="J220" s="33"/>
      <c r="K220" s="33"/>
      <c r="L220" s="34"/>
      <c r="M220" s="166"/>
      <c r="N220" s="167"/>
      <c r="O220" s="59"/>
      <c r="P220" s="59"/>
      <c r="Q220" s="59"/>
      <c r="R220" s="59"/>
      <c r="S220" s="59"/>
      <c r="T220" s="60"/>
      <c r="U220" s="33"/>
      <c r="V220" s="33"/>
      <c r="W220" s="33"/>
      <c r="X220" s="33"/>
      <c r="Y220" s="33"/>
      <c r="Z220" s="33"/>
      <c r="AA220" s="33"/>
      <c r="AB220" s="33"/>
      <c r="AC220" s="33"/>
      <c r="AD220" s="33"/>
      <c r="AE220" s="33"/>
      <c r="AT220" s="18" t="s">
        <v>210</v>
      </c>
      <c r="AU220" s="18" t="s">
        <v>91</v>
      </c>
    </row>
    <row r="221" spans="2:51" s="14" customFormat="1" ht="11.25">
      <c r="B221" s="177"/>
      <c r="D221" s="163" t="s">
        <v>212</v>
      </c>
      <c r="E221" s="178" t="s">
        <v>1</v>
      </c>
      <c r="F221" s="179" t="s">
        <v>2096</v>
      </c>
      <c r="H221" s="178" t="s">
        <v>1</v>
      </c>
      <c r="I221" s="180"/>
      <c r="L221" s="177"/>
      <c r="M221" s="181"/>
      <c r="N221" s="182"/>
      <c r="O221" s="182"/>
      <c r="P221" s="182"/>
      <c r="Q221" s="182"/>
      <c r="R221" s="182"/>
      <c r="S221" s="182"/>
      <c r="T221" s="183"/>
      <c r="AT221" s="178" t="s">
        <v>212</v>
      </c>
      <c r="AU221" s="178" t="s">
        <v>91</v>
      </c>
      <c r="AV221" s="14" t="s">
        <v>89</v>
      </c>
      <c r="AW221" s="14" t="s">
        <v>36</v>
      </c>
      <c r="AX221" s="14" t="s">
        <v>81</v>
      </c>
      <c r="AY221" s="178" t="s">
        <v>199</v>
      </c>
    </row>
    <row r="222" spans="2:51" s="13" customFormat="1" ht="11.25">
      <c r="B222" s="169"/>
      <c r="D222" s="163" t="s">
        <v>212</v>
      </c>
      <c r="E222" s="170" t="s">
        <v>1</v>
      </c>
      <c r="F222" s="171" t="s">
        <v>2097</v>
      </c>
      <c r="H222" s="172">
        <v>47.43</v>
      </c>
      <c r="I222" s="173"/>
      <c r="L222" s="169"/>
      <c r="M222" s="174"/>
      <c r="N222" s="175"/>
      <c r="O222" s="175"/>
      <c r="P222" s="175"/>
      <c r="Q222" s="175"/>
      <c r="R222" s="175"/>
      <c r="S222" s="175"/>
      <c r="T222" s="176"/>
      <c r="AT222" s="170" t="s">
        <v>212</v>
      </c>
      <c r="AU222" s="170" t="s">
        <v>91</v>
      </c>
      <c r="AV222" s="13" t="s">
        <v>91</v>
      </c>
      <c r="AW222" s="13" t="s">
        <v>36</v>
      </c>
      <c r="AX222" s="13" t="s">
        <v>81</v>
      </c>
      <c r="AY222" s="170" t="s">
        <v>199</v>
      </c>
    </row>
    <row r="223" spans="2:51" s="15" customFormat="1" ht="11.25">
      <c r="B223" s="184"/>
      <c r="D223" s="163" t="s">
        <v>212</v>
      </c>
      <c r="E223" s="185" t="s">
        <v>1</v>
      </c>
      <c r="F223" s="186" t="s">
        <v>234</v>
      </c>
      <c r="H223" s="187">
        <v>47.43</v>
      </c>
      <c r="I223" s="188"/>
      <c r="L223" s="184"/>
      <c r="M223" s="189"/>
      <c r="N223" s="190"/>
      <c r="O223" s="190"/>
      <c r="P223" s="190"/>
      <c r="Q223" s="190"/>
      <c r="R223" s="190"/>
      <c r="S223" s="190"/>
      <c r="T223" s="191"/>
      <c r="AT223" s="185" t="s">
        <v>212</v>
      </c>
      <c r="AU223" s="185" t="s">
        <v>91</v>
      </c>
      <c r="AV223" s="15" t="s">
        <v>206</v>
      </c>
      <c r="AW223" s="15" t="s">
        <v>36</v>
      </c>
      <c r="AX223" s="15" t="s">
        <v>89</v>
      </c>
      <c r="AY223" s="185" t="s">
        <v>199</v>
      </c>
    </row>
    <row r="224" spans="1:65" s="2" customFormat="1" ht="24.2" customHeight="1">
      <c r="A224" s="33"/>
      <c r="B224" s="149"/>
      <c r="C224" s="150" t="s">
        <v>7</v>
      </c>
      <c r="D224" s="150" t="s">
        <v>201</v>
      </c>
      <c r="E224" s="151" t="s">
        <v>1300</v>
      </c>
      <c r="F224" s="152" t="s">
        <v>1301</v>
      </c>
      <c r="G224" s="153" t="s">
        <v>345</v>
      </c>
      <c r="H224" s="154">
        <v>206.6</v>
      </c>
      <c r="I224" s="155"/>
      <c r="J224" s="156">
        <f>ROUND(I224*H224,2)</f>
        <v>0</v>
      </c>
      <c r="K224" s="152" t="s">
        <v>205</v>
      </c>
      <c r="L224" s="34"/>
      <c r="M224" s="157" t="s">
        <v>1</v>
      </c>
      <c r="N224" s="158" t="s">
        <v>46</v>
      </c>
      <c r="O224" s="59"/>
      <c r="P224" s="159">
        <f>O224*H224</f>
        <v>0</v>
      </c>
      <c r="Q224" s="159">
        <v>0.00014</v>
      </c>
      <c r="R224" s="159">
        <f>Q224*H224</f>
        <v>0.028924</v>
      </c>
      <c r="S224" s="159">
        <v>0</v>
      </c>
      <c r="T224" s="160">
        <f>S224*H224</f>
        <v>0</v>
      </c>
      <c r="U224" s="33"/>
      <c r="V224" s="33"/>
      <c r="W224" s="33"/>
      <c r="X224" s="33"/>
      <c r="Y224" s="33"/>
      <c r="Z224" s="33"/>
      <c r="AA224" s="33"/>
      <c r="AB224" s="33"/>
      <c r="AC224" s="33"/>
      <c r="AD224" s="33"/>
      <c r="AE224" s="33"/>
      <c r="AR224" s="161" t="s">
        <v>206</v>
      </c>
      <c r="AT224" s="161" t="s">
        <v>201</v>
      </c>
      <c r="AU224" s="161" t="s">
        <v>91</v>
      </c>
      <c r="AY224" s="18" t="s">
        <v>199</v>
      </c>
      <c r="BE224" s="162">
        <f>IF(N224="základní",J224,0)</f>
        <v>0</v>
      </c>
      <c r="BF224" s="162">
        <f>IF(N224="snížená",J224,0)</f>
        <v>0</v>
      </c>
      <c r="BG224" s="162">
        <f>IF(N224="zákl. přenesená",J224,0)</f>
        <v>0</v>
      </c>
      <c r="BH224" s="162">
        <f>IF(N224="sníž. přenesená",J224,0)</f>
        <v>0</v>
      </c>
      <c r="BI224" s="162">
        <f>IF(N224="nulová",J224,0)</f>
        <v>0</v>
      </c>
      <c r="BJ224" s="18" t="s">
        <v>89</v>
      </c>
      <c r="BK224" s="162">
        <f>ROUND(I224*H224,2)</f>
        <v>0</v>
      </c>
      <c r="BL224" s="18" t="s">
        <v>206</v>
      </c>
      <c r="BM224" s="161" t="s">
        <v>2098</v>
      </c>
    </row>
    <row r="225" spans="1:47" s="2" customFormat="1" ht="29.25">
      <c r="A225" s="33"/>
      <c r="B225" s="34"/>
      <c r="C225" s="33"/>
      <c r="D225" s="163" t="s">
        <v>208</v>
      </c>
      <c r="E225" s="33"/>
      <c r="F225" s="164" t="s">
        <v>1303</v>
      </c>
      <c r="G225" s="33"/>
      <c r="H225" s="33"/>
      <c r="I225" s="165"/>
      <c r="J225" s="33"/>
      <c r="K225" s="33"/>
      <c r="L225" s="34"/>
      <c r="M225" s="166"/>
      <c r="N225" s="167"/>
      <c r="O225" s="59"/>
      <c r="P225" s="59"/>
      <c r="Q225" s="59"/>
      <c r="R225" s="59"/>
      <c r="S225" s="59"/>
      <c r="T225" s="60"/>
      <c r="U225" s="33"/>
      <c r="V225" s="33"/>
      <c r="W225" s="33"/>
      <c r="X225" s="33"/>
      <c r="Y225" s="33"/>
      <c r="Z225" s="33"/>
      <c r="AA225" s="33"/>
      <c r="AB225" s="33"/>
      <c r="AC225" s="33"/>
      <c r="AD225" s="33"/>
      <c r="AE225" s="33"/>
      <c r="AT225" s="18" t="s">
        <v>208</v>
      </c>
      <c r="AU225" s="18" t="s">
        <v>91</v>
      </c>
    </row>
    <row r="226" spans="2:51" s="14" customFormat="1" ht="11.25">
      <c r="B226" s="177"/>
      <c r="D226" s="163" t="s">
        <v>212</v>
      </c>
      <c r="E226" s="178" t="s">
        <v>1</v>
      </c>
      <c r="F226" s="179" t="s">
        <v>2099</v>
      </c>
      <c r="H226" s="178" t="s">
        <v>1</v>
      </c>
      <c r="I226" s="180"/>
      <c r="L226" s="177"/>
      <c r="M226" s="181"/>
      <c r="N226" s="182"/>
      <c r="O226" s="182"/>
      <c r="P226" s="182"/>
      <c r="Q226" s="182"/>
      <c r="R226" s="182"/>
      <c r="S226" s="182"/>
      <c r="T226" s="183"/>
      <c r="AT226" s="178" t="s">
        <v>212</v>
      </c>
      <c r="AU226" s="178" t="s">
        <v>91</v>
      </c>
      <c r="AV226" s="14" t="s">
        <v>89</v>
      </c>
      <c r="AW226" s="14" t="s">
        <v>36</v>
      </c>
      <c r="AX226" s="14" t="s">
        <v>81</v>
      </c>
      <c r="AY226" s="178" t="s">
        <v>199</v>
      </c>
    </row>
    <row r="227" spans="2:51" s="13" customFormat="1" ht="11.25">
      <c r="B227" s="169"/>
      <c r="D227" s="163" t="s">
        <v>212</v>
      </c>
      <c r="E227" s="170" t="s">
        <v>1</v>
      </c>
      <c r="F227" s="171" t="s">
        <v>2100</v>
      </c>
      <c r="H227" s="172">
        <v>206.6</v>
      </c>
      <c r="I227" s="173"/>
      <c r="L227" s="169"/>
      <c r="M227" s="174"/>
      <c r="N227" s="175"/>
      <c r="O227" s="175"/>
      <c r="P227" s="175"/>
      <c r="Q227" s="175"/>
      <c r="R227" s="175"/>
      <c r="S227" s="175"/>
      <c r="T227" s="176"/>
      <c r="AT227" s="170" t="s">
        <v>212</v>
      </c>
      <c r="AU227" s="170" t="s">
        <v>91</v>
      </c>
      <c r="AV227" s="13" t="s">
        <v>91</v>
      </c>
      <c r="AW227" s="13" t="s">
        <v>36</v>
      </c>
      <c r="AX227" s="13" t="s">
        <v>89</v>
      </c>
      <c r="AY227" s="170" t="s">
        <v>199</v>
      </c>
    </row>
    <row r="228" spans="2:63" s="12" customFormat="1" ht="22.9" customHeight="1">
      <c r="B228" s="136"/>
      <c r="D228" s="137" t="s">
        <v>80</v>
      </c>
      <c r="E228" s="147" t="s">
        <v>221</v>
      </c>
      <c r="F228" s="147" t="s">
        <v>385</v>
      </c>
      <c r="I228" s="139"/>
      <c r="J228" s="148">
        <f>BK228</f>
        <v>0</v>
      </c>
      <c r="L228" s="136"/>
      <c r="M228" s="141"/>
      <c r="N228" s="142"/>
      <c r="O228" s="142"/>
      <c r="P228" s="143">
        <f>SUM(P229:P266)</f>
        <v>0</v>
      </c>
      <c r="Q228" s="142"/>
      <c r="R228" s="143">
        <f>SUM(R229:R266)</f>
        <v>37.38703066</v>
      </c>
      <c r="S228" s="142"/>
      <c r="T228" s="144">
        <f>SUM(T229:T266)</f>
        <v>0</v>
      </c>
      <c r="AR228" s="137" t="s">
        <v>89</v>
      </c>
      <c r="AT228" s="145" t="s">
        <v>80</v>
      </c>
      <c r="AU228" s="145" t="s">
        <v>89</v>
      </c>
      <c r="AY228" s="137" t="s">
        <v>199</v>
      </c>
      <c r="BK228" s="146">
        <f>SUM(BK229:BK266)</f>
        <v>0</v>
      </c>
    </row>
    <row r="229" spans="1:65" s="2" customFormat="1" ht="24.2" customHeight="1">
      <c r="A229" s="33"/>
      <c r="B229" s="149"/>
      <c r="C229" s="150" t="s">
        <v>356</v>
      </c>
      <c r="D229" s="150" t="s">
        <v>201</v>
      </c>
      <c r="E229" s="151" t="s">
        <v>805</v>
      </c>
      <c r="F229" s="152" t="s">
        <v>806</v>
      </c>
      <c r="G229" s="153" t="s">
        <v>228</v>
      </c>
      <c r="H229" s="154">
        <v>410.17</v>
      </c>
      <c r="I229" s="155"/>
      <c r="J229" s="156">
        <f>ROUND(I229*H229,2)</f>
        <v>0</v>
      </c>
      <c r="K229" s="152" t="s">
        <v>205</v>
      </c>
      <c r="L229" s="34"/>
      <c r="M229" s="157" t="s">
        <v>1</v>
      </c>
      <c r="N229" s="158" t="s">
        <v>46</v>
      </c>
      <c r="O229" s="59"/>
      <c r="P229" s="159">
        <f>O229*H229</f>
        <v>0</v>
      </c>
      <c r="Q229" s="159">
        <v>0</v>
      </c>
      <c r="R229" s="159">
        <f>Q229*H229</f>
        <v>0</v>
      </c>
      <c r="S229" s="159">
        <v>0</v>
      </c>
      <c r="T229" s="160">
        <f>S229*H229</f>
        <v>0</v>
      </c>
      <c r="U229" s="33"/>
      <c r="V229" s="33"/>
      <c r="W229" s="33"/>
      <c r="X229" s="33"/>
      <c r="Y229" s="33"/>
      <c r="Z229" s="33"/>
      <c r="AA229" s="33"/>
      <c r="AB229" s="33"/>
      <c r="AC229" s="33"/>
      <c r="AD229" s="33"/>
      <c r="AE229" s="33"/>
      <c r="AR229" s="161" t="s">
        <v>206</v>
      </c>
      <c r="AT229" s="161" t="s">
        <v>201</v>
      </c>
      <c r="AU229" s="161" t="s">
        <v>91</v>
      </c>
      <c r="AY229" s="18" t="s">
        <v>199</v>
      </c>
      <c r="BE229" s="162">
        <f>IF(N229="základní",J229,0)</f>
        <v>0</v>
      </c>
      <c r="BF229" s="162">
        <f>IF(N229="snížená",J229,0)</f>
        <v>0</v>
      </c>
      <c r="BG229" s="162">
        <f>IF(N229="zákl. přenesená",J229,0)</f>
        <v>0</v>
      </c>
      <c r="BH229" s="162">
        <f>IF(N229="sníž. přenesená",J229,0)</f>
        <v>0</v>
      </c>
      <c r="BI229" s="162">
        <f>IF(N229="nulová",J229,0)</f>
        <v>0</v>
      </c>
      <c r="BJ229" s="18" t="s">
        <v>89</v>
      </c>
      <c r="BK229" s="162">
        <f>ROUND(I229*H229,2)</f>
        <v>0</v>
      </c>
      <c r="BL229" s="18" t="s">
        <v>206</v>
      </c>
      <c r="BM229" s="161" t="s">
        <v>2101</v>
      </c>
    </row>
    <row r="230" spans="1:47" s="2" customFormat="1" ht="48.75">
      <c r="A230" s="33"/>
      <c r="B230" s="34"/>
      <c r="C230" s="33"/>
      <c r="D230" s="163" t="s">
        <v>208</v>
      </c>
      <c r="E230" s="33"/>
      <c r="F230" s="164" t="s">
        <v>808</v>
      </c>
      <c r="G230" s="33"/>
      <c r="H230" s="33"/>
      <c r="I230" s="165"/>
      <c r="J230" s="33"/>
      <c r="K230" s="33"/>
      <c r="L230" s="34"/>
      <c r="M230" s="166"/>
      <c r="N230" s="167"/>
      <c r="O230" s="59"/>
      <c r="P230" s="59"/>
      <c r="Q230" s="59"/>
      <c r="R230" s="59"/>
      <c r="S230" s="59"/>
      <c r="T230" s="60"/>
      <c r="U230" s="33"/>
      <c r="V230" s="33"/>
      <c r="W230" s="33"/>
      <c r="X230" s="33"/>
      <c r="Y230" s="33"/>
      <c r="Z230" s="33"/>
      <c r="AA230" s="33"/>
      <c r="AB230" s="33"/>
      <c r="AC230" s="33"/>
      <c r="AD230" s="33"/>
      <c r="AE230" s="33"/>
      <c r="AT230" s="18" t="s">
        <v>208</v>
      </c>
      <c r="AU230" s="18" t="s">
        <v>91</v>
      </c>
    </row>
    <row r="231" spans="1:47" s="2" customFormat="1" ht="282.75">
      <c r="A231" s="33"/>
      <c r="B231" s="34"/>
      <c r="C231" s="33"/>
      <c r="D231" s="163" t="s">
        <v>210</v>
      </c>
      <c r="E231" s="33"/>
      <c r="F231" s="168" t="s">
        <v>407</v>
      </c>
      <c r="G231" s="33"/>
      <c r="H231" s="33"/>
      <c r="I231" s="165"/>
      <c r="J231" s="33"/>
      <c r="K231" s="33"/>
      <c r="L231" s="34"/>
      <c r="M231" s="166"/>
      <c r="N231" s="167"/>
      <c r="O231" s="59"/>
      <c r="P231" s="59"/>
      <c r="Q231" s="59"/>
      <c r="R231" s="59"/>
      <c r="S231" s="59"/>
      <c r="T231" s="60"/>
      <c r="U231" s="33"/>
      <c r="V231" s="33"/>
      <c r="W231" s="33"/>
      <c r="X231" s="33"/>
      <c r="Y231" s="33"/>
      <c r="Z231" s="33"/>
      <c r="AA231" s="33"/>
      <c r="AB231" s="33"/>
      <c r="AC231" s="33"/>
      <c r="AD231" s="33"/>
      <c r="AE231" s="33"/>
      <c r="AT231" s="18" t="s">
        <v>210</v>
      </c>
      <c r="AU231" s="18" t="s">
        <v>91</v>
      </c>
    </row>
    <row r="232" spans="2:51" s="14" customFormat="1" ht="11.25">
      <c r="B232" s="177"/>
      <c r="D232" s="163" t="s">
        <v>212</v>
      </c>
      <c r="E232" s="178" t="s">
        <v>1</v>
      </c>
      <c r="F232" s="179" t="s">
        <v>2096</v>
      </c>
      <c r="H232" s="178" t="s">
        <v>1</v>
      </c>
      <c r="I232" s="180"/>
      <c r="L232" s="177"/>
      <c r="M232" s="181"/>
      <c r="N232" s="182"/>
      <c r="O232" s="182"/>
      <c r="P232" s="182"/>
      <c r="Q232" s="182"/>
      <c r="R232" s="182"/>
      <c r="S232" s="182"/>
      <c r="T232" s="183"/>
      <c r="AT232" s="178" t="s">
        <v>212</v>
      </c>
      <c r="AU232" s="178" t="s">
        <v>91</v>
      </c>
      <c r="AV232" s="14" t="s">
        <v>89</v>
      </c>
      <c r="AW232" s="14" t="s">
        <v>36</v>
      </c>
      <c r="AX232" s="14" t="s">
        <v>81</v>
      </c>
      <c r="AY232" s="178" t="s">
        <v>199</v>
      </c>
    </row>
    <row r="233" spans="2:51" s="14" customFormat="1" ht="11.25">
      <c r="B233" s="177"/>
      <c r="D233" s="163" t="s">
        <v>212</v>
      </c>
      <c r="E233" s="178" t="s">
        <v>1</v>
      </c>
      <c r="F233" s="179" t="s">
        <v>2102</v>
      </c>
      <c r="H233" s="178" t="s">
        <v>1</v>
      </c>
      <c r="I233" s="180"/>
      <c r="L233" s="177"/>
      <c r="M233" s="181"/>
      <c r="N233" s="182"/>
      <c r="O233" s="182"/>
      <c r="P233" s="182"/>
      <c r="Q233" s="182"/>
      <c r="R233" s="182"/>
      <c r="S233" s="182"/>
      <c r="T233" s="183"/>
      <c r="AT233" s="178" t="s">
        <v>212</v>
      </c>
      <c r="AU233" s="178" t="s">
        <v>91</v>
      </c>
      <c r="AV233" s="14" t="s">
        <v>89</v>
      </c>
      <c r="AW233" s="14" t="s">
        <v>36</v>
      </c>
      <c r="AX233" s="14" t="s">
        <v>81</v>
      </c>
      <c r="AY233" s="178" t="s">
        <v>199</v>
      </c>
    </row>
    <row r="234" spans="2:51" s="13" customFormat="1" ht="11.25">
      <c r="B234" s="169"/>
      <c r="D234" s="163" t="s">
        <v>212</v>
      </c>
      <c r="E234" s="170" t="s">
        <v>1</v>
      </c>
      <c r="F234" s="171" t="s">
        <v>2103</v>
      </c>
      <c r="H234" s="172">
        <v>410.17</v>
      </c>
      <c r="I234" s="173"/>
      <c r="L234" s="169"/>
      <c r="M234" s="174"/>
      <c r="N234" s="175"/>
      <c r="O234" s="175"/>
      <c r="P234" s="175"/>
      <c r="Q234" s="175"/>
      <c r="R234" s="175"/>
      <c r="S234" s="175"/>
      <c r="T234" s="176"/>
      <c r="AT234" s="170" t="s">
        <v>212</v>
      </c>
      <c r="AU234" s="170" t="s">
        <v>91</v>
      </c>
      <c r="AV234" s="13" t="s">
        <v>91</v>
      </c>
      <c r="AW234" s="13" t="s">
        <v>36</v>
      </c>
      <c r="AX234" s="13" t="s">
        <v>81</v>
      </c>
      <c r="AY234" s="170" t="s">
        <v>199</v>
      </c>
    </row>
    <row r="235" spans="2:51" s="15" customFormat="1" ht="11.25">
      <c r="B235" s="184"/>
      <c r="D235" s="163" t="s">
        <v>212</v>
      </c>
      <c r="E235" s="185" t="s">
        <v>1</v>
      </c>
      <c r="F235" s="186" t="s">
        <v>234</v>
      </c>
      <c r="H235" s="187">
        <v>410.17</v>
      </c>
      <c r="I235" s="188"/>
      <c r="L235" s="184"/>
      <c r="M235" s="189"/>
      <c r="N235" s="190"/>
      <c r="O235" s="190"/>
      <c r="P235" s="190"/>
      <c r="Q235" s="190"/>
      <c r="R235" s="190"/>
      <c r="S235" s="190"/>
      <c r="T235" s="191"/>
      <c r="AT235" s="185" t="s">
        <v>212</v>
      </c>
      <c r="AU235" s="185" t="s">
        <v>91</v>
      </c>
      <c r="AV235" s="15" t="s">
        <v>206</v>
      </c>
      <c r="AW235" s="15" t="s">
        <v>36</v>
      </c>
      <c r="AX235" s="15" t="s">
        <v>89</v>
      </c>
      <c r="AY235" s="185" t="s">
        <v>199</v>
      </c>
    </row>
    <row r="236" spans="1:65" s="2" customFormat="1" ht="14.45" customHeight="1">
      <c r="A236" s="33"/>
      <c r="B236" s="149"/>
      <c r="C236" s="150" t="s">
        <v>364</v>
      </c>
      <c r="D236" s="150" t="s">
        <v>201</v>
      </c>
      <c r="E236" s="151" t="s">
        <v>411</v>
      </c>
      <c r="F236" s="152" t="s">
        <v>412</v>
      </c>
      <c r="G236" s="153" t="s">
        <v>204</v>
      </c>
      <c r="H236" s="154">
        <v>626.26</v>
      </c>
      <c r="I236" s="155"/>
      <c r="J236" s="156">
        <f>ROUND(I236*H236,2)</f>
        <v>0</v>
      </c>
      <c r="K236" s="152" t="s">
        <v>205</v>
      </c>
      <c r="L236" s="34"/>
      <c r="M236" s="157" t="s">
        <v>1</v>
      </c>
      <c r="N236" s="158" t="s">
        <v>46</v>
      </c>
      <c r="O236" s="59"/>
      <c r="P236" s="159">
        <f>O236*H236</f>
        <v>0</v>
      </c>
      <c r="Q236" s="159">
        <v>0.00726</v>
      </c>
      <c r="R236" s="159">
        <f>Q236*H236</f>
        <v>4.5466476</v>
      </c>
      <c r="S236" s="159">
        <v>0</v>
      </c>
      <c r="T236" s="160">
        <f>S236*H236</f>
        <v>0</v>
      </c>
      <c r="U236" s="33"/>
      <c r="V236" s="33"/>
      <c r="W236" s="33"/>
      <c r="X236" s="33"/>
      <c r="Y236" s="33"/>
      <c r="Z236" s="33"/>
      <c r="AA236" s="33"/>
      <c r="AB236" s="33"/>
      <c r="AC236" s="33"/>
      <c r="AD236" s="33"/>
      <c r="AE236" s="33"/>
      <c r="AR236" s="161" t="s">
        <v>206</v>
      </c>
      <c r="AT236" s="161" t="s">
        <v>201</v>
      </c>
      <c r="AU236" s="161" t="s">
        <v>91</v>
      </c>
      <c r="AY236" s="18" t="s">
        <v>199</v>
      </c>
      <c r="BE236" s="162">
        <f>IF(N236="základní",J236,0)</f>
        <v>0</v>
      </c>
      <c r="BF236" s="162">
        <f>IF(N236="snížená",J236,0)</f>
        <v>0</v>
      </c>
      <c r="BG236" s="162">
        <f>IF(N236="zákl. přenesená",J236,0)</f>
        <v>0</v>
      </c>
      <c r="BH236" s="162">
        <f>IF(N236="sníž. přenesená",J236,0)</f>
        <v>0</v>
      </c>
      <c r="BI236" s="162">
        <f>IF(N236="nulová",J236,0)</f>
        <v>0</v>
      </c>
      <c r="BJ236" s="18" t="s">
        <v>89</v>
      </c>
      <c r="BK236" s="162">
        <f>ROUND(I236*H236,2)</f>
        <v>0</v>
      </c>
      <c r="BL236" s="18" t="s">
        <v>206</v>
      </c>
      <c r="BM236" s="161" t="s">
        <v>2104</v>
      </c>
    </row>
    <row r="237" spans="1:47" s="2" customFormat="1" ht="48.75">
      <c r="A237" s="33"/>
      <c r="B237" s="34"/>
      <c r="C237" s="33"/>
      <c r="D237" s="163" t="s">
        <v>208</v>
      </c>
      <c r="E237" s="33"/>
      <c r="F237" s="164" t="s">
        <v>414</v>
      </c>
      <c r="G237" s="33"/>
      <c r="H237" s="33"/>
      <c r="I237" s="165"/>
      <c r="J237" s="33"/>
      <c r="K237" s="33"/>
      <c r="L237" s="34"/>
      <c r="M237" s="166"/>
      <c r="N237" s="167"/>
      <c r="O237" s="59"/>
      <c r="P237" s="59"/>
      <c r="Q237" s="59"/>
      <c r="R237" s="59"/>
      <c r="S237" s="59"/>
      <c r="T237" s="60"/>
      <c r="U237" s="33"/>
      <c r="V237" s="33"/>
      <c r="W237" s="33"/>
      <c r="X237" s="33"/>
      <c r="Y237" s="33"/>
      <c r="Z237" s="33"/>
      <c r="AA237" s="33"/>
      <c r="AB237" s="33"/>
      <c r="AC237" s="33"/>
      <c r="AD237" s="33"/>
      <c r="AE237" s="33"/>
      <c r="AT237" s="18" t="s">
        <v>208</v>
      </c>
      <c r="AU237" s="18" t="s">
        <v>91</v>
      </c>
    </row>
    <row r="238" spans="1:47" s="2" customFormat="1" ht="195">
      <c r="A238" s="33"/>
      <c r="B238" s="34"/>
      <c r="C238" s="33"/>
      <c r="D238" s="163" t="s">
        <v>210</v>
      </c>
      <c r="E238" s="33"/>
      <c r="F238" s="168" t="s">
        <v>415</v>
      </c>
      <c r="G238" s="33"/>
      <c r="H238" s="33"/>
      <c r="I238" s="165"/>
      <c r="J238" s="33"/>
      <c r="K238" s="33"/>
      <c r="L238" s="34"/>
      <c r="M238" s="166"/>
      <c r="N238" s="167"/>
      <c r="O238" s="59"/>
      <c r="P238" s="59"/>
      <c r="Q238" s="59"/>
      <c r="R238" s="59"/>
      <c r="S238" s="59"/>
      <c r="T238" s="60"/>
      <c r="U238" s="33"/>
      <c r="V238" s="33"/>
      <c r="W238" s="33"/>
      <c r="X238" s="33"/>
      <c r="Y238" s="33"/>
      <c r="Z238" s="33"/>
      <c r="AA238" s="33"/>
      <c r="AB238" s="33"/>
      <c r="AC238" s="33"/>
      <c r="AD238" s="33"/>
      <c r="AE238" s="33"/>
      <c r="AT238" s="18" t="s">
        <v>210</v>
      </c>
      <c r="AU238" s="18" t="s">
        <v>91</v>
      </c>
    </row>
    <row r="239" spans="1:65" s="2" customFormat="1" ht="14.45" customHeight="1">
      <c r="A239" s="33"/>
      <c r="B239" s="149"/>
      <c r="C239" s="150" t="s">
        <v>372</v>
      </c>
      <c r="D239" s="150" t="s">
        <v>201</v>
      </c>
      <c r="E239" s="151" t="s">
        <v>419</v>
      </c>
      <c r="F239" s="152" t="s">
        <v>420</v>
      </c>
      <c r="G239" s="153" t="s">
        <v>204</v>
      </c>
      <c r="H239" s="154">
        <v>626.26</v>
      </c>
      <c r="I239" s="155"/>
      <c r="J239" s="156">
        <f>ROUND(I239*H239,2)</f>
        <v>0</v>
      </c>
      <c r="K239" s="152" t="s">
        <v>205</v>
      </c>
      <c r="L239" s="34"/>
      <c r="M239" s="157" t="s">
        <v>1</v>
      </c>
      <c r="N239" s="158" t="s">
        <v>46</v>
      </c>
      <c r="O239" s="59"/>
      <c r="P239" s="159">
        <f>O239*H239</f>
        <v>0</v>
      </c>
      <c r="Q239" s="159">
        <v>0.00086</v>
      </c>
      <c r="R239" s="159">
        <f>Q239*H239</f>
        <v>0.5385835999999999</v>
      </c>
      <c r="S239" s="159">
        <v>0</v>
      </c>
      <c r="T239" s="160">
        <f>S239*H239</f>
        <v>0</v>
      </c>
      <c r="U239" s="33"/>
      <c r="V239" s="33"/>
      <c r="W239" s="33"/>
      <c r="X239" s="33"/>
      <c r="Y239" s="33"/>
      <c r="Z239" s="33"/>
      <c r="AA239" s="33"/>
      <c r="AB239" s="33"/>
      <c r="AC239" s="33"/>
      <c r="AD239" s="33"/>
      <c r="AE239" s="33"/>
      <c r="AR239" s="161" t="s">
        <v>206</v>
      </c>
      <c r="AT239" s="161" t="s">
        <v>201</v>
      </c>
      <c r="AU239" s="161" t="s">
        <v>91</v>
      </c>
      <c r="AY239" s="18" t="s">
        <v>199</v>
      </c>
      <c r="BE239" s="162">
        <f>IF(N239="základní",J239,0)</f>
        <v>0</v>
      </c>
      <c r="BF239" s="162">
        <f>IF(N239="snížená",J239,0)</f>
        <v>0</v>
      </c>
      <c r="BG239" s="162">
        <f>IF(N239="zákl. přenesená",J239,0)</f>
        <v>0</v>
      </c>
      <c r="BH239" s="162">
        <f>IF(N239="sníž. přenesená",J239,0)</f>
        <v>0</v>
      </c>
      <c r="BI239" s="162">
        <f>IF(N239="nulová",J239,0)</f>
        <v>0</v>
      </c>
      <c r="BJ239" s="18" t="s">
        <v>89</v>
      </c>
      <c r="BK239" s="162">
        <f>ROUND(I239*H239,2)</f>
        <v>0</v>
      </c>
      <c r="BL239" s="18" t="s">
        <v>206</v>
      </c>
      <c r="BM239" s="161" t="s">
        <v>2105</v>
      </c>
    </row>
    <row r="240" spans="1:47" s="2" customFormat="1" ht="48.75">
      <c r="A240" s="33"/>
      <c r="B240" s="34"/>
      <c r="C240" s="33"/>
      <c r="D240" s="163" t="s">
        <v>208</v>
      </c>
      <c r="E240" s="33"/>
      <c r="F240" s="164" t="s">
        <v>422</v>
      </c>
      <c r="G240" s="33"/>
      <c r="H240" s="33"/>
      <c r="I240" s="165"/>
      <c r="J240" s="33"/>
      <c r="K240" s="33"/>
      <c r="L240" s="34"/>
      <c r="M240" s="166"/>
      <c r="N240" s="167"/>
      <c r="O240" s="59"/>
      <c r="P240" s="59"/>
      <c r="Q240" s="59"/>
      <c r="R240" s="59"/>
      <c r="S240" s="59"/>
      <c r="T240" s="60"/>
      <c r="U240" s="33"/>
      <c r="V240" s="33"/>
      <c r="W240" s="33"/>
      <c r="X240" s="33"/>
      <c r="Y240" s="33"/>
      <c r="Z240" s="33"/>
      <c r="AA240" s="33"/>
      <c r="AB240" s="33"/>
      <c r="AC240" s="33"/>
      <c r="AD240" s="33"/>
      <c r="AE240" s="33"/>
      <c r="AT240" s="18" t="s">
        <v>208</v>
      </c>
      <c r="AU240" s="18" t="s">
        <v>91</v>
      </c>
    </row>
    <row r="241" spans="1:47" s="2" customFormat="1" ht="195">
      <c r="A241" s="33"/>
      <c r="B241" s="34"/>
      <c r="C241" s="33"/>
      <c r="D241" s="163" t="s">
        <v>210</v>
      </c>
      <c r="E241" s="33"/>
      <c r="F241" s="168" t="s">
        <v>415</v>
      </c>
      <c r="G241" s="33"/>
      <c r="H241" s="33"/>
      <c r="I241" s="165"/>
      <c r="J241" s="33"/>
      <c r="K241" s="33"/>
      <c r="L241" s="34"/>
      <c r="M241" s="166"/>
      <c r="N241" s="167"/>
      <c r="O241" s="59"/>
      <c r="P241" s="59"/>
      <c r="Q241" s="59"/>
      <c r="R241" s="59"/>
      <c r="S241" s="59"/>
      <c r="T241" s="60"/>
      <c r="U241" s="33"/>
      <c r="V241" s="33"/>
      <c r="W241" s="33"/>
      <c r="X241" s="33"/>
      <c r="Y241" s="33"/>
      <c r="Z241" s="33"/>
      <c r="AA241" s="33"/>
      <c r="AB241" s="33"/>
      <c r="AC241" s="33"/>
      <c r="AD241" s="33"/>
      <c r="AE241" s="33"/>
      <c r="AT241" s="18" t="s">
        <v>210</v>
      </c>
      <c r="AU241" s="18" t="s">
        <v>91</v>
      </c>
    </row>
    <row r="242" spans="1:65" s="2" customFormat="1" ht="14.45" customHeight="1">
      <c r="A242" s="33"/>
      <c r="B242" s="149"/>
      <c r="C242" s="150" t="s">
        <v>378</v>
      </c>
      <c r="D242" s="150" t="s">
        <v>201</v>
      </c>
      <c r="E242" s="151" t="s">
        <v>2106</v>
      </c>
      <c r="F242" s="152" t="s">
        <v>2107</v>
      </c>
      <c r="G242" s="153" t="s">
        <v>204</v>
      </c>
      <c r="H242" s="154">
        <v>101</v>
      </c>
      <c r="I242" s="155"/>
      <c r="J242" s="156">
        <f>ROUND(I242*H242,2)</f>
        <v>0</v>
      </c>
      <c r="K242" s="152" t="s">
        <v>205</v>
      </c>
      <c r="L242" s="34"/>
      <c r="M242" s="157" t="s">
        <v>1</v>
      </c>
      <c r="N242" s="158" t="s">
        <v>46</v>
      </c>
      <c r="O242" s="59"/>
      <c r="P242" s="159">
        <f>O242*H242</f>
        <v>0</v>
      </c>
      <c r="Q242" s="159">
        <v>0.07447</v>
      </c>
      <c r="R242" s="159">
        <f>Q242*H242</f>
        <v>7.52147</v>
      </c>
      <c r="S242" s="159">
        <v>0</v>
      </c>
      <c r="T242" s="160">
        <f>S242*H242</f>
        <v>0</v>
      </c>
      <c r="U242" s="33"/>
      <c r="V242" s="33"/>
      <c r="W242" s="33"/>
      <c r="X242" s="33"/>
      <c r="Y242" s="33"/>
      <c r="Z242" s="33"/>
      <c r="AA242" s="33"/>
      <c r="AB242" s="33"/>
      <c r="AC242" s="33"/>
      <c r="AD242" s="33"/>
      <c r="AE242" s="33"/>
      <c r="AR242" s="161" t="s">
        <v>206</v>
      </c>
      <c r="AT242" s="161" t="s">
        <v>201</v>
      </c>
      <c r="AU242" s="161" t="s">
        <v>91</v>
      </c>
      <c r="AY242" s="18" t="s">
        <v>199</v>
      </c>
      <c r="BE242" s="162">
        <f>IF(N242="základní",J242,0)</f>
        <v>0</v>
      </c>
      <c r="BF242" s="162">
        <f>IF(N242="snížená",J242,0)</f>
        <v>0</v>
      </c>
      <c r="BG242" s="162">
        <f>IF(N242="zákl. přenesená",J242,0)</f>
        <v>0</v>
      </c>
      <c r="BH242" s="162">
        <f>IF(N242="sníž. přenesená",J242,0)</f>
        <v>0</v>
      </c>
      <c r="BI242" s="162">
        <f>IF(N242="nulová",J242,0)</f>
        <v>0</v>
      </c>
      <c r="BJ242" s="18" t="s">
        <v>89</v>
      </c>
      <c r="BK242" s="162">
        <f>ROUND(I242*H242,2)</f>
        <v>0</v>
      </c>
      <c r="BL242" s="18" t="s">
        <v>206</v>
      </c>
      <c r="BM242" s="161" t="s">
        <v>2108</v>
      </c>
    </row>
    <row r="243" spans="1:47" s="2" customFormat="1" ht="58.5">
      <c r="A243" s="33"/>
      <c r="B243" s="34"/>
      <c r="C243" s="33"/>
      <c r="D243" s="163" t="s">
        <v>208</v>
      </c>
      <c r="E243" s="33"/>
      <c r="F243" s="164" t="s">
        <v>2109</v>
      </c>
      <c r="G243" s="33"/>
      <c r="H243" s="33"/>
      <c r="I243" s="165"/>
      <c r="J243" s="33"/>
      <c r="K243" s="33"/>
      <c r="L243" s="34"/>
      <c r="M243" s="166"/>
      <c r="N243" s="167"/>
      <c r="O243" s="59"/>
      <c r="P243" s="59"/>
      <c r="Q243" s="59"/>
      <c r="R243" s="59"/>
      <c r="S243" s="59"/>
      <c r="T243" s="60"/>
      <c r="U243" s="33"/>
      <c r="V243" s="33"/>
      <c r="W243" s="33"/>
      <c r="X243" s="33"/>
      <c r="Y243" s="33"/>
      <c r="Z243" s="33"/>
      <c r="AA243" s="33"/>
      <c r="AB243" s="33"/>
      <c r="AC243" s="33"/>
      <c r="AD243" s="33"/>
      <c r="AE243" s="33"/>
      <c r="AT243" s="18" t="s">
        <v>208</v>
      </c>
      <c r="AU243" s="18" t="s">
        <v>91</v>
      </c>
    </row>
    <row r="244" spans="1:47" s="2" customFormat="1" ht="195">
      <c r="A244" s="33"/>
      <c r="B244" s="34"/>
      <c r="C244" s="33"/>
      <c r="D244" s="163" t="s">
        <v>210</v>
      </c>
      <c r="E244" s="33"/>
      <c r="F244" s="168" t="s">
        <v>415</v>
      </c>
      <c r="G244" s="33"/>
      <c r="H244" s="33"/>
      <c r="I244" s="165"/>
      <c r="J244" s="33"/>
      <c r="K244" s="33"/>
      <c r="L244" s="34"/>
      <c r="M244" s="166"/>
      <c r="N244" s="167"/>
      <c r="O244" s="59"/>
      <c r="P244" s="59"/>
      <c r="Q244" s="59"/>
      <c r="R244" s="59"/>
      <c r="S244" s="59"/>
      <c r="T244" s="60"/>
      <c r="U244" s="33"/>
      <c r="V244" s="33"/>
      <c r="W244" s="33"/>
      <c r="X244" s="33"/>
      <c r="Y244" s="33"/>
      <c r="Z244" s="33"/>
      <c r="AA244" s="33"/>
      <c r="AB244" s="33"/>
      <c r="AC244" s="33"/>
      <c r="AD244" s="33"/>
      <c r="AE244" s="33"/>
      <c r="AT244" s="18" t="s">
        <v>210</v>
      </c>
      <c r="AU244" s="18" t="s">
        <v>91</v>
      </c>
    </row>
    <row r="245" spans="2:51" s="14" customFormat="1" ht="11.25">
      <c r="B245" s="177"/>
      <c r="D245" s="163" t="s">
        <v>212</v>
      </c>
      <c r="E245" s="178" t="s">
        <v>1</v>
      </c>
      <c r="F245" s="179" t="s">
        <v>2096</v>
      </c>
      <c r="H245" s="178" t="s">
        <v>1</v>
      </c>
      <c r="I245" s="180"/>
      <c r="L245" s="177"/>
      <c r="M245" s="181"/>
      <c r="N245" s="182"/>
      <c r="O245" s="182"/>
      <c r="P245" s="182"/>
      <c r="Q245" s="182"/>
      <c r="R245" s="182"/>
      <c r="S245" s="182"/>
      <c r="T245" s="183"/>
      <c r="AT245" s="178" t="s">
        <v>212</v>
      </c>
      <c r="AU245" s="178" t="s">
        <v>91</v>
      </c>
      <c r="AV245" s="14" t="s">
        <v>89</v>
      </c>
      <c r="AW245" s="14" t="s">
        <v>36</v>
      </c>
      <c r="AX245" s="14" t="s">
        <v>81</v>
      </c>
      <c r="AY245" s="178" t="s">
        <v>199</v>
      </c>
    </row>
    <row r="246" spans="2:51" s="14" customFormat="1" ht="11.25">
      <c r="B246" s="177"/>
      <c r="D246" s="163" t="s">
        <v>212</v>
      </c>
      <c r="E246" s="178" t="s">
        <v>1</v>
      </c>
      <c r="F246" s="179" t="s">
        <v>2110</v>
      </c>
      <c r="H246" s="178" t="s">
        <v>1</v>
      </c>
      <c r="I246" s="180"/>
      <c r="L246" s="177"/>
      <c r="M246" s="181"/>
      <c r="N246" s="182"/>
      <c r="O246" s="182"/>
      <c r="P246" s="182"/>
      <c r="Q246" s="182"/>
      <c r="R246" s="182"/>
      <c r="S246" s="182"/>
      <c r="T246" s="183"/>
      <c r="AT246" s="178" t="s">
        <v>212</v>
      </c>
      <c r="AU246" s="178" t="s">
        <v>91</v>
      </c>
      <c r="AV246" s="14" t="s">
        <v>89</v>
      </c>
      <c r="AW246" s="14" t="s">
        <v>36</v>
      </c>
      <c r="AX246" s="14" t="s">
        <v>81</v>
      </c>
      <c r="AY246" s="178" t="s">
        <v>199</v>
      </c>
    </row>
    <row r="247" spans="2:51" s="13" customFormat="1" ht="11.25">
      <c r="B247" s="169"/>
      <c r="D247" s="163" t="s">
        <v>212</v>
      </c>
      <c r="E247" s="170" t="s">
        <v>1</v>
      </c>
      <c r="F247" s="171" t="s">
        <v>2111</v>
      </c>
      <c r="H247" s="172">
        <v>101</v>
      </c>
      <c r="I247" s="173"/>
      <c r="L247" s="169"/>
      <c r="M247" s="174"/>
      <c r="N247" s="175"/>
      <c r="O247" s="175"/>
      <c r="P247" s="175"/>
      <c r="Q247" s="175"/>
      <c r="R247" s="175"/>
      <c r="S247" s="175"/>
      <c r="T247" s="176"/>
      <c r="AT247" s="170" t="s">
        <v>212</v>
      </c>
      <c r="AU247" s="170" t="s">
        <v>91</v>
      </c>
      <c r="AV247" s="13" t="s">
        <v>91</v>
      </c>
      <c r="AW247" s="13" t="s">
        <v>36</v>
      </c>
      <c r="AX247" s="13" t="s">
        <v>81</v>
      </c>
      <c r="AY247" s="170" t="s">
        <v>199</v>
      </c>
    </row>
    <row r="248" spans="2:51" s="15" customFormat="1" ht="11.25">
      <c r="B248" s="184"/>
      <c r="D248" s="163" t="s">
        <v>212</v>
      </c>
      <c r="E248" s="185" t="s">
        <v>1</v>
      </c>
      <c r="F248" s="186" t="s">
        <v>234</v>
      </c>
      <c r="H248" s="187">
        <v>101</v>
      </c>
      <c r="I248" s="188"/>
      <c r="L248" s="184"/>
      <c r="M248" s="189"/>
      <c r="N248" s="190"/>
      <c r="O248" s="190"/>
      <c r="P248" s="190"/>
      <c r="Q248" s="190"/>
      <c r="R248" s="190"/>
      <c r="S248" s="190"/>
      <c r="T248" s="191"/>
      <c r="AT248" s="185" t="s">
        <v>212</v>
      </c>
      <c r="AU248" s="185" t="s">
        <v>91</v>
      </c>
      <c r="AV248" s="15" t="s">
        <v>206</v>
      </c>
      <c r="AW248" s="15" t="s">
        <v>36</v>
      </c>
      <c r="AX248" s="15" t="s">
        <v>89</v>
      </c>
      <c r="AY248" s="185" t="s">
        <v>199</v>
      </c>
    </row>
    <row r="249" spans="1:65" s="2" customFormat="1" ht="24.2" customHeight="1">
      <c r="A249" s="33"/>
      <c r="B249" s="149"/>
      <c r="C249" s="150" t="s">
        <v>386</v>
      </c>
      <c r="D249" s="150" t="s">
        <v>201</v>
      </c>
      <c r="E249" s="151" t="s">
        <v>424</v>
      </c>
      <c r="F249" s="152" t="s">
        <v>425</v>
      </c>
      <c r="G249" s="153" t="s">
        <v>275</v>
      </c>
      <c r="H249" s="154">
        <v>2.794</v>
      </c>
      <c r="I249" s="155"/>
      <c r="J249" s="156">
        <f>ROUND(I249*H249,2)</f>
        <v>0</v>
      </c>
      <c r="K249" s="152" t="s">
        <v>205</v>
      </c>
      <c r="L249" s="34"/>
      <c r="M249" s="157" t="s">
        <v>1</v>
      </c>
      <c r="N249" s="158" t="s">
        <v>46</v>
      </c>
      <c r="O249" s="59"/>
      <c r="P249" s="159">
        <f>O249*H249</f>
        <v>0</v>
      </c>
      <c r="Q249" s="159">
        <v>1.0958</v>
      </c>
      <c r="R249" s="159">
        <f>Q249*H249</f>
        <v>3.0616652</v>
      </c>
      <c r="S249" s="159">
        <v>0</v>
      </c>
      <c r="T249" s="160">
        <f>S249*H249</f>
        <v>0</v>
      </c>
      <c r="U249" s="33"/>
      <c r="V249" s="33"/>
      <c r="W249" s="33"/>
      <c r="X249" s="33"/>
      <c r="Y249" s="33"/>
      <c r="Z249" s="33"/>
      <c r="AA249" s="33"/>
      <c r="AB249" s="33"/>
      <c r="AC249" s="33"/>
      <c r="AD249" s="33"/>
      <c r="AE249" s="33"/>
      <c r="AR249" s="161" t="s">
        <v>206</v>
      </c>
      <c r="AT249" s="161" t="s">
        <v>201</v>
      </c>
      <c r="AU249" s="161" t="s">
        <v>91</v>
      </c>
      <c r="AY249" s="18" t="s">
        <v>199</v>
      </c>
      <c r="BE249" s="162">
        <f>IF(N249="základní",J249,0)</f>
        <v>0</v>
      </c>
      <c r="BF249" s="162">
        <f>IF(N249="snížená",J249,0)</f>
        <v>0</v>
      </c>
      <c r="BG249" s="162">
        <f>IF(N249="zákl. přenesená",J249,0)</f>
        <v>0</v>
      </c>
      <c r="BH249" s="162">
        <f>IF(N249="sníž. přenesená",J249,0)</f>
        <v>0</v>
      </c>
      <c r="BI249" s="162">
        <f>IF(N249="nulová",J249,0)</f>
        <v>0</v>
      </c>
      <c r="BJ249" s="18" t="s">
        <v>89</v>
      </c>
      <c r="BK249" s="162">
        <f>ROUND(I249*H249,2)</f>
        <v>0</v>
      </c>
      <c r="BL249" s="18" t="s">
        <v>206</v>
      </c>
      <c r="BM249" s="161" t="s">
        <v>2112</v>
      </c>
    </row>
    <row r="250" spans="1:47" s="2" customFormat="1" ht="48.75">
      <c r="A250" s="33"/>
      <c r="B250" s="34"/>
      <c r="C250" s="33"/>
      <c r="D250" s="163" t="s">
        <v>208</v>
      </c>
      <c r="E250" s="33"/>
      <c r="F250" s="164" t="s">
        <v>427</v>
      </c>
      <c r="G250" s="33"/>
      <c r="H250" s="33"/>
      <c r="I250" s="165"/>
      <c r="J250" s="33"/>
      <c r="K250" s="33"/>
      <c r="L250" s="34"/>
      <c r="M250" s="166"/>
      <c r="N250" s="167"/>
      <c r="O250" s="59"/>
      <c r="P250" s="59"/>
      <c r="Q250" s="59"/>
      <c r="R250" s="59"/>
      <c r="S250" s="59"/>
      <c r="T250" s="60"/>
      <c r="U250" s="33"/>
      <c r="V250" s="33"/>
      <c r="W250" s="33"/>
      <c r="X250" s="33"/>
      <c r="Y250" s="33"/>
      <c r="Z250" s="33"/>
      <c r="AA250" s="33"/>
      <c r="AB250" s="33"/>
      <c r="AC250" s="33"/>
      <c r="AD250" s="33"/>
      <c r="AE250" s="33"/>
      <c r="AT250" s="18" t="s">
        <v>208</v>
      </c>
      <c r="AU250" s="18" t="s">
        <v>91</v>
      </c>
    </row>
    <row r="251" spans="1:47" s="2" customFormat="1" ht="97.5">
      <c r="A251" s="33"/>
      <c r="B251" s="34"/>
      <c r="C251" s="33"/>
      <c r="D251" s="163" t="s">
        <v>210</v>
      </c>
      <c r="E251" s="33"/>
      <c r="F251" s="168" t="s">
        <v>428</v>
      </c>
      <c r="G251" s="33"/>
      <c r="H251" s="33"/>
      <c r="I251" s="165"/>
      <c r="J251" s="33"/>
      <c r="K251" s="33"/>
      <c r="L251" s="34"/>
      <c r="M251" s="166"/>
      <c r="N251" s="167"/>
      <c r="O251" s="59"/>
      <c r="P251" s="59"/>
      <c r="Q251" s="59"/>
      <c r="R251" s="59"/>
      <c r="S251" s="59"/>
      <c r="T251" s="60"/>
      <c r="U251" s="33"/>
      <c r="V251" s="33"/>
      <c r="W251" s="33"/>
      <c r="X251" s="33"/>
      <c r="Y251" s="33"/>
      <c r="Z251" s="33"/>
      <c r="AA251" s="33"/>
      <c r="AB251" s="33"/>
      <c r="AC251" s="33"/>
      <c r="AD251" s="33"/>
      <c r="AE251" s="33"/>
      <c r="AT251" s="18" t="s">
        <v>210</v>
      </c>
      <c r="AU251" s="18" t="s">
        <v>91</v>
      </c>
    </row>
    <row r="252" spans="2:51" s="14" customFormat="1" ht="11.25">
      <c r="B252" s="177"/>
      <c r="D252" s="163" t="s">
        <v>212</v>
      </c>
      <c r="E252" s="178" t="s">
        <v>1</v>
      </c>
      <c r="F252" s="179" t="s">
        <v>2113</v>
      </c>
      <c r="H252" s="178" t="s">
        <v>1</v>
      </c>
      <c r="I252" s="180"/>
      <c r="L252" s="177"/>
      <c r="M252" s="181"/>
      <c r="N252" s="182"/>
      <c r="O252" s="182"/>
      <c r="P252" s="182"/>
      <c r="Q252" s="182"/>
      <c r="R252" s="182"/>
      <c r="S252" s="182"/>
      <c r="T252" s="183"/>
      <c r="AT252" s="178" t="s">
        <v>212</v>
      </c>
      <c r="AU252" s="178" t="s">
        <v>91</v>
      </c>
      <c r="AV252" s="14" t="s">
        <v>89</v>
      </c>
      <c r="AW252" s="14" t="s">
        <v>36</v>
      </c>
      <c r="AX252" s="14" t="s">
        <v>81</v>
      </c>
      <c r="AY252" s="178" t="s">
        <v>199</v>
      </c>
    </row>
    <row r="253" spans="2:51" s="13" customFormat="1" ht="11.25">
      <c r="B253" s="169"/>
      <c r="D253" s="163" t="s">
        <v>212</v>
      </c>
      <c r="E253" s="170" t="s">
        <v>1</v>
      </c>
      <c r="F253" s="171" t="s">
        <v>2114</v>
      </c>
      <c r="H253" s="172">
        <v>2.794</v>
      </c>
      <c r="I253" s="173"/>
      <c r="L253" s="169"/>
      <c r="M253" s="174"/>
      <c r="N253" s="175"/>
      <c r="O253" s="175"/>
      <c r="P253" s="175"/>
      <c r="Q253" s="175"/>
      <c r="R253" s="175"/>
      <c r="S253" s="175"/>
      <c r="T253" s="176"/>
      <c r="AT253" s="170" t="s">
        <v>212</v>
      </c>
      <c r="AU253" s="170" t="s">
        <v>91</v>
      </c>
      <c r="AV253" s="13" t="s">
        <v>91</v>
      </c>
      <c r="AW253" s="13" t="s">
        <v>36</v>
      </c>
      <c r="AX253" s="13" t="s">
        <v>81</v>
      </c>
      <c r="AY253" s="170" t="s">
        <v>199</v>
      </c>
    </row>
    <row r="254" spans="2:51" s="15" customFormat="1" ht="11.25">
      <c r="B254" s="184"/>
      <c r="D254" s="163" t="s">
        <v>212</v>
      </c>
      <c r="E254" s="185" t="s">
        <v>1</v>
      </c>
      <c r="F254" s="186" t="s">
        <v>234</v>
      </c>
      <c r="H254" s="187">
        <v>2.794</v>
      </c>
      <c r="I254" s="188"/>
      <c r="L254" s="184"/>
      <c r="M254" s="189"/>
      <c r="N254" s="190"/>
      <c r="O254" s="190"/>
      <c r="P254" s="190"/>
      <c r="Q254" s="190"/>
      <c r="R254" s="190"/>
      <c r="S254" s="190"/>
      <c r="T254" s="191"/>
      <c r="AT254" s="185" t="s">
        <v>212</v>
      </c>
      <c r="AU254" s="185" t="s">
        <v>91</v>
      </c>
      <c r="AV254" s="15" t="s">
        <v>206</v>
      </c>
      <c r="AW254" s="15" t="s">
        <v>36</v>
      </c>
      <c r="AX254" s="15" t="s">
        <v>89</v>
      </c>
      <c r="AY254" s="185" t="s">
        <v>199</v>
      </c>
    </row>
    <row r="255" spans="1:65" s="2" customFormat="1" ht="24.2" customHeight="1">
      <c r="A255" s="33"/>
      <c r="B255" s="149"/>
      <c r="C255" s="150" t="s">
        <v>397</v>
      </c>
      <c r="D255" s="150" t="s">
        <v>201</v>
      </c>
      <c r="E255" s="151" t="s">
        <v>843</v>
      </c>
      <c r="F255" s="152" t="s">
        <v>844</v>
      </c>
      <c r="G255" s="153" t="s">
        <v>275</v>
      </c>
      <c r="H255" s="154">
        <v>5.394</v>
      </c>
      <c r="I255" s="155"/>
      <c r="J255" s="156">
        <f>ROUND(I255*H255,2)</f>
        <v>0</v>
      </c>
      <c r="K255" s="152" t="s">
        <v>205</v>
      </c>
      <c r="L255" s="34"/>
      <c r="M255" s="157" t="s">
        <v>1</v>
      </c>
      <c r="N255" s="158" t="s">
        <v>46</v>
      </c>
      <c r="O255" s="59"/>
      <c r="P255" s="159">
        <f>O255*H255</f>
        <v>0</v>
      </c>
      <c r="Q255" s="159">
        <v>1.05631</v>
      </c>
      <c r="R255" s="159">
        <f>Q255*H255</f>
        <v>5.697736140000001</v>
      </c>
      <c r="S255" s="159">
        <v>0</v>
      </c>
      <c r="T255" s="160">
        <f>S255*H255</f>
        <v>0</v>
      </c>
      <c r="U255" s="33"/>
      <c r="V255" s="33"/>
      <c r="W255" s="33"/>
      <c r="X255" s="33"/>
      <c r="Y255" s="33"/>
      <c r="Z255" s="33"/>
      <c r="AA255" s="33"/>
      <c r="AB255" s="33"/>
      <c r="AC255" s="33"/>
      <c r="AD255" s="33"/>
      <c r="AE255" s="33"/>
      <c r="AR255" s="161" t="s">
        <v>206</v>
      </c>
      <c r="AT255" s="161" t="s">
        <v>201</v>
      </c>
      <c r="AU255" s="161" t="s">
        <v>91</v>
      </c>
      <c r="AY255" s="18" t="s">
        <v>199</v>
      </c>
      <c r="BE255" s="162">
        <f>IF(N255="základní",J255,0)</f>
        <v>0</v>
      </c>
      <c r="BF255" s="162">
        <f>IF(N255="snížená",J255,0)</f>
        <v>0</v>
      </c>
      <c r="BG255" s="162">
        <f>IF(N255="zákl. přenesená",J255,0)</f>
        <v>0</v>
      </c>
      <c r="BH255" s="162">
        <f>IF(N255="sníž. přenesená",J255,0)</f>
        <v>0</v>
      </c>
      <c r="BI255" s="162">
        <f>IF(N255="nulová",J255,0)</f>
        <v>0</v>
      </c>
      <c r="BJ255" s="18" t="s">
        <v>89</v>
      </c>
      <c r="BK255" s="162">
        <f>ROUND(I255*H255,2)</f>
        <v>0</v>
      </c>
      <c r="BL255" s="18" t="s">
        <v>206</v>
      </c>
      <c r="BM255" s="161" t="s">
        <v>2115</v>
      </c>
    </row>
    <row r="256" spans="1:47" s="2" customFormat="1" ht="48.75">
      <c r="A256" s="33"/>
      <c r="B256" s="34"/>
      <c r="C256" s="33"/>
      <c r="D256" s="163" t="s">
        <v>208</v>
      </c>
      <c r="E256" s="33"/>
      <c r="F256" s="164" t="s">
        <v>846</v>
      </c>
      <c r="G256" s="33"/>
      <c r="H256" s="33"/>
      <c r="I256" s="165"/>
      <c r="J256" s="33"/>
      <c r="K256" s="33"/>
      <c r="L256" s="34"/>
      <c r="M256" s="166"/>
      <c r="N256" s="167"/>
      <c r="O256" s="59"/>
      <c r="P256" s="59"/>
      <c r="Q256" s="59"/>
      <c r="R256" s="59"/>
      <c r="S256" s="59"/>
      <c r="T256" s="60"/>
      <c r="U256" s="33"/>
      <c r="V256" s="33"/>
      <c r="W256" s="33"/>
      <c r="X256" s="33"/>
      <c r="Y256" s="33"/>
      <c r="Z256" s="33"/>
      <c r="AA256" s="33"/>
      <c r="AB256" s="33"/>
      <c r="AC256" s="33"/>
      <c r="AD256" s="33"/>
      <c r="AE256" s="33"/>
      <c r="AT256" s="18" t="s">
        <v>208</v>
      </c>
      <c r="AU256" s="18" t="s">
        <v>91</v>
      </c>
    </row>
    <row r="257" spans="1:47" s="2" customFormat="1" ht="97.5">
      <c r="A257" s="33"/>
      <c r="B257" s="34"/>
      <c r="C257" s="33"/>
      <c r="D257" s="163" t="s">
        <v>210</v>
      </c>
      <c r="E257" s="33"/>
      <c r="F257" s="168" t="s">
        <v>428</v>
      </c>
      <c r="G257" s="33"/>
      <c r="H257" s="33"/>
      <c r="I257" s="165"/>
      <c r="J257" s="33"/>
      <c r="K257" s="33"/>
      <c r="L257" s="34"/>
      <c r="M257" s="166"/>
      <c r="N257" s="167"/>
      <c r="O257" s="59"/>
      <c r="P257" s="59"/>
      <c r="Q257" s="59"/>
      <c r="R257" s="59"/>
      <c r="S257" s="59"/>
      <c r="T257" s="60"/>
      <c r="U257" s="33"/>
      <c r="V257" s="33"/>
      <c r="W257" s="33"/>
      <c r="X257" s="33"/>
      <c r="Y257" s="33"/>
      <c r="Z257" s="33"/>
      <c r="AA257" s="33"/>
      <c r="AB257" s="33"/>
      <c r="AC257" s="33"/>
      <c r="AD257" s="33"/>
      <c r="AE257" s="33"/>
      <c r="AT257" s="18" t="s">
        <v>210</v>
      </c>
      <c r="AU257" s="18" t="s">
        <v>91</v>
      </c>
    </row>
    <row r="258" spans="2:51" s="14" customFormat="1" ht="11.25">
      <c r="B258" s="177"/>
      <c r="D258" s="163" t="s">
        <v>212</v>
      </c>
      <c r="E258" s="178" t="s">
        <v>1</v>
      </c>
      <c r="F258" s="179" t="s">
        <v>2113</v>
      </c>
      <c r="H258" s="178" t="s">
        <v>1</v>
      </c>
      <c r="I258" s="180"/>
      <c r="L258" s="177"/>
      <c r="M258" s="181"/>
      <c r="N258" s="182"/>
      <c r="O258" s="182"/>
      <c r="P258" s="182"/>
      <c r="Q258" s="182"/>
      <c r="R258" s="182"/>
      <c r="S258" s="182"/>
      <c r="T258" s="183"/>
      <c r="AT258" s="178" t="s">
        <v>212</v>
      </c>
      <c r="AU258" s="178" t="s">
        <v>91</v>
      </c>
      <c r="AV258" s="14" t="s">
        <v>89</v>
      </c>
      <c r="AW258" s="14" t="s">
        <v>36</v>
      </c>
      <c r="AX258" s="14" t="s">
        <v>81</v>
      </c>
      <c r="AY258" s="178" t="s">
        <v>199</v>
      </c>
    </row>
    <row r="259" spans="2:51" s="13" customFormat="1" ht="11.25">
      <c r="B259" s="169"/>
      <c r="D259" s="163" t="s">
        <v>212</v>
      </c>
      <c r="E259" s="170" t="s">
        <v>1</v>
      </c>
      <c r="F259" s="171" t="s">
        <v>2116</v>
      </c>
      <c r="H259" s="172">
        <v>5.394</v>
      </c>
      <c r="I259" s="173"/>
      <c r="L259" s="169"/>
      <c r="M259" s="174"/>
      <c r="N259" s="175"/>
      <c r="O259" s="175"/>
      <c r="P259" s="175"/>
      <c r="Q259" s="175"/>
      <c r="R259" s="175"/>
      <c r="S259" s="175"/>
      <c r="T259" s="176"/>
      <c r="AT259" s="170" t="s">
        <v>212</v>
      </c>
      <c r="AU259" s="170" t="s">
        <v>91</v>
      </c>
      <c r="AV259" s="13" t="s">
        <v>91</v>
      </c>
      <c r="AW259" s="13" t="s">
        <v>36</v>
      </c>
      <c r="AX259" s="13" t="s">
        <v>81</v>
      </c>
      <c r="AY259" s="170" t="s">
        <v>199</v>
      </c>
    </row>
    <row r="260" spans="2:51" s="15" customFormat="1" ht="11.25">
      <c r="B260" s="184"/>
      <c r="D260" s="163" t="s">
        <v>212</v>
      </c>
      <c r="E260" s="185" t="s">
        <v>1</v>
      </c>
      <c r="F260" s="186" t="s">
        <v>234</v>
      </c>
      <c r="H260" s="187">
        <v>5.394</v>
      </c>
      <c r="I260" s="188"/>
      <c r="L260" s="184"/>
      <c r="M260" s="189"/>
      <c r="N260" s="190"/>
      <c r="O260" s="190"/>
      <c r="P260" s="190"/>
      <c r="Q260" s="190"/>
      <c r="R260" s="190"/>
      <c r="S260" s="190"/>
      <c r="T260" s="191"/>
      <c r="AT260" s="185" t="s">
        <v>212</v>
      </c>
      <c r="AU260" s="185" t="s">
        <v>91</v>
      </c>
      <c r="AV260" s="15" t="s">
        <v>206</v>
      </c>
      <c r="AW260" s="15" t="s">
        <v>36</v>
      </c>
      <c r="AX260" s="15" t="s">
        <v>89</v>
      </c>
      <c r="AY260" s="185" t="s">
        <v>199</v>
      </c>
    </row>
    <row r="261" spans="1:65" s="2" customFormat="1" ht="24.2" customHeight="1">
      <c r="A261" s="33"/>
      <c r="B261" s="149"/>
      <c r="C261" s="150" t="s">
        <v>402</v>
      </c>
      <c r="D261" s="150" t="s">
        <v>201</v>
      </c>
      <c r="E261" s="151" t="s">
        <v>432</v>
      </c>
      <c r="F261" s="152" t="s">
        <v>433</v>
      </c>
      <c r="G261" s="153" t="s">
        <v>275</v>
      </c>
      <c r="H261" s="154">
        <v>15.412</v>
      </c>
      <c r="I261" s="155"/>
      <c r="J261" s="156">
        <f>ROUND(I261*H261,2)</f>
        <v>0</v>
      </c>
      <c r="K261" s="152" t="s">
        <v>205</v>
      </c>
      <c r="L261" s="34"/>
      <c r="M261" s="157" t="s">
        <v>1</v>
      </c>
      <c r="N261" s="158" t="s">
        <v>46</v>
      </c>
      <c r="O261" s="59"/>
      <c r="P261" s="159">
        <f>O261*H261</f>
        <v>0</v>
      </c>
      <c r="Q261" s="159">
        <v>1.03951</v>
      </c>
      <c r="R261" s="159">
        <f>Q261*H261</f>
        <v>16.02092812</v>
      </c>
      <c r="S261" s="159">
        <v>0</v>
      </c>
      <c r="T261" s="160">
        <f>S261*H261</f>
        <v>0</v>
      </c>
      <c r="U261" s="33"/>
      <c r="V261" s="33"/>
      <c r="W261" s="33"/>
      <c r="X261" s="33"/>
      <c r="Y261" s="33"/>
      <c r="Z261" s="33"/>
      <c r="AA261" s="33"/>
      <c r="AB261" s="33"/>
      <c r="AC261" s="33"/>
      <c r="AD261" s="33"/>
      <c r="AE261" s="33"/>
      <c r="AR261" s="161" t="s">
        <v>206</v>
      </c>
      <c r="AT261" s="161" t="s">
        <v>201</v>
      </c>
      <c r="AU261" s="161" t="s">
        <v>91</v>
      </c>
      <c r="AY261" s="18" t="s">
        <v>199</v>
      </c>
      <c r="BE261" s="162">
        <f>IF(N261="základní",J261,0)</f>
        <v>0</v>
      </c>
      <c r="BF261" s="162">
        <f>IF(N261="snížená",J261,0)</f>
        <v>0</v>
      </c>
      <c r="BG261" s="162">
        <f>IF(N261="zákl. přenesená",J261,0)</f>
        <v>0</v>
      </c>
      <c r="BH261" s="162">
        <f>IF(N261="sníž. přenesená",J261,0)</f>
        <v>0</v>
      </c>
      <c r="BI261" s="162">
        <f>IF(N261="nulová",J261,0)</f>
        <v>0</v>
      </c>
      <c r="BJ261" s="18" t="s">
        <v>89</v>
      </c>
      <c r="BK261" s="162">
        <f>ROUND(I261*H261,2)</f>
        <v>0</v>
      </c>
      <c r="BL261" s="18" t="s">
        <v>206</v>
      </c>
      <c r="BM261" s="161" t="s">
        <v>2117</v>
      </c>
    </row>
    <row r="262" spans="1:47" s="2" customFormat="1" ht="48.75">
      <c r="A262" s="33"/>
      <c r="B262" s="34"/>
      <c r="C262" s="33"/>
      <c r="D262" s="163" t="s">
        <v>208</v>
      </c>
      <c r="E262" s="33"/>
      <c r="F262" s="164" t="s">
        <v>435</v>
      </c>
      <c r="G262" s="33"/>
      <c r="H262" s="33"/>
      <c r="I262" s="165"/>
      <c r="J262" s="33"/>
      <c r="K262" s="33"/>
      <c r="L262" s="34"/>
      <c r="M262" s="166"/>
      <c r="N262" s="167"/>
      <c r="O262" s="59"/>
      <c r="P262" s="59"/>
      <c r="Q262" s="59"/>
      <c r="R262" s="59"/>
      <c r="S262" s="59"/>
      <c r="T262" s="60"/>
      <c r="U262" s="33"/>
      <c r="V262" s="33"/>
      <c r="W262" s="33"/>
      <c r="X262" s="33"/>
      <c r="Y262" s="33"/>
      <c r="Z262" s="33"/>
      <c r="AA262" s="33"/>
      <c r="AB262" s="33"/>
      <c r="AC262" s="33"/>
      <c r="AD262" s="33"/>
      <c r="AE262" s="33"/>
      <c r="AT262" s="18" t="s">
        <v>208</v>
      </c>
      <c r="AU262" s="18" t="s">
        <v>91</v>
      </c>
    </row>
    <row r="263" spans="1:47" s="2" customFormat="1" ht="97.5">
      <c r="A263" s="33"/>
      <c r="B263" s="34"/>
      <c r="C263" s="33"/>
      <c r="D263" s="163" t="s">
        <v>210</v>
      </c>
      <c r="E263" s="33"/>
      <c r="F263" s="168" t="s">
        <v>428</v>
      </c>
      <c r="G263" s="33"/>
      <c r="H263" s="33"/>
      <c r="I263" s="165"/>
      <c r="J263" s="33"/>
      <c r="K263" s="33"/>
      <c r="L263" s="34"/>
      <c r="M263" s="166"/>
      <c r="N263" s="167"/>
      <c r="O263" s="59"/>
      <c r="P263" s="59"/>
      <c r="Q263" s="59"/>
      <c r="R263" s="59"/>
      <c r="S263" s="59"/>
      <c r="T263" s="60"/>
      <c r="U263" s="33"/>
      <c r="V263" s="33"/>
      <c r="W263" s="33"/>
      <c r="X263" s="33"/>
      <c r="Y263" s="33"/>
      <c r="Z263" s="33"/>
      <c r="AA263" s="33"/>
      <c r="AB263" s="33"/>
      <c r="AC263" s="33"/>
      <c r="AD263" s="33"/>
      <c r="AE263" s="33"/>
      <c r="AT263" s="18" t="s">
        <v>210</v>
      </c>
      <c r="AU263" s="18" t="s">
        <v>91</v>
      </c>
    </row>
    <row r="264" spans="2:51" s="14" customFormat="1" ht="11.25">
      <c r="B264" s="177"/>
      <c r="D264" s="163" t="s">
        <v>212</v>
      </c>
      <c r="E264" s="178" t="s">
        <v>1</v>
      </c>
      <c r="F264" s="179" t="s">
        <v>2113</v>
      </c>
      <c r="H264" s="178" t="s">
        <v>1</v>
      </c>
      <c r="I264" s="180"/>
      <c r="L264" s="177"/>
      <c r="M264" s="181"/>
      <c r="N264" s="182"/>
      <c r="O264" s="182"/>
      <c r="P264" s="182"/>
      <c r="Q264" s="182"/>
      <c r="R264" s="182"/>
      <c r="S264" s="182"/>
      <c r="T264" s="183"/>
      <c r="AT264" s="178" t="s">
        <v>212</v>
      </c>
      <c r="AU264" s="178" t="s">
        <v>91</v>
      </c>
      <c r="AV264" s="14" t="s">
        <v>89</v>
      </c>
      <c r="AW264" s="14" t="s">
        <v>36</v>
      </c>
      <c r="AX264" s="14" t="s">
        <v>81</v>
      </c>
      <c r="AY264" s="178" t="s">
        <v>199</v>
      </c>
    </row>
    <row r="265" spans="2:51" s="13" customFormat="1" ht="11.25">
      <c r="B265" s="169"/>
      <c r="D265" s="163" t="s">
        <v>212</v>
      </c>
      <c r="E265" s="170" t="s">
        <v>1</v>
      </c>
      <c r="F265" s="171" t="s">
        <v>2118</v>
      </c>
      <c r="H265" s="172">
        <v>15.412</v>
      </c>
      <c r="I265" s="173"/>
      <c r="L265" s="169"/>
      <c r="M265" s="174"/>
      <c r="N265" s="175"/>
      <c r="O265" s="175"/>
      <c r="P265" s="175"/>
      <c r="Q265" s="175"/>
      <c r="R265" s="175"/>
      <c r="S265" s="175"/>
      <c r="T265" s="176"/>
      <c r="AT265" s="170" t="s">
        <v>212</v>
      </c>
      <c r="AU265" s="170" t="s">
        <v>91</v>
      </c>
      <c r="AV265" s="13" t="s">
        <v>91</v>
      </c>
      <c r="AW265" s="13" t="s">
        <v>36</v>
      </c>
      <c r="AX265" s="13" t="s">
        <v>81</v>
      </c>
      <c r="AY265" s="170" t="s">
        <v>199</v>
      </c>
    </row>
    <row r="266" spans="2:51" s="15" customFormat="1" ht="11.25">
      <c r="B266" s="184"/>
      <c r="D266" s="163" t="s">
        <v>212</v>
      </c>
      <c r="E266" s="185" t="s">
        <v>1</v>
      </c>
      <c r="F266" s="186" t="s">
        <v>234</v>
      </c>
      <c r="H266" s="187">
        <v>15.412</v>
      </c>
      <c r="I266" s="188"/>
      <c r="L266" s="184"/>
      <c r="M266" s="189"/>
      <c r="N266" s="190"/>
      <c r="O266" s="190"/>
      <c r="P266" s="190"/>
      <c r="Q266" s="190"/>
      <c r="R266" s="190"/>
      <c r="S266" s="190"/>
      <c r="T266" s="191"/>
      <c r="AT266" s="185" t="s">
        <v>212</v>
      </c>
      <c r="AU266" s="185" t="s">
        <v>91</v>
      </c>
      <c r="AV266" s="15" t="s">
        <v>206</v>
      </c>
      <c r="AW266" s="15" t="s">
        <v>36</v>
      </c>
      <c r="AX266" s="15" t="s">
        <v>89</v>
      </c>
      <c r="AY266" s="185" t="s">
        <v>199</v>
      </c>
    </row>
    <row r="267" spans="2:63" s="12" customFormat="1" ht="22.9" customHeight="1">
      <c r="B267" s="136"/>
      <c r="D267" s="137" t="s">
        <v>80</v>
      </c>
      <c r="E267" s="147" t="s">
        <v>206</v>
      </c>
      <c r="F267" s="147" t="s">
        <v>455</v>
      </c>
      <c r="I267" s="139"/>
      <c r="J267" s="148">
        <f>BK267</f>
        <v>0</v>
      </c>
      <c r="L267" s="136"/>
      <c r="M267" s="141"/>
      <c r="N267" s="142"/>
      <c r="O267" s="142"/>
      <c r="P267" s="143">
        <f>SUM(P268:P314)</f>
        <v>0</v>
      </c>
      <c r="Q267" s="142"/>
      <c r="R267" s="143">
        <f>SUM(R268:R314)</f>
        <v>3184.026813</v>
      </c>
      <c r="S267" s="142"/>
      <c r="T267" s="144">
        <f>SUM(T268:T314)</f>
        <v>0</v>
      </c>
      <c r="AR267" s="137" t="s">
        <v>89</v>
      </c>
      <c r="AT267" s="145" t="s">
        <v>80</v>
      </c>
      <c r="AU267" s="145" t="s">
        <v>89</v>
      </c>
      <c r="AY267" s="137" t="s">
        <v>199</v>
      </c>
      <c r="BK267" s="146">
        <f>SUM(BK268:BK314)</f>
        <v>0</v>
      </c>
    </row>
    <row r="268" spans="1:65" s="2" customFormat="1" ht="24.2" customHeight="1">
      <c r="A268" s="33"/>
      <c r="B268" s="149"/>
      <c r="C268" s="150" t="s">
        <v>410</v>
      </c>
      <c r="D268" s="150" t="s">
        <v>201</v>
      </c>
      <c r="E268" s="151" t="s">
        <v>2119</v>
      </c>
      <c r="F268" s="152" t="s">
        <v>2120</v>
      </c>
      <c r="G268" s="153" t="s">
        <v>204</v>
      </c>
      <c r="H268" s="154">
        <v>143</v>
      </c>
      <c r="I268" s="155"/>
      <c r="J268" s="156">
        <f>ROUND(I268*H268,2)</f>
        <v>0</v>
      </c>
      <c r="K268" s="152" t="s">
        <v>246</v>
      </c>
      <c r="L268" s="34"/>
      <c r="M268" s="157" t="s">
        <v>1</v>
      </c>
      <c r="N268" s="158" t="s">
        <v>46</v>
      </c>
      <c r="O268" s="59"/>
      <c r="P268" s="159">
        <f>O268*H268</f>
        <v>0</v>
      </c>
      <c r="Q268" s="159">
        <v>0</v>
      </c>
      <c r="R268" s="159">
        <f>Q268*H268</f>
        <v>0</v>
      </c>
      <c r="S268" s="159">
        <v>0</v>
      </c>
      <c r="T268" s="160">
        <f>S268*H268</f>
        <v>0</v>
      </c>
      <c r="U268" s="33"/>
      <c r="V268" s="33"/>
      <c r="W268" s="33"/>
      <c r="X268" s="33"/>
      <c r="Y268" s="33"/>
      <c r="Z268" s="33"/>
      <c r="AA268" s="33"/>
      <c r="AB268" s="33"/>
      <c r="AC268" s="33"/>
      <c r="AD268" s="33"/>
      <c r="AE268" s="33"/>
      <c r="AR268" s="161" t="s">
        <v>206</v>
      </c>
      <c r="AT268" s="161" t="s">
        <v>201</v>
      </c>
      <c r="AU268" s="161" t="s">
        <v>91</v>
      </c>
      <c r="AY268" s="18" t="s">
        <v>199</v>
      </c>
      <c r="BE268" s="162">
        <f>IF(N268="základní",J268,0)</f>
        <v>0</v>
      </c>
      <c r="BF268" s="162">
        <f>IF(N268="snížená",J268,0)</f>
        <v>0</v>
      </c>
      <c r="BG268" s="162">
        <f>IF(N268="zákl. přenesená",J268,0)</f>
        <v>0</v>
      </c>
      <c r="BH268" s="162">
        <f>IF(N268="sníž. přenesená",J268,0)</f>
        <v>0</v>
      </c>
      <c r="BI268" s="162">
        <f>IF(N268="nulová",J268,0)</f>
        <v>0</v>
      </c>
      <c r="BJ268" s="18" t="s">
        <v>89</v>
      </c>
      <c r="BK268" s="162">
        <f>ROUND(I268*H268,2)</f>
        <v>0</v>
      </c>
      <c r="BL268" s="18" t="s">
        <v>206</v>
      </c>
      <c r="BM268" s="161" t="s">
        <v>2121</v>
      </c>
    </row>
    <row r="269" spans="1:47" s="2" customFormat="1" ht="19.5">
      <c r="A269" s="33"/>
      <c r="B269" s="34"/>
      <c r="C269" s="33"/>
      <c r="D269" s="163" t="s">
        <v>208</v>
      </c>
      <c r="E269" s="33"/>
      <c r="F269" s="164" t="s">
        <v>2122</v>
      </c>
      <c r="G269" s="33"/>
      <c r="H269" s="33"/>
      <c r="I269" s="165"/>
      <c r="J269" s="33"/>
      <c r="K269" s="33"/>
      <c r="L269" s="34"/>
      <c r="M269" s="166"/>
      <c r="N269" s="167"/>
      <c r="O269" s="59"/>
      <c r="P269" s="59"/>
      <c r="Q269" s="59"/>
      <c r="R269" s="59"/>
      <c r="S269" s="59"/>
      <c r="T269" s="60"/>
      <c r="U269" s="33"/>
      <c r="V269" s="33"/>
      <c r="W269" s="33"/>
      <c r="X269" s="33"/>
      <c r="Y269" s="33"/>
      <c r="Z269" s="33"/>
      <c r="AA269" s="33"/>
      <c r="AB269" s="33"/>
      <c r="AC269" s="33"/>
      <c r="AD269" s="33"/>
      <c r="AE269" s="33"/>
      <c r="AT269" s="18" t="s">
        <v>208</v>
      </c>
      <c r="AU269" s="18" t="s">
        <v>91</v>
      </c>
    </row>
    <row r="270" spans="1:47" s="2" customFormat="1" ht="39">
      <c r="A270" s="33"/>
      <c r="B270" s="34"/>
      <c r="C270" s="33"/>
      <c r="D270" s="163" t="s">
        <v>210</v>
      </c>
      <c r="E270" s="33"/>
      <c r="F270" s="168" t="s">
        <v>2123</v>
      </c>
      <c r="G270" s="33"/>
      <c r="H270" s="33"/>
      <c r="I270" s="165"/>
      <c r="J270" s="33"/>
      <c r="K270" s="33"/>
      <c r="L270" s="34"/>
      <c r="M270" s="166"/>
      <c r="N270" s="167"/>
      <c r="O270" s="59"/>
      <c r="P270" s="59"/>
      <c r="Q270" s="59"/>
      <c r="R270" s="59"/>
      <c r="S270" s="59"/>
      <c r="T270" s="60"/>
      <c r="U270" s="33"/>
      <c r="V270" s="33"/>
      <c r="W270" s="33"/>
      <c r="X270" s="33"/>
      <c r="Y270" s="33"/>
      <c r="Z270" s="33"/>
      <c r="AA270" s="33"/>
      <c r="AB270" s="33"/>
      <c r="AC270" s="33"/>
      <c r="AD270" s="33"/>
      <c r="AE270" s="33"/>
      <c r="AT270" s="18" t="s">
        <v>210</v>
      </c>
      <c r="AU270" s="18" t="s">
        <v>91</v>
      </c>
    </row>
    <row r="271" spans="2:51" s="14" customFormat="1" ht="11.25">
      <c r="B271" s="177"/>
      <c r="D271" s="163" t="s">
        <v>212</v>
      </c>
      <c r="E271" s="178" t="s">
        <v>1</v>
      </c>
      <c r="F271" s="179" t="s">
        <v>2096</v>
      </c>
      <c r="H271" s="178" t="s">
        <v>1</v>
      </c>
      <c r="I271" s="180"/>
      <c r="L271" s="177"/>
      <c r="M271" s="181"/>
      <c r="N271" s="182"/>
      <c r="O271" s="182"/>
      <c r="P271" s="182"/>
      <c r="Q271" s="182"/>
      <c r="R271" s="182"/>
      <c r="S271" s="182"/>
      <c r="T271" s="183"/>
      <c r="AT271" s="178" t="s">
        <v>212</v>
      </c>
      <c r="AU271" s="178" t="s">
        <v>91</v>
      </c>
      <c r="AV271" s="14" t="s">
        <v>89</v>
      </c>
      <c r="AW271" s="14" t="s">
        <v>36</v>
      </c>
      <c r="AX271" s="14" t="s">
        <v>81</v>
      </c>
      <c r="AY271" s="178" t="s">
        <v>199</v>
      </c>
    </row>
    <row r="272" spans="2:51" s="14" customFormat="1" ht="11.25">
      <c r="B272" s="177"/>
      <c r="D272" s="163" t="s">
        <v>212</v>
      </c>
      <c r="E272" s="178" t="s">
        <v>1</v>
      </c>
      <c r="F272" s="179" t="s">
        <v>2124</v>
      </c>
      <c r="H272" s="178" t="s">
        <v>1</v>
      </c>
      <c r="I272" s="180"/>
      <c r="L272" s="177"/>
      <c r="M272" s="181"/>
      <c r="N272" s="182"/>
      <c r="O272" s="182"/>
      <c r="P272" s="182"/>
      <c r="Q272" s="182"/>
      <c r="R272" s="182"/>
      <c r="S272" s="182"/>
      <c r="T272" s="183"/>
      <c r="AT272" s="178" t="s">
        <v>212</v>
      </c>
      <c r="AU272" s="178" t="s">
        <v>91</v>
      </c>
      <c r="AV272" s="14" t="s">
        <v>89</v>
      </c>
      <c r="AW272" s="14" t="s">
        <v>36</v>
      </c>
      <c r="AX272" s="14" t="s">
        <v>81</v>
      </c>
      <c r="AY272" s="178" t="s">
        <v>199</v>
      </c>
    </row>
    <row r="273" spans="2:51" s="13" customFormat="1" ht="11.25">
      <c r="B273" s="169"/>
      <c r="D273" s="163" t="s">
        <v>212</v>
      </c>
      <c r="E273" s="170" t="s">
        <v>1</v>
      </c>
      <c r="F273" s="171" t="s">
        <v>2125</v>
      </c>
      <c r="H273" s="172">
        <v>143</v>
      </c>
      <c r="I273" s="173"/>
      <c r="L273" s="169"/>
      <c r="M273" s="174"/>
      <c r="N273" s="175"/>
      <c r="O273" s="175"/>
      <c r="P273" s="175"/>
      <c r="Q273" s="175"/>
      <c r="R273" s="175"/>
      <c r="S273" s="175"/>
      <c r="T273" s="176"/>
      <c r="AT273" s="170" t="s">
        <v>212</v>
      </c>
      <c r="AU273" s="170" t="s">
        <v>91</v>
      </c>
      <c r="AV273" s="13" t="s">
        <v>91</v>
      </c>
      <c r="AW273" s="13" t="s">
        <v>36</v>
      </c>
      <c r="AX273" s="13" t="s">
        <v>81</v>
      </c>
      <c r="AY273" s="170" t="s">
        <v>199</v>
      </c>
    </row>
    <row r="274" spans="2:51" s="15" customFormat="1" ht="11.25">
      <c r="B274" s="184"/>
      <c r="D274" s="163" t="s">
        <v>212</v>
      </c>
      <c r="E274" s="185" t="s">
        <v>1</v>
      </c>
      <c r="F274" s="186" t="s">
        <v>234</v>
      </c>
      <c r="H274" s="187">
        <v>143</v>
      </c>
      <c r="I274" s="188"/>
      <c r="L274" s="184"/>
      <c r="M274" s="189"/>
      <c r="N274" s="190"/>
      <c r="O274" s="190"/>
      <c r="P274" s="190"/>
      <c r="Q274" s="190"/>
      <c r="R274" s="190"/>
      <c r="S274" s="190"/>
      <c r="T274" s="191"/>
      <c r="AT274" s="185" t="s">
        <v>212</v>
      </c>
      <c r="AU274" s="185" t="s">
        <v>91</v>
      </c>
      <c r="AV274" s="15" t="s">
        <v>206</v>
      </c>
      <c r="AW274" s="15" t="s">
        <v>36</v>
      </c>
      <c r="AX274" s="15" t="s">
        <v>89</v>
      </c>
      <c r="AY274" s="185" t="s">
        <v>199</v>
      </c>
    </row>
    <row r="275" spans="1:65" s="2" customFormat="1" ht="24.2" customHeight="1">
      <c r="A275" s="33"/>
      <c r="B275" s="149"/>
      <c r="C275" s="150" t="s">
        <v>418</v>
      </c>
      <c r="D275" s="150" t="s">
        <v>201</v>
      </c>
      <c r="E275" s="151" t="s">
        <v>2126</v>
      </c>
      <c r="F275" s="152" t="s">
        <v>2127</v>
      </c>
      <c r="G275" s="153" t="s">
        <v>204</v>
      </c>
      <c r="H275" s="154">
        <v>370.75</v>
      </c>
      <c r="I275" s="155"/>
      <c r="J275" s="156">
        <f>ROUND(I275*H275,2)</f>
        <v>0</v>
      </c>
      <c r="K275" s="152" t="s">
        <v>246</v>
      </c>
      <c r="L275" s="34"/>
      <c r="M275" s="157" t="s">
        <v>1</v>
      </c>
      <c r="N275" s="158" t="s">
        <v>46</v>
      </c>
      <c r="O275" s="59"/>
      <c r="P275" s="159">
        <f>O275*H275</f>
        <v>0</v>
      </c>
      <c r="Q275" s="159">
        <v>0</v>
      </c>
      <c r="R275" s="159">
        <f>Q275*H275</f>
        <v>0</v>
      </c>
      <c r="S275" s="159">
        <v>0</v>
      </c>
      <c r="T275" s="160">
        <f>S275*H275</f>
        <v>0</v>
      </c>
      <c r="U275" s="33"/>
      <c r="V275" s="33"/>
      <c r="W275" s="33"/>
      <c r="X275" s="33"/>
      <c r="Y275" s="33"/>
      <c r="Z275" s="33"/>
      <c r="AA275" s="33"/>
      <c r="AB275" s="33"/>
      <c r="AC275" s="33"/>
      <c r="AD275" s="33"/>
      <c r="AE275" s="33"/>
      <c r="AR275" s="161" t="s">
        <v>206</v>
      </c>
      <c r="AT275" s="161" t="s">
        <v>201</v>
      </c>
      <c r="AU275" s="161" t="s">
        <v>91</v>
      </c>
      <c r="AY275" s="18" t="s">
        <v>199</v>
      </c>
      <c r="BE275" s="162">
        <f>IF(N275="základní",J275,0)</f>
        <v>0</v>
      </c>
      <c r="BF275" s="162">
        <f>IF(N275="snížená",J275,0)</f>
        <v>0</v>
      </c>
      <c r="BG275" s="162">
        <f>IF(N275="zákl. přenesená",J275,0)</f>
        <v>0</v>
      </c>
      <c r="BH275" s="162">
        <f>IF(N275="sníž. přenesená",J275,0)</f>
        <v>0</v>
      </c>
      <c r="BI275" s="162">
        <f>IF(N275="nulová",J275,0)</f>
        <v>0</v>
      </c>
      <c r="BJ275" s="18" t="s">
        <v>89</v>
      </c>
      <c r="BK275" s="162">
        <f>ROUND(I275*H275,2)</f>
        <v>0</v>
      </c>
      <c r="BL275" s="18" t="s">
        <v>206</v>
      </c>
      <c r="BM275" s="161" t="s">
        <v>2128</v>
      </c>
    </row>
    <row r="276" spans="2:51" s="14" customFormat="1" ht="11.25">
      <c r="B276" s="177"/>
      <c r="D276" s="163" t="s">
        <v>212</v>
      </c>
      <c r="E276" s="178" t="s">
        <v>1</v>
      </c>
      <c r="F276" s="179" t="s">
        <v>2096</v>
      </c>
      <c r="H276" s="178" t="s">
        <v>1</v>
      </c>
      <c r="I276" s="180"/>
      <c r="L276" s="177"/>
      <c r="M276" s="181"/>
      <c r="N276" s="182"/>
      <c r="O276" s="182"/>
      <c r="P276" s="182"/>
      <c r="Q276" s="182"/>
      <c r="R276" s="182"/>
      <c r="S276" s="182"/>
      <c r="T276" s="183"/>
      <c r="AT276" s="178" t="s">
        <v>212</v>
      </c>
      <c r="AU276" s="178" t="s">
        <v>91</v>
      </c>
      <c r="AV276" s="14" t="s">
        <v>89</v>
      </c>
      <c r="AW276" s="14" t="s">
        <v>36</v>
      </c>
      <c r="AX276" s="14" t="s">
        <v>81</v>
      </c>
      <c r="AY276" s="178" t="s">
        <v>199</v>
      </c>
    </row>
    <row r="277" spans="2:51" s="14" customFormat="1" ht="11.25">
      <c r="B277" s="177"/>
      <c r="D277" s="163" t="s">
        <v>212</v>
      </c>
      <c r="E277" s="178" t="s">
        <v>1</v>
      </c>
      <c r="F277" s="179" t="s">
        <v>2129</v>
      </c>
      <c r="H277" s="178" t="s">
        <v>1</v>
      </c>
      <c r="I277" s="180"/>
      <c r="L277" s="177"/>
      <c r="M277" s="181"/>
      <c r="N277" s="182"/>
      <c r="O277" s="182"/>
      <c r="P277" s="182"/>
      <c r="Q277" s="182"/>
      <c r="R277" s="182"/>
      <c r="S277" s="182"/>
      <c r="T277" s="183"/>
      <c r="AT277" s="178" t="s">
        <v>212</v>
      </c>
      <c r="AU277" s="178" t="s">
        <v>91</v>
      </c>
      <c r="AV277" s="14" t="s">
        <v>89</v>
      </c>
      <c r="AW277" s="14" t="s">
        <v>36</v>
      </c>
      <c r="AX277" s="14" t="s">
        <v>81</v>
      </c>
      <c r="AY277" s="178" t="s">
        <v>199</v>
      </c>
    </row>
    <row r="278" spans="2:51" s="13" customFormat="1" ht="11.25">
      <c r="B278" s="169"/>
      <c r="D278" s="163" t="s">
        <v>212</v>
      </c>
      <c r="E278" s="170" t="s">
        <v>1</v>
      </c>
      <c r="F278" s="171" t="s">
        <v>2130</v>
      </c>
      <c r="H278" s="172">
        <v>370.75</v>
      </c>
      <c r="I278" s="173"/>
      <c r="L278" s="169"/>
      <c r="M278" s="174"/>
      <c r="N278" s="175"/>
      <c r="O278" s="175"/>
      <c r="P278" s="175"/>
      <c r="Q278" s="175"/>
      <c r="R278" s="175"/>
      <c r="S278" s="175"/>
      <c r="T278" s="176"/>
      <c r="AT278" s="170" t="s">
        <v>212</v>
      </c>
      <c r="AU278" s="170" t="s">
        <v>91</v>
      </c>
      <c r="AV278" s="13" t="s">
        <v>91</v>
      </c>
      <c r="AW278" s="13" t="s">
        <v>36</v>
      </c>
      <c r="AX278" s="13" t="s">
        <v>81</v>
      </c>
      <c r="AY278" s="170" t="s">
        <v>199</v>
      </c>
    </row>
    <row r="279" spans="2:51" s="15" customFormat="1" ht="11.25">
      <c r="B279" s="184"/>
      <c r="D279" s="163" t="s">
        <v>212</v>
      </c>
      <c r="E279" s="185" t="s">
        <v>1</v>
      </c>
      <c r="F279" s="186" t="s">
        <v>234</v>
      </c>
      <c r="H279" s="187">
        <v>370.75</v>
      </c>
      <c r="I279" s="188"/>
      <c r="L279" s="184"/>
      <c r="M279" s="189"/>
      <c r="N279" s="190"/>
      <c r="O279" s="190"/>
      <c r="P279" s="190"/>
      <c r="Q279" s="190"/>
      <c r="R279" s="190"/>
      <c r="S279" s="190"/>
      <c r="T279" s="191"/>
      <c r="AT279" s="185" t="s">
        <v>212</v>
      </c>
      <c r="AU279" s="185" t="s">
        <v>91</v>
      </c>
      <c r="AV279" s="15" t="s">
        <v>206</v>
      </c>
      <c r="AW279" s="15" t="s">
        <v>36</v>
      </c>
      <c r="AX279" s="15" t="s">
        <v>89</v>
      </c>
      <c r="AY279" s="185" t="s">
        <v>199</v>
      </c>
    </row>
    <row r="280" spans="1:65" s="2" customFormat="1" ht="24.2" customHeight="1">
      <c r="A280" s="33"/>
      <c r="B280" s="149"/>
      <c r="C280" s="150" t="s">
        <v>423</v>
      </c>
      <c r="D280" s="150" t="s">
        <v>201</v>
      </c>
      <c r="E280" s="151" t="s">
        <v>457</v>
      </c>
      <c r="F280" s="152" t="s">
        <v>458</v>
      </c>
      <c r="G280" s="153" t="s">
        <v>228</v>
      </c>
      <c r="H280" s="154">
        <v>81.24</v>
      </c>
      <c r="I280" s="155"/>
      <c r="J280" s="156">
        <f>ROUND(I280*H280,2)</f>
        <v>0</v>
      </c>
      <c r="K280" s="152" t="s">
        <v>205</v>
      </c>
      <c r="L280" s="34"/>
      <c r="M280" s="157" t="s">
        <v>1</v>
      </c>
      <c r="N280" s="158" t="s">
        <v>46</v>
      </c>
      <c r="O280" s="59"/>
      <c r="P280" s="159">
        <f>O280*H280</f>
        <v>0</v>
      </c>
      <c r="Q280" s="159">
        <v>0</v>
      </c>
      <c r="R280" s="159">
        <f>Q280*H280</f>
        <v>0</v>
      </c>
      <c r="S280" s="159">
        <v>0</v>
      </c>
      <c r="T280" s="160">
        <f>S280*H280</f>
        <v>0</v>
      </c>
      <c r="U280" s="33"/>
      <c r="V280" s="33"/>
      <c r="W280" s="33"/>
      <c r="X280" s="33"/>
      <c r="Y280" s="33"/>
      <c r="Z280" s="33"/>
      <c r="AA280" s="33"/>
      <c r="AB280" s="33"/>
      <c r="AC280" s="33"/>
      <c r="AD280" s="33"/>
      <c r="AE280" s="33"/>
      <c r="AR280" s="161" t="s">
        <v>206</v>
      </c>
      <c r="AT280" s="161" t="s">
        <v>201</v>
      </c>
      <c r="AU280" s="161" t="s">
        <v>91</v>
      </c>
      <c r="AY280" s="18" t="s">
        <v>199</v>
      </c>
      <c r="BE280" s="162">
        <f>IF(N280="základní",J280,0)</f>
        <v>0</v>
      </c>
      <c r="BF280" s="162">
        <f>IF(N280="snížená",J280,0)</f>
        <v>0</v>
      </c>
      <c r="BG280" s="162">
        <f>IF(N280="zákl. přenesená",J280,0)</f>
        <v>0</v>
      </c>
      <c r="BH280" s="162">
        <f>IF(N280="sníž. přenesená",J280,0)</f>
        <v>0</v>
      </c>
      <c r="BI280" s="162">
        <f>IF(N280="nulová",J280,0)</f>
        <v>0</v>
      </c>
      <c r="BJ280" s="18" t="s">
        <v>89</v>
      </c>
      <c r="BK280" s="162">
        <f>ROUND(I280*H280,2)</f>
        <v>0</v>
      </c>
      <c r="BL280" s="18" t="s">
        <v>206</v>
      </c>
      <c r="BM280" s="161" t="s">
        <v>2131</v>
      </c>
    </row>
    <row r="281" spans="1:47" s="2" customFormat="1" ht="29.25">
      <c r="A281" s="33"/>
      <c r="B281" s="34"/>
      <c r="C281" s="33"/>
      <c r="D281" s="163" t="s">
        <v>208</v>
      </c>
      <c r="E281" s="33"/>
      <c r="F281" s="164" t="s">
        <v>460</v>
      </c>
      <c r="G281" s="33"/>
      <c r="H281" s="33"/>
      <c r="I281" s="165"/>
      <c r="J281" s="33"/>
      <c r="K281" s="33"/>
      <c r="L281" s="34"/>
      <c r="M281" s="166"/>
      <c r="N281" s="167"/>
      <c r="O281" s="59"/>
      <c r="P281" s="59"/>
      <c r="Q281" s="59"/>
      <c r="R281" s="59"/>
      <c r="S281" s="59"/>
      <c r="T281" s="60"/>
      <c r="U281" s="33"/>
      <c r="V281" s="33"/>
      <c r="W281" s="33"/>
      <c r="X281" s="33"/>
      <c r="Y281" s="33"/>
      <c r="Z281" s="33"/>
      <c r="AA281" s="33"/>
      <c r="AB281" s="33"/>
      <c r="AC281" s="33"/>
      <c r="AD281" s="33"/>
      <c r="AE281" s="33"/>
      <c r="AT281" s="18" t="s">
        <v>208</v>
      </c>
      <c r="AU281" s="18" t="s">
        <v>91</v>
      </c>
    </row>
    <row r="282" spans="1:47" s="2" customFormat="1" ht="39">
      <c r="A282" s="33"/>
      <c r="B282" s="34"/>
      <c r="C282" s="33"/>
      <c r="D282" s="163" t="s">
        <v>210</v>
      </c>
      <c r="E282" s="33"/>
      <c r="F282" s="168" t="s">
        <v>2132</v>
      </c>
      <c r="G282" s="33"/>
      <c r="H282" s="33"/>
      <c r="I282" s="165"/>
      <c r="J282" s="33"/>
      <c r="K282" s="33"/>
      <c r="L282" s="34"/>
      <c r="M282" s="166"/>
      <c r="N282" s="167"/>
      <c r="O282" s="59"/>
      <c r="P282" s="59"/>
      <c r="Q282" s="59"/>
      <c r="R282" s="59"/>
      <c r="S282" s="59"/>
      <c r="T282" s="60"/>
      <c r="U282" s="33"/>
      <c r="V282" s="33"/>
      <c r="W282" s="33"/>
      <c r="X282" s="33"/>
      <c r="Y282" s="33"/>
      <c r="Z282" s="33"/>
      <c r="AA282" s="33"/>
      <c r="AB282" s="33"/>
      <c r="AC282" s="33"/>
      <c r="AD282" s="33"/>
      <c r="AE282" s="33"/>
      <c r="AT282" s="18" t="s">
        <v>210</v>
      </c>
      <c r="AU282" s="18" t="s">
        <v>91</v>
      </c>
    </row>
    <row r="283" spans="2:51" s="14" customFormat="1" ht="11.25">
      <c r="B283" s="177"/>
      <c r="D283" s="163" t="s">
        <v>212</v>
      </c>
      <c r="E283" s="178" t="s">
        <v>1</v>
      </c>
      <c r="F283" s="179" t="s">
        <v>2133</v>
      </c>
      <c r="H283" s="178" t="s">
        <v>1</v>
      </c>
      <c r="I283" s="180"/>
      <c r="L283" s="177"/>
      <c r="M283" s="181"/>
      <c r="N283" s="182"/>
      <c r="O283" s="182"/>
      <c r="P283" s="182"/>
      <c r="Q283" s="182"/>
      <c r="R283" s="182"/>
      <c r="S283" s="182"/>
      <c r="T283" s="183"/>
      <c r="AT283" s="178" t="s">
        <v>212</v>
      </c>
      <c r="AU283" s="178" t="s">
        <v>91</v>
      </c>
      <c r="AV283" s="14" t="s">
        <v>89</v>
      </c>
      <c r="AW283" s="14" t="s">
        <v>36</v>
      </c>
      <c r="AX283" s="14" t="s">
        <v>81</v>
      </c>
      <c r="AY283" s="178" t="s">
        <v>199</v>
      </c>
    </row>
    <row r="284" spans="2:51" s="13" customFormat="1" ht="11.25">
      <c r="B284" s="169"/>
      <c r="D284" s="163" t="s">
        <v>212</v>
      </c>
      <c r="E284" s="170" t="s">
        <v>1</v>
      </c>
      <c r="F284" s="171" t="s">
        <v>2134</v>
      </c>
      <c r="H284" s="172">
        <v>81.24</v>
      </c>
      <c r="I284" s="173"/>
      <c r="L284" s="169"/>
      <c r="M284" s="174"/>
      <c r="N284" s="175"/>
      <c r="O284" s="175"/>
      <c r="P284" s="175"/>
      <c r="Q284" s="175"/>
      <c r="R284" s="175"/>
      <c r="S284" s="175"/>
      <c r="T284" s="176"/>
      <c r="AT284" s="170" t="s">
        <v>212</v>
      </c>
      <c r="AU284" s="170" t="s">
        <v>91</v>
      </c>
      <c r="AV284" s="13" t="s">
        <v>91</v>
      </c>
      <c r="AW284" s="13" t="s">
        <v>36</v>
      </c>
      <c r="AX284" s="13" t="s">
        <v>81</v>
      </c>
      <c r="AY284" s="170" t="s">
        <v>199</v>
      </c>
    </row>
    <row r="285" spans="2:51" s="15" customFormat="1" ht="11.25">
      <c r="B285" s="184"/>
      <c r="D285" s="163" t="s">
        <v>212</v>
      </c>
      <c r="E285" s="185" t="s">
        <v>1</v>
      </c>
      <c r="F285" s="186" t="s">
        <v>234</v>
      </c>
      <c r="H285" s="187">
        <v>81.24</v>
      </c>
      <c r="I285" s="188"/>
      <c r="L285" s="184"/>
      <c r="M285" s="189"/>
      <c r="N285" s="190"/>
      <c r="O285" s="190"/>
      <c r="P285" s="190"/>
      <c r="Q285" s="190"/>
      <c r="R285" s="190"/>
      <c r="S285" s="190"/>
      <c r="T285" s="191"/>
      <c r="AT285" s="185" t="s">
        <v>212</v>
      </c>
      <c r="AU285" s="185" t="s">
        <v>91</v>
      </c>
      <c r="AV285" s="15" t="s">
        <v>206</v>
      </c>
      <c r="AW285" s="15" t="s">
        <v>36</v>
      </c>
      <c r="AX285" s="15" t="s">
        <v>89</v>
      </c>
      <c r="AY285" s="185" t="s">
        <v>199</v>
      </c>
    </row>
    <row r="286" spans="1:65" s="2" customFormat="1" ht="14.45" customHeight="1">
      <c r="A286" s="33"/>
      <c r="B286" s="149"/>
      <c r="C286" s="150" t="s">
        <v>431</v>
      </c>
      <c r="D286" s="150" t="s">
        <v>201</v>
      </c>
      <c r="E286" s="151" t="s">
        <v>2135</v>
      </c>
      <c r="F286" s="152" t="s">
        <v>2136</v>
      </c>
      <c r="G286" s="153" t="s">
        <v>228</v>
      </c>
      <c r="H286" s="154">
        <v>78.09</v>
      </c>
      <c r="I286" s="155"/>
      <c r="J286" s="156">
        <f>ROUND(I286*H286,2)</f>
        <v>0</v>
      </c>
      <c r="K286" s="152" t="s">
        <v>246</v>
      </c>
      <c r="L286" s="34"/>
      <c r="M286" s="157" t="s">
        <v>1</v>
      </c>
      <c r="N286" s="158" t="s">
        <v>46</v>
      </c>
      <c r="O286" s="59"/>
      <c r="P286" s="159">
        <f>O286*H286</f>
        <v>0</v>
      </c>
      <c r="Q286" s="159">
        <v>2.205</v>
      </c>
      <c r="R286" s="159">
        <f>Q286*H286</f>
        <v>172.18845000000002</v>
      </c>
      <c r="S286" s="159">
        <v>0</v>
      </c>
      <c r="T286" s="160">
        <f>S286*H286</f>
        <v>0</v>
      </c>
      <c r="U286" s="33"/>
      <c r="V286" s="33"/>
      <c r="W286" s="33"/>
      <c r="X286" s="33"/>
      <c r="Y286" s="33"/>
      <c r="Z286" s="33"/>
      <c r="AA286" s="33"/>
      <c r="AB286" s="33"/>
      <c r="AC286" s="33"/>
      <c r="AD286" s="33"/>
      <c r="AE286" s="33"/>
      <c r="AR286" s="161" t="s">
        <v>206</v>
      </c>
      <c r="AT286" s="161" t="s">
        <v>201</v>
      </c>
      <c r="AU286" s="161" t="s">
        <v>91</v>
      </c>
      <c r="AY286" s="18" t="s">
        <v>199</v>
      </c>
      <c r="BE286" s="162">
        <f>IF(N286="základní",J286,0)</f>
        <v>0</v>
      </c>
      <c r="BF286" s="162">
        <f>IF(N286="snížená",J286,0)</f>
        <v>0</v>
      </c>
      <c r="BG286" s="162">
        <f>IF(N286="zákl. přenesená",J286,0)</f>
        <v>0</v>
      </c>
      <c r="BH286" s="162">
        <f>IF(N286="sníž. přenesená",J286,0)</f>
        <v>0</v>
      </c>
      <c r="BI286" s="162">
        <f>IF(N286="nulová",J286,0)</f>
        <v>0</v>
      </c>
      <c r="BJ286" s="18" t="s">
        <v>89</v>
      </c>
      <c r="BK286" s="162">
        <f>ROUND(I286*H286,2)</f>
        <v>0</v>
      </c>
      <c r="BL286" s="18" t="s">
        <v>206</v>
      </c>
      <c r="BM286" s="161" t="s">
        <v>2137</v>
      </c>
    </row>
    <row r="287" spans="1:47" s="2" customFormat="1" ht="11.25">
      <c r="A287" s="33"/>
      <c r="B287" s="34"/>
      <c r="C287" s="33"/>
      <c r="D287" s="163" t="s">
        <v>208</v>
      </c>
      <c r="E287" s="33"/>
      <c r="F287" s="164" t="s">
        <v>2138</v>
      </c>
      <c r="G287" s="33"/>
      <c r="H287" s="33"/>
      <c r="I287" s="165"/>
      <c r="J287" s="33"/>
      <c r="K287" s="33"/>
      <c r="L287" s="34"/>
      <c r="M287" s="166"/>
      <c r="N287" s="167"/>
      <c r="O287" s="59"/>
      <c r="P287" s="59"/>
      <c r="Q287" s="59"/>
      <c r="R287" s="59"/>
      <c r="S287" s="59"/>
      <c r="T287" s="60"/>
      <c r="U287" s="33"/>
      <c r="V287" s="33"/>
      <c r="W287" s="33"/>
      <c r="X287" s="33"/>
      <c r="Y287" s="33"/>
      <c r="Z287" s="33"/>
      <c r="AA287" s="33"/>
      <c r="AB287" s="33"/>
      <c r="AC287" s="33"/>
      <c r="AD287" s="33"/>
      <c r="AE287" s="33"/>
      <c r="AT287" s="18" t="s">
        <v>208</v>
      </c>
      <c r="AU287" s="18" t="s">
        <v>91</v>
      </c>
    </row>
    <row r="288" spans="2:51" s="14" customFormat="1" ht="11.25">
      <c r="B288" s="177"/>
      <c r="D288" s="163" t="s">
        <v>212</v>
      </c>
      <c r="E288" s="178" t="s">
        <v>1</v>
      </c>
      <c r="F288" s="179" t="s">
        <v>2139</v>
      </c>
      <c r="H288" s="178" t="s">
        <v>1</v>
      </c>
      <c r="I288" s="180"/>
      <c r="L288" s="177"/>
      <c r="M288" s="181"/>
      <c r="N288" s="182"/>
      <c r="O288" s="182"/>
      <c r="P288" s="182"/>
      <c r="Q288" s="182"/>
      <c r="R288" s="182"/>
      <c r="S288" s="182"/>
      <c r="T288" s="183"/>
      <c r="AT288" s="178" t="s">
        <v>212</v>
      </c>
      <c r="AU288" s="178" t="s">
        <v>91</v>
      </c>
      <c r="AV288" s="14" t="s">
        <v>89</v>
      </c>
      <c r="AW288" s="14" t="s">
        <v>36</v>
      </c>
      <c r="AX288" s="14" t="s">
        <v>81</v>
      </c>
      <c r="AY288" s="178" t="s">
        <v>199</v>
      </c>
    </row>
    <row r="289" spans="2:51" s="13" customFormat="1" ht="11.25">
      <c r="B289" s="169"/>
      <c r="D289" s="163" t="s">
        <v>212</v>
      </c>
      <c r="E289" s="170" t="s">
        <v>1</v>
      </c>
      <c r="F289" s="171" t="s">
        <v>2140</v>
      </c>
      <c r="H289" s="172">
        <v>78.09</v>
      </c>
      <c r="I289" s="173"/>
      <c r="L289" s="169"/>
      <c r="M289" s="174"/>
      <c r="N289" s="175"/>
      <c r="O289" s="175"/>
      <c r="P289" s="175"/>
      <c r="Q289" s="175"/>
      <c r="R289" s="175"/>
      <c r="S289" s="175"/>
      <c r="T289" s="176"/>
      <c r="AT289" s="170" t="s">
        <v>212</v>
      </c>
      <c r="AU289" s="170" t="s">
        <v>91</v>
      </c>
      <c r="AV289" s="13" t="s">
        <v>91</v>
      </c>
      <c r="AW289" s="13" t="s">
        <v>36</v>
      </c>
      <c r="AX289" s="13" t="s">
        <v>81</v>
      </c>
      <c r="AY289" s="170" t="s">
        <v>199</v>
      </c>
    </row>
    <row r="290" spans="2:51" s="15" customFormat="1" ht="11.25">
      <c r="B290" s="184"/>
      <c r="D290" s="163" t="s">
        <v>212</v>
      </c>
      <c r="E290" s="185" t="s">
        <v>1</v>
      </c>
      <c r="F290" s="186" t="s">
        <v>234</v>
      </c>
      <c r="H290" s="187">
        <v>78.09</v>
      </c>
      <c r="I290" s="188"/>
      <c r="L290" s="184"/>
      <c r="M290" s="189"/>
      <c r="N290" s="190"/>
      <c r="O290" s="190"/>
      <c r="P290" s="190"/>
      <c r="Q290" s="190"/>
      <c r="R290" s="190"/>
      <c r="S290" s="190"/>
      <c r="T290" s="191"/>
      <c r="AT290" s="185" t="s">
        <v>212</v>
      </c>
      <c r="AU290" s="185" t="s">
        <v>91</v>
      </c>
      <c r="AV290" s="15" t="s">
        <v>206</v>
      </c>
      <c r="AW290" s="15" t="s">
        <v>36</v>
      </c>
      <c r="AX290" s="15" t="s">
        <v>89</v>
      </c>
      <c r="AY290" s="185" t="s">
        <v>199</v>
      </c>
    </row>
    <row r="291" spans="1:65" s="2" customFormat="1" ht="14.45" customHeight="1">
      <c r="A291" s="33"/>
      <c r="B291" s="149"/>
      <c r="C291" s="150" t="s">
        <v>440</v>
      </c>
      <c r="D291" s="150" t="s">
        <v>201</v>
      </c>
      <c r="E291" s="151" t="s">
        <v>2141</v>
      </c>
      <c r="F291" s="152" t="s">
        <v>2142</v>
      </c>
      <c r="G291" s="153" t="s">
        <v>228</v>
      </c>
      <c r="H291" s="154">
        <v>63.14</v>
      </c>
      <c r="I291" s="155"/>
      <c r="J291" s="156">
        <f>ROUND(I291*H291,2)</f>
        <v>0</v>
      </c>
      <c r="K291" s="152" t="s">
        <v>246</v>
      </c>
      <c r="L291" s="34"/>
      <c r="M291" s="157" t="s">
        <v>1</v>
      </c>
      <c r="N291" s="158" t="s">
        <v>46</v>
      </c>
      <c r="O291" s="59"/>
      <c r="P291" s="159">
        <f>O291*H291</f>
        <v>0</v>
      </c>
      <c r="Q291" s="159">
        <v>2.25</v>
      </c>
      <c r="R291" s="159">
        <f>Q291*H291</f>
        <v>142.065</v>
      </c>
      <c r="S291" s="159">
        <v>0</v>
      </c>
      <c r="T291" s="160">
        <f>S291*H291</f>
        <v>0</v>
      </c>
      <c r="U291" s="33"/>
      <c r="V291" s="33"/>
      <c r="W291" s="33"/>
      <c r="X291" s="33"/>
      <c r="Y291" s="33"/>
      <c r="Z291" s="33"/>
      <c r="AA291" s="33"/>
      <c r="AB291" s="33"/>
      <c r="AC291" s="33"/>
      <c r="AD291" s="33"/>
      <c r="AE291" s="33"/>
      <c r="AR291" s="161" t="s">
        <v>206</v>
      </c>
      <c r="AT291" s="161" t="s">
        <v>201</v>
      </c>
      <c r="AU291" s="161" t="s">
        <v>91</v>
      </c>
      <c r="AY291" s="18" t="s">
        <v>199</v>
      </c>
      <c r="BE291" s="162">
        <f>IF(N291="základní",J291,0)</f>
        <v>0</v>
      </c>
      <c r="BF291" s="162">
        <f>IF(N291="snížená",J291,0)</f>
        <v>0</v>
      </c>
      <c r="BG291" s="162">
        <f>IF(N291="zákl. přenesená",J291,0)</f>
        <v>0</v>
      </c>
      <c r="BH291" s="162">
        <f>IF(N291="sníž. přenesená",J291,0)</f>
        <v>0</v>
      </c>
      <c r="BI291" s="162">
        <f>IF(N291="nulová",J291,0)</f>
        <v>0</v>
      </c>
      <c r="BJ291" s="18" t="s">
        <v>89</v>
      </c>
      <c r="BK291" s="162">
        <f>ROUND(I291*H291,2)</f>
        <v>0</v>
      </c>
      <c r="BL291" s="18" t="s">
        <v>206</v>
      </c>
      <c r="BM291" s="161" t="s">
        <v>2143</v>
      </c>
    </row>
    <row r="292" spans="1:47" s="2" customFormat="1" ht="19.5">
      <c r="A292" s="33"/>
      <c r="B292" s="34"/>
      <c r="C292" s="33"/>
      <c r="D292" s="163" t="s">
        <v>208</v>
      </c>
      <c r="E292" s="33"/>
      <c r="F292" s="164" t="s">
        <v>2144</v>
      </c>
      <c r="G292" s="33"/>
      <c r="H292" s="33"/>
      <c r="I292" s="165"/>
      <c r="J292" s="33"/>
      <c r="K292" s="33"/>
      <c r="L292" s="34"/>
      <c r="M292" s="166"/>
      <c r="N292" s="167"/>
      <c r="O292" s="59"/>
      <c r="P292" s="59"/>
      <c r="Q292" s="59"/>
      <c r="R292" s="59"/>
      <c r="S292" s="59"/>
      <c r="T292" s="60"/>
      <c r="U292" s="33"/>
      <c r="V292" s="33"/>
      <c r="W292" s="33"/>
      <c r="X292" s="33"/>
      <c r="Y292" s="33"/>
      <c r="Z292" s="33"/>
      <c r="AA292" s="33"/>
      <c r="AB292" s="33"/>
      <c r="AC292" s="33"/>
      <c r="AD292" s="33"/>
      <c r="AE292" s="33"/>
      <c r="AT292" s="18" t="s">
        <v>208</v>
      </c>
      <c r="AU292" s="18" t="s">
        <v>91</v>
      </c>
    </row>
    <row r="293" spans="2:51" s="14" customFormat="1" ht="11.25">
      <c r="B293" s="177"/>
      <c r="D293" s="163" t="s">
        <v>212</v>
      </c>
      <c r="E293" s="178" t="s">
        <v>1</v>
      </c>
      <c r="F293" s="179" t="s">
        <v>2145</v>
      </c>
      <c r="H293" s="178" t="s">
        <v>1</v>
      </c>
      <c r="I293" s="180"/>
      <c r="L293" s="177"/>
      <c r="M293" s="181"/>
      <c r="N293" s="182"/>
      <c r="O293" s="182"/>
      <c r="P293" s="182"/>
      <c r="Q293" s="182"/>
      <c r="R293" s="182"/>
      <c r="S293" s="182"/>
      <c r="T293" s="183"/>
      <c r="AT293" s="178" t="s">
        <v>212</v>
      </c>
      <c r="AU293" s="178" t="s">
        <v>91</v>
      </c>
      <c r="AV293" s="14" t="s">
        <v>89</v>
      </c>
      <c r="AW293" s="14" t="s">
        <v>36</v>
      </c>
      <c r="AX293" s="14" t="s">
        <v>81</v>
      </c>
      <c r="AY293" s="178" t="s">
        <v>199</v>
      </c>
    </row>
    <row r="294" spans="2:51" s="13" customFormat="1" ht="11.25">
      <c r="B294" s="169"/>
      <c r="D294" s="163" t="s">
        <v>212</v>
      </c>
      <c r="E294" s="170" t="s">
        <v>1</v>
      </c>
      <c r="F294" s="171" t="s">
        <v>2146</v>
      </c>
      <c r="H294" s="172">
        <v>63.14</v>
      </c>
      <c r="I294" s="173"/>
      <c r="L294" s="169"/>
      <c r="M294" s="174"/>
      <c r="N294" s="175"/>
      <c r="O294" s="175"/>
      <c r="P294" s="175"/>
      <c r="Q294" s="175"/>
      <c r="R294" s="175"/>
      <c r="S294" s="175"/>
      <c r="T294" s="176"/>
      <c r="AT294" s="170" t="s">
        <v>212</v>
      </c>
      <c r="AU294" s="170" t="s">
        <v>91</v>
      </c>
      <c r="AV294" s="13" t="s">
        <v>91</v>
      </c>
      <c r="AW294" s="13" t="s">
        <v>36</v>
      </c>
      <c r="AX294" s="13" t="s">
        <v>81</v>
      </c>
      <c r="AY294" s="170" t="s">
        <v>199</v>
      </c>
    </row>
    <row r="295" spans="2:51" s="15" customFormat="1" ht="11.25">
      <c r="B295" s="184"/>
      <c r="D295" s="163" t="s">
        <v>212</v>
      </c>
      <c r="E295" s="185" t="s">
        <v>1</v>
      </c>
      <c r="F295" s="186" t="s">
        <v>234</v>
      </c>
      <c r="H295" s="187">
        <v>63.14</v>
      </c>
      <c r="I295" s="188"/>
      <c r="L295" s="184"/>
      <c r="M295" s="189"/>
      <c r="N295" s="190"/>
      <c r="O295" s="190"/>
      <c r="P295" s="190"/>
      <c r="Q295" s="190"/>
      <c r="R295" s="190"/>
      <c r="S295" s="190"/>
      <c r="T295" s="191"/>
      <c r="AT295" s="185" t="s">
        <v>212</v>
      </c>
      <c r="AU295" s="185" t="s">
        <v>91</v>
      </c>
      <c r="AV295" s="15" t="s">
        <v>206</v>
      </c>
      <c r="AW295" s="15" t="s">
        <v>36</v>
      </c>
      <c r="AX295" s="15" t="s">
        <v>89</v>
      </c>
      <c r="AY295" s="185" t="s">
        <v>199</v>
      </c>
    </row>
    <row r="296" spans="1:65" s="2" customFormat="1" ht="24.2" customHeight="1">
      <c r="A296" s="33"/>
      <c r="B296" s="149"/>
      <c r="C296" s="150" t="s">
        <v>448</v>
      </c>
      <c r="D296" s="150" t="s">
        <v>201</v>
      </c>
      <c r="E296" s="151" t="s">
        <v>2147</v>
      </c>
      <c r="F296" s="152" t="s">
        <v>2148</v>
      </c>
      <c r="G296" s="153" t="s">
        <v>228</v>
      </c>
      <c r="H296" s="154">
        <v>979.56</v>
      </c>
      <c r="I296" s="155"/>
      <c r="J296" s="156">
        <f>ROUND(I296*H296,2)</f>
        <v>0</v>
      </c>
      <c r="K296" s="152" t="s">
        <v>205</v>
      </c>
      <c r="L296" s="34"/>
      <c r="M296" s="157" t="s">
        <v>1</v>
      </c>
      <c r="N296" s="158" t="s">
        <v>46</v>
      </c>
      <c r="O296" s="59"/>
      <c r="P296" s="159">
        <f>O296*H296</f>
        <v>0</v>
      </c>
      <c r="Q296" s="159">
        <v>2.43408</v>
      </c>
      <c r="R296" s="159">
        <f>Q296*H296</f>
        <v>2384.3274048</v>
      </c>
      <c r="S296" s="159">
        <v>0</v>
      </c>
      <c r="T296" s="160">
        <f>S296*H296</f>
        <v>0</v>
      </c>
      <c r="U296" s="33"/>
      <c r="V296" s="33"/>
      <c r="W296" s="33"/>
      <c r="X296" s="33"/>
      <c r="Y296" s="33"/>
      <c r="Z296" s="33"/>
      <c r="AA296" s="33"/>
      <c r="AB296" s="33"/>
      <c r="AC296" s="33"/>
      <c r="AD296" s="33"/>
      <c r="AE296" s="33"/>
      <c r="AR296" s="161" t="s">
        <v>206</v>
      </c>
      <c r="AT296" s="161" t="s">
        <v>201</v>
      </c>
      <c r="AU296" s="161" t="s">
        <v>91</v>
      </c>
      <c r="AY296" s="18" t="s">
        <v>199</v>
      </c>
      <c r="BE296" s="162">
        <f>IF(N296="základní",J296,0)</f>
        <v>0</v>
      </c>
      <c r="BF296" s="162">
        <f>IF(N296="snížená",J296,0)</f>
        <v>0</v>
      </c>
      <c r="BG296" s="162">
        <f>IF(N296="zákl. přenesená",J296,0)</f>
        <v>0</v>
      </c>
      <c r="BH296" s="162">
        <f>IF(N296="sníž. přenesená",J296,0)</f>
        <v>0</v>
      </c>
      <c r="BI296" s="162">
        <f>IF(N296="nulová",J296,0)</f>
        <v>0</v>
      </c>
      <c r="BJ296" s="18" t="s">
        <v>89</v>
      </c>
      <c r="BK296" s="162">
        <f>ROUND(I296*H296,2)</f>
        <v>0</v>
      </c>
      <c r="BL296" s="18" t="s">
        <v>206</v>
      </c>
      <c r="BM296" s="161" t="s">
        <v>2149</v>
      </c>
    </row>
    <row r="297" spans="1:47" s="2" customFormat="1" ht="29.25">
      <c r="A297" s="33"/>
      <c r="B297" s="34"/>
      <c r="C297" s="33"/>
      <c r="D297" s="163" t="s">
        <v>208</v>
      </c>
      <c r="E297" s="33"/>
      <c r="F297" s="164" t="s">
        <v>2150</v>
      </c>
      <c r="G297" s="33"/>
      <c r="H297" s="33"/>
      <c r="I297" s="165"/>
      <c r="J297" s="33"/>
      <c r="K297" s="33"/>
      <c r="L297" s="34"/>
      <c r="M297" s="166"/>
      <c r="N297" s="167"/>
      <c r="O297" s="59"/>
      <c r="P297" s="59"/>
      <c r="Q297" s="59"/>
      <c r="R297" s="59"/>
      <c r="S297" s="59"/>
      <c r="T297" s="60"/>
      <c r="U297" s="33"/>
      <c r="V297" s="33"/>
      <c r="W297" s="33"/>
      <c r="X297" s="33"/>
      <c r="Y297" s="33"/>
      <c r="Z297" s="33"/>
      <c r="AA297" s="33"/>
      <c r="AB297" s="33"/>
      <c r="AC297" s="33"/>
      <c r="AD297" s="33"/>
      <c r="AE297" s="33"/>
      <c r="AT297" s="18" t="s">
        <v>208</v>
      </c>
      <c r="AU297" s="18" t="s">
        <v>91</v>
      </c>
    </row>
    <row r="298" spans="1:47" s="2" customFormat="1" ht="78">
      <c r="A298" s="33"/>
      <c r="B298" s="34"/>
      <c r="C298" s="33"/>
      <c r="D298" s="163" t="s">
        <v>210</v>
      </c>
      <c r="E298" s="33"/>
      <c r="F298" s="168" t="s">
        <v>2151</v>
      </c>
      <c r="G298" s="33"/>
      <c r="H298" s="33"/>
      <c r="I298" s="165"/>
      <c r="J298" s="33"/>
      <c r="K298" s="33"/>
      <c r="L298" s="34"/>
      <c r="M298" s="166"/>
      <c r="N298" s="167"/>
      <c r="O298" s="59"/>
      <c r="P298" s="59"/>
      <c r="Q298" s="59"/>
      <c r="R298" s="59"/>
      <c r="S298" s="59"/>
      <c r="T298" s="60"/>
      <c r="U298" s="33"/>
      <c r="V298" s="33"/>
      <c r="W298" s="33"/>
      <c r="X298" s="33"/>
      <c r="Y298" s="33"/>
      <c r="Z298" s="33"/>
      <c r="AA298" s="33"/>
      <c r="AB298" s="33"/>
      <c r="AC298" s="33"/>
      <c r="AD298" s="33"/>
      <c r="AE298" s="33"/>
      <c r="AT298" s="18" t="s">
        <v>210</v>
      </c>
      <c r="AU298" s="18" t="s">
        <v>91</v>
      </c>
    </row>
    <row r="299" spans="2:51" s="14" customFormat="1" ht="11.25">
      <c r="B299" s="177"/>
      <c r="D299" s="163" t="s">
        <v>212</v>
      </c>
      <c r="E299" s="178" t="s">
        <v>1</v>
      </c>
      <c r="F299" s="179" t="s">
        <v>2096</v>
      </c>
      <c r="H299" s="178" t="s">
        <v>1</v>
      </c>
      <c r="I299" s="180"/>
      <c r="L299" s="177"/>
      <c r="M299" s="181"/>
      <c r="N299" s="182"/>
      <c r="O299" s="182"/>
      <c r="P299" s="182"/>
      <c r="Q299" s="182"/>
      <c r="R299" s="182"/>
      <c r="S299" s="182"/>
      <c r="T299" s="183"/>
      <c r="AT299" s="178" t="s">
        <v>212</v>
      </c>
      <c r="AU299" s="178" t="s">
        <v>91</v>
      </c>
      <c r="AV299" s="14" t="s">
        <v>89</v>
      </c>
      <c r="AW299" s="14" t="s">
        <v>36</v>
      </c>
      <c r="AX299" s="14" t="s">
        <v>81</v>
      </c>
      <c r="AY299" s="178" t="s">
        <v>199</v>
      </c>
    </row>
    <row r="300" spans="2:51" s="14" customFormat="1" ht="11.25">
      <c r="B300" s="177"/>
      <c r="D300" s="163" t="s">
        <v>212</v>
      </c>
      <c r="E300" s="178" t="s">
        <v>1</v>
      </c>
      <c r="F300" s="179" t="s">
        <v>2152</v>
      </c>
      <c r="H300" s="178" t="s">
        <v>1</v>
      </c>
      <c r="I300" s="180"/>
      <c r="L300" s="177"/>
      <c r="M300" s="181"/>
      <c r="N300" s="182"/>
      <c r="O300" s="182"/>
      <c r="P300" s="182"/>
      <c r="Q300" s="182"/>
      <c r="R300" s="182"/>
      <c r="S300" s="182"/>
      <c r="T300" s="183"/>
      <c r="AT300" s="178" t="s">
        <v>212</v>
      </c>
      <c r="AU300" s="178" t="s">
        <v>91</v>
      </c>
      <c r="AV300" s="14" t="s">
        <v>89</v>
      </c>
      <c r="AW300" s="14" t="s">
        <v>36</v>
      </c>
      <c r="AX300" s="14" t="s">
        <v>81</v>
      </c>
      <c r="AY300" s="178" t="s">
        <v>199</v>
      </c>
    </row>
    <row r="301" spans="2:51" s="13" customFormat="1" ht="11.25">
      <c r="B301" s="169"/>
      <c r="D301" s="163" t="s">
        <v>212</v>
      </c>
      <c r="E301" s="170" t="s">
        <v>1</v>
      </c>
      <c r="F301" s="171" t="s">
        <v>2153</v>
      </c>
      <c r="H301" s="172">
        <v>979.56</v>
      </c>
      <c r="I301" s="173"/>
      <c r="L301" s="169"/>
      <c r="M301" s="174"/>
      <c r="N301" s="175"/>
      <c r="O301" s="175"/>
      <c r="P301" s="175"/>
      <c r="Q301" s="175"/>
      <c r="R301" s="175"/>
      <c r="S301" s="175"/>
      <c r="T301" s="176"/>
      <c r="AT301" s="170" t="s">
        <v>212</v>
      </c>
      <c r="AU301" s="170" t="s">
        <v>91</v>
      </c>
      <c r="AV301" s="13" t="s">
        <v>91</v>
      </c>
      <c r="AW301" s="13" t="s">
        <v>36</v>
      </c>
      <c r="AX301" s="13" t="s">
        <v>89</v>
      </c>
      <c r="AY301" s="170" t="s">
        <v>199</v>
      </c>
    </row>
    <row r="302" spans="1:65" s="2" customFormat="1" ht="24.2" customHeight="1">
      <c r="A302" s="33"/>
      <c r="B302" s="149"/>
      <c r="C302" s="150" t="s">
        <v>456</v>
      </c>
      <c r="D302" s="150" t="s">
        <v>201</v>
      </c>
      <c r="E302" s="151" t="s">
        <v>2154</v>
      </c>
      <c r="F302" s="152" t="s">
        <v>2155</v>
      </c>
      <c r="G302" s="153" t="s">
        <v>204</v>
      </c>
      <c r="H302" s="154">
        <v>1085.84</v>
      </c>
      <c r="I302" s="155"/>
      <c r="J302" s="156">
        <f>ROUND(I302*H302,2)</f>
        <v>0</v>
      </c>
      <c r="K302" s="152" t="s">
        <v>205</v>
      </c>
      <c r="L302" s="34"/>
      <c r="M302" s="157" t="s">
        <v>1</v>
      </c>
      <c r="N302" s="158" t="s">
        <v>46</v>
      </c>
      <c r="O302" s="59"/>
      <c r="P302" s="159">
        <f>O302*H302</f>
        <v>0</v>
      </c>
      <c r="Q302" s="159">
        <v>0</v>
      </c>
      <c r="R302" s="159">
        <f>Q302*H302</f>
        <v>0</v>
      </c>
      <c r="S302" s="159">
        <v>0</v>
      </c>
      <c r="T302" s="160">
        <f>S302*H302</f>
        <v>0</v>
      </c>
      <c r="U302" s="33"/>
      <c r="V302" s="33"/>
      <c r="W302" s="33"/>
      <c r="X302" s="33"/>
      <c r="Y302" s="33"/>
      <c r="Z302" s="33"/>
      <c r="AA302" s="33"/>
      <c r="AB302" s="33"/>
      <c r="AC302" s="33"/>
      <c r="AD302" s="33"/>
      <c r="AE302" s="33"/>
      <c r="AR302" s="161" t="s">
        <v>206</v>
      </c>
      <c r="AT302" s="161" t="s">
        <v>201</v>
      </c>
      <c r="AU302" s="161" t="s">
        <v>91</v>
      </c>
      <c r="AY302" s="18" t="s">
        <v>199</v>
      </c>
      <c r="BE302" s="162">
        <f>IF(N302="základní",J302,0)</f>
        <v>0</v>
      </c>
      <c r="BF302" s="162">
        <f>IF(N302="snížená",J302,0)</f>
        <v>0</v>
      </c>
      <c r="BG302" s="162">
        <f>IF(N302="zákl. přenesená",J302,0)</f>
        <v>0</v>
      </c>
      <c r="BH302" s="162">
        <f>IF(N302="sníž. přenesená",J302,0)</f>
        <v>0</v>
      </c>
      <c r="BI302" s="162">
        <f>IF(N302="nulová",J302,0)</f>
        <v>0</v>
      </c>
      <c r="BJ302" s="18" t="s">
        <v>89</v>
      </c>
      <c r="BK302" s="162">
        <f>ROUND(I302*H302,2)</f>
        <v>0</v>
      </c>
      <c r="BL302" s="18" t="s">
        <v>206</v>
      </c>
      <c r="BM302" s="161" t="s">
        <v>2156</v>
      </c>
    </row>
    <row r="303" spans="1:47" s="2" customFormat="1" ht="29.25">
      <c r="A303" s="33"/>
      <c r="B303" s="34"/>
      <c r="C303" s="33"/>
      <c r="D303" s="163" t="s">
        <v>208</v>
      </c>
      <c r="E303" s="33"/>
      <c r="F303" s="164" t="s">
        <v>2157</v>
      </c>
      <c r="G303" s="33"/>
      <c r="H303" s="33"/>
      <c r="I303" s="165"/>
      <c r="J303" s="33"/>
      <c r="K303" s="33"/>
      <c r="L303" s="34"/>
      <c r="M303" s="166"/>
      <c r="N303" s="167"/>
      <c r="O303" s="59"/>
      <c r="P303" s="59"/>
      <c r="Q303" s="59"/>
      <c r="R303" s="59"/>
      <c r="S303" s="59"/>
      <c r="T303" s="60"/>
      <c r="U303" s="33"/>
      <c r="V303" s="33"/>
      <c r="W303" s="33"/>
      <c r="X303" s="33"/>
      <c r="Y303" s="33"/>
      <c r="Z303" s="33"/>
      <c r="AA303" s="33"/>
      <c r="AB303" s="33"/>
      <c r="AC303" s="33"/>
      <c r="AD303" s="33"/>
      <c r="AE303" s="33"/>
      <c r="AT303" s="18" t="s">
        <v>208</v>
      </c>
      <c r="AU303" s="18" t="s">
        <v>91</v>
      </c>
    </row>
    <row r="304" spans="1:47" s="2" customFormat="1" ht="78">
      <c r="A304" s="33"/>
      <c r="B304" s="34"/>
      <c r="C304" s="33"/>
      <c r="D304" s="163" t="s">
        <v>210</v>
      </c>
      <c r="E304" s="33"/>
      <c r="F304" s="168" t="s">
        <v>2151</v>
      </c>
      <c r="G304" s="33"/>
      <c r="H304" s="33"/>
      <c r="I304" s="165"/>
      <c r="J304" s="33"/>
      <c r="K304" s="33"/>
      <c r="L304" s="34"/>
      <c r="M304" s="166"/>
      <c r="N304" s="167"/>
      <c r="O304" s="59"/>
      <c r="P304" s="59"/>
      <c r="Q304" s="59"/>
      <c r="R304" s="59"/>
      <c r="S304" s="59"/>
      <c r="T304" s="60"/>
      <c r="U304" s="33"/>
      <c r="V304" s="33"/>
      <c r="W304" s="33"/>
      <c r="X304" s="33"/>
      <c r="Y304" s="33"/>
      <c r="Z304" s="33"/>
      <c r="AA304" s="33"/>
      <c r="AB304" s="33"/>
      <c r="AC304" s="33"/>
      <c r="AD304" s="33"/>
      <c r="AE304" s="33"/>
      <c r="AT304" s="18" t="s">
        <v>210</v>
      </c>
      <c r="AU304" s="18" t="s">
        <v>91</v>
      </c>
    </row>
    <row r="305" spans="2:51" s="14" customFormat="1" ht="11.25">
      <c r="B305" s="177"/>
      <c r="D305" s="163" t="s">
        <v>212</v>
      </c>
      <c r="E305" s="178" t="s">
        <v>1</v>
      </c>
      <c r="F305" s="179" t="s">
        <v>2158</v>
      </c>
      <c r="H305" s="178" t="s">
        <v>1</v>
      </c>
      <c r="I305" s="180"/>
      <c r="L305" s="177"/>
      <c r="M305" s="181"/>
      <c r="N305" s="182"/>
      <c r="O305" s="182"/>
      <c r="P305" s="182"/>
      <c r="Q305" s="182"/>
      <c r="R305" s="182"/>
      <c r="S305" s="182"/>
      <c r="T305" s="183"/>
      <c r="AT305" s="178" t="s">
        <v>212</v>
      </c>
      <c r="AU305" s="178" t="s">
        <v>91</v>
      </c>
      <c r="AV305" s="14" t="s">
        <v>89</v>
      </c>
      <c r="AW305" s="14" t="s">
        <v>36</v>
      </c>
      <c r="AX305" s="14" t="s">
        <v>81</v>
      </c>
      <c r="AY305" s="178" t="s">
        <v>199</v>
      </c>
    </row>
    <row r="306" spans="2:51" s="14" customFormat="1" ht="11.25">
      <c r="B306" s="177"/>
      <c r="D306" s="163" t="s">
        <v>212</v>
      </c>
      <c r="E306" s="178" t="s">
        <v>1</v>
      </c>
      <c r="F306" s="179" t="s">
        <v>2096</v>
      </c>
      <c r="H306" s="178" t="s">
        <v>1</v>
      </c>
      <c r="I306" s="180"/>
      <c r="L306" s="177"/>
      <c r="M306" s="181"/>
      <c r="N306" s="182"/>
      <c r="O306" s="182"/>
      <c r="P306" s="182"/>
      <c r="Q306" s="182"/>
      <c r="R306" s="182"/>
      <c r="S306" s="182"/>
      <c r="T306" s="183"/>
      <c r="AT306" s="178" t="s">
        <v>212</v>
      </c>
      <c r="AU306" s="178" t="s">
        <v>91</v>
      </c>
      <c r="AV306" s="14" t="s">
        <v>89</v>
      </c>
      <c r="AW306" s="14" t="s">
        <v>36</v>
      </c>
      <c r="AX306" s="14" t="s">
        <v>81</v>
      </c>
      <c r="AY306" s="178" t="s">
        <v>199</v>
      </c>
    </row>
    <row r="307" spans="2:51" s="13" customFormat="1" ht="11.25">
      <c r="B307" s="169"/>
      <c r="D307" s="163" t="s">
        <v>212</v>
      </c>
      <c r="E307" s="170" t="s">
        <v>1</v>
      </c>
      <c r="F307" s="171" t="s">
        <v>2159</v>
      </c>
      <c r="H307" s="172">
        <v>1085.84</v>
      </c>
      <c r="I307" s="173"/>
      <c r="L307" s="169"/>
      <c r="M307" s="174"/>
      <c r="N307" s="175"/>
      <c r="O307" s="175"/>
      <c r="P307" s="175"/>
      <c r="Q307" s="175"/>
      <c r="R307" s="175"/>
      <c r="S307" s="175"/>
      <c r="T307" s="176"/>
      <c r="AT307" s="170" t="s">
        <v>212</v>
      </c>
      <c r="AU307" s="170" t="s">
        <v>91</v>
      </c>
      <c r="AV307" s="13" t="s">
        <v>91</v>
      </c>
      <c r="AW307" s="13" t="s">
        <v>36</v>
      </c>
      <c r="AX307" s="13" t="s">
        <v>81</v>
      </c>
      <c r="AY307" s="170" t="s">
        <v>199</v>
      </c>
    </row>
    <row r="308" spans="2:51" s="15" customFormat="1" ht="11.25">
      <c r="B308" s="184"/>
      <c r="D308" s="163" t="s">
        <v>212</v>
      </c>
      <c r="E308" s="185" t="s">
        <v>1</v>
      </c>
      <c r="F308" s="186" t="s">
        <v>234</v>
      </c>
      <c r="H308" s="187">
        <v>1085.84</v>
      </c>
      <c r="I308" s="188"/>
      <c r="L308" s="184"/>
      <c r="M308" s="189"/>
      <c r="N308" s="190"/>
      <c r="O308" s="190"/>
      <c r="P308" s="190"/>
      <c r="Q308" s="190"/>
      <c r="R308" s="190"/>
      <c r="S308" s="190"/>
      <c r="T308" s="191"/>
      <c r="AT308" s="185" t="s">
        <v>212</v>
      </c>
      <c r="AU308" s="185" t="s">
        <v>91</v>
      </c>
      <c r="AV308" s="15" t="s">
        <v>206</v>
      </c>
      <c r="AW308" s="15" t="s">
        <v>36</v>
      </c>
      <c r="AX308" s="15" t="s">
        <v>89</v>
      </c>
      <c r="AY308" s="185" t="s">
        <v>199</v>
      </c>
    </row>
    <row r="309" spans="1:65" s="2" customFormat="1" ht="24.2" customHeight="1">
      <c r="A309" s="33"/>
      <c r="B309" s="149"/>
      <c r="C309" s="150" t="s">
        <v>464</v>
      </c>
      <c r="D309" s="150" t="s">
        <v>201</v>
      </c>
      <c r="E309" s="151" t="s">
        <v>2160</v>
      </c>
      <c r="F309" s="152" t="s">
        <v>2161</v>
      </c>
      <c r="G309" s="153" t="s">
        <v>204</v>
      </c>
      <c r="H309" s="154">
        <v>517.65</v>
      </c>
      <c r="I309" s="155"/>
      <c r="J309" s="156">
        <f>ROUND(I309*H309,2)</f>
        <v>0</v>
      </c>
      <c r="K309" s="152" t="s">
        <v>205</v>
      </c>
      <c r="L309" s="34"/>
      <c r="M309" s="157" t="s">
        <v>1</v>
      </c>
      <c r="N309" s="158" t="s">
        <v>46</v>
      </c>
      <c r="O309" s="59"/>
      <c r="P309" s="159">
        <f>O309*H309</f>
        <v>0</v>
      </c>
      <c r="Q309" s="159">
        <v>0.937788</v>
      </c>
      <c r="R309" s="159">
        <f>Q309*H309</f>
        <v>485.44595819999995</v>
      </c>
      <c r="S309" s="159">
        <v>0</v>
      </c>
      <c r="T309" s="160">
        <f>S309*H309</f>
        <v>0</v>
      </c>
      <c r="U309" s="33"/>
      <c r="V309" s="33"/>
      <c r="W309" s="33"/>
      <c r="X309" s="33"/>
      <c r="Y309" s="33"/>
      <c r="Z309" s="33"/>
      <c r="AA309" s="33"/>
      <c r="AB309" s="33"/>
      <c r="AC309" s="33"/>
      <c r="AD309" s="33"/>
      <c r="AE309" s="33"/>
      <c r="AR309" s="161" t="s">
        <v>206</v>
      </c>
      <c r="AT309" s="161" t="s">
        <v>201</v>
      </c>
      <c r="AU309" s="161" t="s">
        <v>91</v>
      </c>
      <c r="AY309" s="18" t="s">
        <v>199</v>
      </c>
      <c r="BE309" s="162">
        <f>IF(N309="základní",J309,0)</f>
        <v>0</v>
      </c>
      <c r="BF309" s="162">
        <f>IF(N309="snížená",J309,0)</f>
        <v>0</v>
      </c>
      <c r="BG309" s="162">
        <f>IF(N309="zákl. přenesená",J309,0)</f>
        <v>0</v>
      </c>
      <c r="BH309" s="162">
        <f>IF(N309="sníž. přenesená",J309,0)</f>
        <v>0</v>
      </c>
      <c r="BI309" s="162">
        <f>IF(N309="nulová",J309,0)</f>
        <v>0</v>
      </c>
      <c r="BJ309" s="18" t="s">
        <v>89</v>
      </c>
      <c r="BK309" s="162">
        <f>ROUND(I309*H309,2)</f>
        <v>0</v>
      </c>
      <c r="BL309" s="18" t="s">
        <v>206</v>
      </c>
      <c r="BM309" s="161" t="s">
        <v>2162</v>
      </c>
    </row>
    <row r="310" spans="1:47" s="2" customFormat="1" ht="19.5">
      <c r="A310" s="33"/>
      <c r="B310" s="34"/>
      <c r="C310" s="33"/>
      <c r="D310" s="163" t="s">
        <v>208</v>
      </c>
      <c r="E310" s="33"/>
      <c r="F310" s="164" t="s">
        <v>2163</v>
      </c>
      <c r="G310" s="33"/>
      <c r="H310" s="33"/>
      <c r="I310" s="165"/>
      <c r="J310" s="33"/>
      <c r="K310" s="33"/>
      <c r="L310" s="34"/>
      <c r="M310" s="166"/>
      <c r="N310" s="167"/>
      <c r="O310" s="59"/>
      <c r="P310" s="59"/>
      <c r="Q310" s="59"/>
      <c r="R310" s="59"/>
      <c r="S310" s="59"/>
      <c r="T310" s="60"/>
      <c r="U310" s="33"/>
      <c r="V310" s="33"/>
      <c r="W310" s="33"/>
      <c r="X310" s="33"/>
      <c r="Y310" s="33"/>
      <c r="Z310" s="33"/>
      <c r="AA310" s="33"/>
      <c r="AB310" s="33"/>
      <c r="AC310" s="33"/>
      <c r="AD310" s="33"/>
      <c r="AE310" s="33"/>
      <c r="AT310" s="18" t="s">
        <v>208</v>
      </c>
      <c r="AU310" s="18" t="s">
        <v>91</v>
      </c>
    </row>
    <row r="311" spans="1:47" s="2" customFormat="1" ht="87.75">
      <c r="A311" s="33"/>
      <c r="B311" s="34"/>
      <c r="C311" s="33"/>
      <c r="D311" s="163" t="s">
        <v>210</v>
      </c>
      <c r="E311" s="33"/>
      <c r="F311" s="168" t="s">
        <v>891</v>
      </c>
      <c r="G311" s="33"/>
      <c r="H311" s="33"/>
      <c r="I311" s="165"/>
      <c r="J311" s="33"/>
      <c r="K311" s="33"/>
      <c r="L311" s="34"/>
      <c r="M311" s="166"/>
      <c r="N311" s="167"/>
      <c r="O311" s="59"/>
      <c r="P311" s="59"/>
      <c r="Q311" s="59"/>
      <c r="R311" s="59"/>
      <c r="S311" s="59"/>
      <c r="T311" s="60"/>
      <c r="U311" s="33"/>
      <c r="V311" s="33"/>
      <c r="W311" s="33"/>
      <c r="X311" s="33"/>
      <c r="Y311" s="33"/>
      <c r="Z311" s="33"/>
      <c r="AA311" s="33"/>
      <c r="AB311" s="33"/>
      <c r="AC311" s="33"/>
      <c r="AD311" s="33"/>
      <c r="AE311" s="33"/>
      <c r="AT311" s="18" t="s">
        <v>210</v>
      </c>
      <c r="AU311" s="18" t="s">
        <v>91</v>
      </c>
    </row>
    <row r="312" spans="2:51" s="14" customFormat="1" ht="11.25">
      <c r="B312" s="177"/>
      <c r="D312" s="163" t="s">
        <v>212</v>
      </c>
      <c r="E312" s="178" t="s">
        <v>1</v>
      </c>
      <c r="F312" s="179" t="s">
        <v>2096</v>
      </c>
      <c r="H312" s="178" t="s">
        <v>1</v>
      </c>
      <c r="I312" s="180"/>
      <c r="L312" s="177"/>
      <c r="M312" s="181"/>
      <c r="N312" s="182"/>
      <c r="O312" s="182"/>
      <c r="P312" s="182"/>
      <c r="Q312" s="182"/>
      <c r="R312" s="182"/>
      <c r="S312" s="182"/>
      <c r="T312" s="183"/>
      <c r="AT312" s="178" t="s">
        <v>212</v>
      </c>
      <c r="AU312" s="178" t="s">
        <v>91</v>
      </c>
      <c r="AV312" s="14" t="s">
        <v>89</v>
      </c>
      <c r="AW312" s="14" t="s">
        <v>36</v>
      </c>
      <c r="AX312" s="14" t="s">
        <v>81</v>
      </c>
      <c r="AY312" s="178" t="s">
        <v>199</v>
      </c>
    </row>
    <row r="313" spans="2:51" s="14" customFormat="1" ht="11.25">
      <c r="B313" s="177"/>
      <c r="D313" s="163" t="s">
        <v>212</v>
      </c>
      <c r="E313" s="178" t="s">
        <v>1</v>
      </c>
      <c r="F313" s="179" t="s">
        <v>2164</v>
      </c>
      <c r="H313" s="178" t="s">
        <v>1</v>
      </c>
      <c r="I313" s="180"/>
      <c r="L313" s="177"/>
      <c r="M313" s="181"/>
      <c r="N313" s="182"/>
      <c r="O313" s="182"/>
      <c r="P313" s="182"/>
      <c r="Q313" s="182"/>
      <c r="R313" s="182"/>
      <c r="S313" s="182"/>
      <c r="T313" s="183"/>
      <c r="AT313" s="178" t="s">
        <v>212</v>
      </c>
      <c r="AU313" s="178" t="s">
        <v>91</v>
      </c>
      <c r="AV313" s="14" t="s">
        <v>89</v>
      </c>
      <c r="AW313" s="14" t="s">
        <v>36</v>
      </c>
      <c r="AX313" s="14" t="s">
        <v>81</v>
      </c>
      <c r="AY313" s="178" t="s">
        <v>199</v>
      </c>
    </row>
    <row r="314" spans="2:51" s="13" customFormat="1" ht="11.25">
      <c r="B314" s="169"/>
      <c r="D314" s="163" t="s">
        <v>212</v>
      </c>
      <c r="E314" s="170" t="s">
        <v>1</v>
      </c>
      <c r="F314" s="171" t="s">
        <v>2165</v>
      </c>
      <c r="H314" s="172">
        <v>517.65</v>
      </c>
      <c r="I314" s="173"/>
      <c r="L314" s="169"/>
      <c r="M314" s="174"/>
      <c r="N314" s="175"/>
      <c r="O314" s="175"/>
      <c r="P314" s="175"/>
      <c r="Q314" s="175"/>
      <c r="R314" s="175"/>
      <c r="S314" s="175"/>
      <c r="T314" s="176"/>
      <c r="AT314" s="170" t="s">
        <v>212</v>
      </c>
      <c r="AU314" s="170" t="s">
        <v>91</v>
      </c>
      <c r="AV314" s="13" t="s">
        <v>91</v>
      </c>
      <c r="AW314" s="13" t="s">
        <v>36</v>
      </c>
      <c r="AX314" s="13" t="s">
        <v>89</v>
      </c>
      <c r="AY314" s="170" t="s">
        <v>199</v>
      </c>
    </row>
    <row r="315" spans="2:63" s="12" customFormat="1" ht="22.9" customHeight="1">
      <c r="B315" s="136"/>
      <c r="D315" s="137" t="s">
        <v>80</v>
      </c>
      <c r="E315" s="147" t="s">
        <v>271</v>
      </c>
      <c r="F315" s="147" t="s">
        <v>1743</v>
      </c>
      <c r="I315" s="139"/>
      <c r="J315" s="148">
        <f>BK315</f>
        <v>0</v>
      </c>
      <c r="L315" s="136"/>
      <c r="M315" s="141"/>
      <c r="N315" s="142"/>
      <c r="O315" s="142"/>
      <c r="P315" s="143">
        <f>P316+P333</f>
        <v>0</v>
      </c>
      <c r="Q315" s="142"/>
      <c r="R315" s="143">
        <f>R316+R333</f>
        <v>12.3411</v>
      </c>
      <c r="S315" s="142"/>
      <c r="T315" s="144">
        <f>T316+T333</f>
        <v>0</v>
      </c>
      <c r="AR315" s="137" t="s">
        <v>89</v>
      </c>
      <c r="AT315" s="145" t="s">
        <v>80</v>
      </c>
      <c r="AU315" s="145" t="s">
        <v>89</v>
      </c>
      <c r="AY315" s="137" t="s">
        <v>199</v>
      </c>
      <c r="BK315" s="146">
        <f>BK316+BK333</f>
        <v>0</v>
      </c>
    </row>
    <row r="316" spans="2:63" s="12" customFormat="1" ht="20.85" customHeight="1">
      <c r="B316" s="136"/>
      <c r="D316" s="137" t="s">
        <v>80</v>
      </c>
      <c r="E316" s="147" t="s">
        <v>994</v>
      </c>
      <c r="F316" s="147" t="s">
        <v>995</v>
      </c>
      <c r="I316" s="139"/>
      <c r="J316" s="148">
        <f>BK316</f>
        <v>0</v>
      </c>
      <c r="L316" s="136"/>
      <c r="M316" s="141"/>
      <c r="N316" s="142"/>
      <c r="O316" s="142"/>
      <c r="P316" s="143">
        <f>SUM(P317:P332)</f>
        <v>0</v>
      </c>
      <c r="Q316" s="142"/>
      <c r="R316" s="143">
        <f>SUM(R317:R332)</f>
        <v>0</v>
      </c>
      <c r="S316" s="142"/>
      <c r="T316" s="144">
        <f>SUM(T317:T332)</f>
        <v>0</v>
      </c>
      <c r="AR316" s="137" t="s">
        <v>89</v>
      </c>
      <c r="AT316" s="145" t="s">
        <v>80</v>
      </c>
      <c r="AU316" s="145" t="s">
        <v>91</v>
      </c>
      <c r="AY316" s="137" t="s">
        <v>199</v>
      </c>
      <c r="BK316" s="146">
        <f>SUM(BK317:BK332)</f>
        <v>0</v>
      </c>
    </row>
    <row r="317" spans="1:65" s="2" customFormat="1" ht="24.2" customHeight="1">
      <c r="A317" s="33"/>
      <c r="B317" s="149"/>
      <c r="C317" s="150" t="s">
        <v>471</v>
      </c>
      <c r="D317" s="150" t="s">
        <v>201</v>
      </c>
      <c r="E317" s="151" t="s">
        <v>996</v>
      </c>
      <c r="F317" s="152" t="s">
        <v>997</v>
      </c>
      <c r="G317" s="153" t="s">
        <v>204</v>
      </c>
      <c r="H317" s="154">
        <v>319.3</v>
      </c>
      <c r="I317" s="155"/>
      <c r="J317" s="156">
        <f>ROUND(I317*H317,2)</f>
        <v>0</v>
      </c>
      <c r="K317" s="152" t="s">
        <v>205</v>
      </c>
      <c r="L317" s="34"/>
      <c r="M317" s="157" t="s">
        <v>1</v>
      </c>
      <c r="N317" s="158" t="s">
        <v>46</v>
      </c>
      <c r="O317" s="59"/>
      <c r="P317" s="159">
        <f>O317*H317</f>
        <v>0</v>
      </c>
      <c r="Q317" s="159">
        <v>0</v>
      </c>
      <c r="R317" s="159">
        <f>Q317*H317</f>
        <v>0</v>
      </c>
      <c r="S317" s="159">
        <v>0</v>
      </c>
      <c r="T317" s="160">
        <f>S317*H317</f>
        <v>0</v>
      </c>
      <c r="U317" s="33"/>
      <c r="V317" s="33"/>
      <c r="W317" s="33"/>
      <c r="X317" s="33"/>
      <c r="Y317" s="33"/>
      <c r="Z317" s="33"/>
      <c r="AA317" s="33"/>
      <c r="AB317" s="33"/>
      <c r="AC317" s="33"/>
      <c r="AD317" s="33"/>
      <c r="AE317" s="33"/>
      <c r="AR317" s="161" t="s">
        <v>206</v>
      </c>
      <c r="AT317" s="161" t="s">
        <v>201</v>
      </c>
      <c r="AU317" s="161" t="s">
        <v>221</v>
      </c>
      <c r="AY317" s="18" t="s">
        <v>199</v>
      </c>
      <c r="BE317" s="162">
        <f>IF(N317="základní",J317,0)</f>
        <v>0</v>
      </c>
      <c r="BF317" s="162">
        <f>IF(N317="snížená",J317,0)</f>
        <v>0</v>
      </c>
      <c r="BG317" s="162">
        <f>IF(N317="zákl. přenesená",J317,0)</f>
        <v>0</v>
      </c>
      <c r="BH317" s="162">
        <f>IF(N317="sníž. přenesená",J317,0)</f>
        <v>0</v>
      </c>
      <c r="BI317" s="162">
        <f>IF(N317="nulová",J317,0)</f>
        <v>0</v>
      </c>
      <c r="BJ317" s="18" t="s">
        <v>89</v>
      </c>
      <c r="BK317" s="162">
        <f>ROUND(I317*H317,2)</f>
        <v>0</v>
      </c>
      <c r="BL317" s="18" t="s">
        <v>206</v>
      </c>
      <c r="BM317" s="161" t="s">
        <v>2166</v>
      </c>
    </row>
    <row r="318" spans="1:47" s="2" customFormat="1" ht="29.25">
      <c r="A318" s="33"/>
      <c r="B318" s="34"/>
      <c r="C318" s="33"/>
      <c r="D318" s="163" t="s">
        <v>208</v>
      </c>
      <c r="E318" s="33"/>
      <c r="F318" s="164" t="s">
        <v>999</v>
      </c>
      <c r="G318" s="33"/>
      <c r="H318" s="33"/>
      <c r="I318" s="165"/>
      <c r="J318" s="33"/>
      <c r="K318" s="33"/>
      <c r="L318" s="34"/>
      <c r="M318" s="166"/>
      <c r="N318" s="167"/>
      <c r="O318" s="59"/>
      <c r="P318" s="59"/>
      <c r="Q318" s="59"/>
      <c r="R318" s="59"/>
      <c r="S318" s="59"/>
      <c r="T318" s="60"/>
      <c r="U318" s="33"/>
      <c r="V318" s="33"/>
      <c r="W318" s="33"/>
      <c r="X318" s="33"/>
      <c r="Y318" s="33"/>
      <c r="Z318" s="33"/>
      <c r="AA318" s="33"/>
      <c r="AB318" s="33"/>
      <c r="AC318" s="33"/>
      <c r="AD318" s="33"/>
      <c r="AE318" s="33"/>
      <c r="AT318" s="18" t="s">
        <v>208</v>
      </c>
      <c r="AU318" s="18" t="s">
        <v>221</v>
      </c>
    </row>
    <row r="319" spans="1:47" s="2" customFormat="1" ht="58.5">
      <c r="A319" s="33"/>
      <c r="B319" s="34"/>
      <c r="C319" s="33"/>
      <c r="D319" s="163" t="s">
        <v>210</v>
      </c>
      <c r="E319" s="33"/>
      <c r="F319" s="168" t="s">
        <v>1000</v>
      </c>
      <c r="G319" s="33"/>
      <c r="H319" s="33"/>
      <c r="I319" s="165"/>
      <c r="J319" s="33"/>
      <c r="K319" s="33"/>
      <c r="L319" s="34"/>
      <c r="M319" s="166"/>
      <c r="N319" s="167"/>
      <c r="O319" s="59"/>
      <c r="P319" s="59"/>
      <c r="Q319" s="59"/>
      <c r="R319" s="59"/>
      <c r="S319" s="59"/>
      <c r="T319" s="60"/>
      <c r="U319" s="33"/>
      <c r="V319" s="33"/>
      <c r="W319" s="33"/>
      <c r="X319" s="33"/>
      <c r="Y319" s="33"/>
      <c r="Z319" s="33"/>
      <c r="AA319" s="33"/>
      <c r="AB319" s="33"/>
      <c r="AC319" s="33"/>
      <c r="AD319" s="33"/>
      <c r="AE319" s="33"/>
      <c r="AT319" s="18" t="s">
        <v>210</v>
      </c>
      <c r="AU319" s="18" t="s">
        <v>221</v>
      </c>
    </row>
    <row r="320" spans="2:51" s="14" customFormat="1" ht="11.25">
      <c r="B320" s="177"/>
      <c r="D320" s="163" t="s">
        <v>212</v>
      </c>
      <c r="E320" s="178" t="s">
        <v>1</v>
      </c>
      <c r="F320" s="179" t="s">
        <v>2167</v>
      </c>
      <c r="H320" s="178" t="s">
        <v>1</v>
      </c>
      <c r="I320" s="180"/>
      <c r="L320" s="177"/>
      <c r="M320" s="181"/>
      <c r="N320" s="182"/>
      <c r="O320" s="182"/>
      <c r="P320" s="182"/>
      <c r="Q320" s="182"/>
      <c r="R320" s="182"/>
      <c r="S320" s="182"/>
      <c r="T320" s="183"/>
      <c r="AT320" s="178" t="s">
        <v>212</v>
      </c>
      <c r="AU320" s="178" t="s">
        <v>221</v>
      </c>
      <c r="AV320" s="14" t="s">
        <v>89</v>
      </c>
      <c r="AW320" s="14" t="s">
        <v>36</v>
      </c>
      <c r="AX320" s="14" t="s">
        <v>81</v>
      </c>
      <c r="AY320" s="178" t="s">
        <v>199</v>
      </c>
    </row>
    <row r="321" spans="2:51" s="14" customFormat="1" ht="11.25">
      <c r="B321" s="177"/>
      <c r="D321" s="163" t="s">
        <v>212</v>
      </c>
      <c r="E321" s="178" t="s">
        <v>1</v>
      </c>
      <c r="F321" s="179" t="s">
        <v>2168</v>
      </c>
      <c r="H321" s="178" t="s">
        <v>1</v>
      </c>
      <c r="I321" s="180"/>
      <c r="L321" s="177"/>
      <c r="M321" s="181"/>
      <c r="N321" s="182"/>
      <c r="O321" s="182"/>
      <c r="P321" s="182"/>
      <c r="Q321" s="182"/>
      <c r="R321" s="182"/>
      <c r="S321" s="182"/>
      <c r="T321" s="183"/>
      <c r="AT321" s="178" t="s">
        <v>212</v>
      </c>
      <c r="AU321" s="178" t="s">
        <v>221</v>
      </c>
      <c r="AV321" s="14" t="s">
        <v>89</v>
      </c>
      <c r="AW321" s="14" t="s">
        <v>36</v>
      </c>
      <c r="AX321" s="14" t="s">
        <v>81</v>
      </c>
      <c r="AY321" s="178" t="s">
        <v>199</v>
      </c>
    </row>
    <row r="322" spans="2:51" s="13" customFormat="1" ht="11.25">
      <c r="B322" s="169"/>
      <c r="D322" s="163" t="s">
        <v>212</v>
      </c>
      <c r="E322" s="170" t="s">
        <v>1</v>
      </c>
      <c r="F322" s="171" t="s">
        <v>2169</v>
      </c>
      <c r="H322" s="172">
        <v>319.3</v>
      </c>
      <c r="I322" s="173"/>
      <c r="L322" s="169"/>
      <c r="M322" s="174"/>
      <c r="N322" s="175"/>
      <c r="O322" s="175"/>
      <c r="P322" s="175"/>
      <c r="Q322" s="175"/>
      <c r="R322" s="175"/>
      <c r="S322" s="175"/>
      <c r="T322" s="176"/>
      <c r="AT322" s="170" t="s">
        <v>212</v>
      </c>
      <c r="AU322" s="170" t="s">
        <v>221</v>
      </c>
      <c r="AV322" s="13" t="s">
        <v>91</v>
      </c>
      <c r="AW322" s="13" t="s">
        <v>36</v>
      </c>
      <c r="AX322" s="13" t="s">
        <v>81</v>
      </c>
      <c r="AY322" s="170" t="s">
        <v>199</v>
      </c>
    </row>
    <row r="323" spans="2:51" s="15" customFormat="1" ht="11.25">
      <c r="B323" s="184"/>
      <c r="D323" s="163" t="s">
        <v>212</v>
      </c>
      <c r="E323" s="185" t="s">
        <v>1</v>
      </c>
      <c r="F323" s="186" t="s">
        <v>234</v>
      </c>
      <c r="H323" s="187">
        <v>319.3</v>
      </c>
      <c r="I323" s="188"/>
      <c r="L323" s="184"/>
      <c r="M323" s="189"/>
      <c r="N323" s="190"/>
      <c r="O323" s="190"/>
      <c r="P323" s="190"/>
      <c r="Q323" s="190"/>
      <c r="R323" s="190"/>
      <c r="S323" s="190"/>
      <c r="T323" s="191"/>
      <c r="AT323" s="185" t="s">
        <v>212</v>
      </c>
      <c r="AU323" s="185" t="s">
        <v>221</v>
      </c>
      <c r="AV323" s="15" t="s">
        <v>206</v>
      </c>
      <c r="AW323" s="15" t="s">
        <v>36</v>
      </c>
      <c r="AX323" s="15" t="s">
        <v>89</v>
      </c>
      <c r="AY323" s="185" t="s">
        <v>199</v>
      </c>
    </row>
    <row r="324" spans="1:65" s="2" customFormat="1" ht="24.2" customHeight="1">
      <c r="A324" s="33"/>
      <c r="B324" s="149"/>
      <c r="C324" s="150" t="s">
        <v>477</v>
      </c>
      <c r="D324" s="150" t="s">
        <v>201</v>
      </c>
      <c r="E324" s="151" t="s">
        <v>1002</v>
      </c>
      <c r="F324" s="152" t="s">
        <v>1003</v>
      </c>
      <c r="G324" s="153" t="s">
        <v>204</v>
      </c>
      <c r="H324" s="154">
        <v>14368.5</v>
      </c>
      <c r="I324" s="155"/>
      <c r="J324" s="156">
        <f>ROUND(I324*H324,2)</f>
        <v>0</v>
      </c>
      <c r="K324" s="152" t="s">
        <v>205</v>
      </c>
      <c r="L324" s="34"/>
      <c r="M324" s="157" t="s">
        <v>1</v>
      </c>
      <c r="N324" s="158" t="s">
        <v>46</v>
      </c>
      <c r="O324" s="59"/>
      <c r="P324" s="159">
        <f>O324*H324</f>
        <v>0</v>
      </c>
      <c r="Q324" s="159">
        <v>0</v>
      </c>
      <c r="R324" s="159">
        <f>Q324*H324</f>
        <v>0</v>
      </c>
      <c r="S324" s="159">
        <v>0</v>
      </c>
      <c r="T324" s="160">
        <f>S324*H324</f>
        <v>0</v>
      </c>
      <c r="U324" s="33"/>
      <c r="V324" s="33"/>
      <c r="W324" s="33"/>
      <c r="X324" s="33"/>
      <c r="Y324" s="33"/>
      <c r="Z324" s="33"/>
      <c r="AA324" s="33"/>
      <c r="AB324" s="33"/>
      <c r="AC324" s="33"/>
      <c r="AD324" s="33"/>
      <c r="AE324" s="33"/>
      <c r="AR324" s="161" t="s">
        <v>206</v>
      </c>
      <c r="AT324" s="161" t="s">
        <v>201</v>
      </c>
      <c r="AU324" s="161" t="s">
        <v>221</v>
      </c>
      <c r="AY324" s="18" t="s">
        <v>199</v>
      </c>
      <c r="BE324" s="162">
        <f>IF(N324="základní",J324,0)</f>
        <v>0</v>
      </c>
      <c r="BF324" s="162">
        <f>IF(N324="snížená",J324,0)</f>
        <v>0</v>
      </c>
      <c r="BG324" s="162">
        <f>IF(N324="zákl. přenesená",J324,0)</f>
        <v>0</v>
      </c>
      <c r="BH324" s="162">
        <f>IF(N324="sníž. přenesená",J324,0)</f>
        <v>0</v>
      </c>
      <c r="BI324" s="162">
        <f>IF(N324="nulová",J324,0)</f>
        <v>0</v>
      </c>
      <c r="BJ324" s="18" t="s">
        <v>89</v>
      </c>
      <c r="BK324" s="162">
        <f>ROUND(I324*H324,2)</f>
        <v>0</v>
      </c>
      <c r="BL324" s="18" t="s">
        <v>206</v>
      </c>
      <c r="BM324" s="161" t="s">
        <v>2170</v>
      </c>
    </row>
    <row r="325" spans="1:47" s="2" customFormat="1" ht="29.25">
      <c r="A325" s="33"/>
      <c r="B325" s="34"/>
      <c r="C325" s="33"/>
      <c r="D325" s="163" t="s">
        <v>208</v>
      </c>
      <c r="E325" s="33"/>
      <c r="F325" s="164" t="s">
        <v>1005</v>
      </c>
      <c r="G325" s="33"/>
      <c r="H325" s="33"/>
      <c r="I325" s="165"/>
      <c r="J325" s="33"/>
      <c r="K325" s="33"/>
      <c r="L325" s="34"/>
      <c r="M325" s="166"/>
      <c r="N325" s="167"/>
      <c r="O325" s="59"/>
      <c r="P325" s="59"/>
      <c r="Q325" s="59"/>
      <c r="R325" s="59"/>
      <c r="S325" s="59"/>
      <c r="T325" s="60"/>
      <c r="U325" s="33"/>
      <c r="V325" s="33"/>
      <c r="W325" s="33"/>
      <c r="X325" s="33"/>
      <c r="Y325" s="33"/>
      <c r="Z325" s="33"/>
      <c r="AA325" s="33"/>
      <c r="AB325" s="33"/>
      <c r="AC325" s="33"/>
      <c r="AD325" s="33"/>
      <c r="AE325" s="33"/>
      <c r="AT325" s="18" t="s">
        <v>208</v>
      </c>
      <c r="AU325" s="18" t="s">
        <v>221</v>
      </c>
    </row>
    <row r="326" spans="1:47" s="2" customFormat="1" ht="58.5">
      <c r="A326" s="33"/>
      <c r="B326" s="34"/>
      <c r="C326" s="33"/>
      <c r="D326" s="163" t="s">
        <v>210</v>
      </c>
      <c r="E326" s="33"/>
      <c r="F326" s="168" t="s">
        <v>1000</v>
      </c>
      <c r="G326" s="33"/>
      <c r="H326" s="33"/>
      <c r="I326" s="165"/>
      <c r="J326" s="33"/>
      <c r="K326" s="33"/>
      <c r="L326" s="34"/>
      <c r="M326" s="166"/>
      <c r="N326" s="167"/>
      <c r="O326" s="59"/>
      <c r="P326" s="59"/>
      <c r="Q326" s="59"/>
      <c r="R326" s="59"/>
      <c r="S326" s="59"/>
      <c r="T326" s="60"/>
      <c r="U326" s="33"/>
      <c r="V326" s="33"/>
      <c r="W326" s="33"/>
      <c r="X326" s="33"/>
      <c r="Y326" s="33"/>
      <c r="Z326" s="33"/>
      <c r="AA326" s="33"/>
      <c r="AB326" s="33"/>
      <c r="AC326" s="33"/>
      <c r="AD326" s="33"/>
      <c r="AE326" s="33"/>
      <c r="AT326" s="18" t="s">
        <v>210</v>
      </c>
      <c r="AU326" s="18" t="s">
        <v>221</v>
      </c>
    </row>
    <row r="327" spans="2:51" s="14" customFormat="1" ht="11.25">
      <c r="B327" s="177"/>
      <c r="D327" s="163" t="s">
        <v>212</v>
      </c>
      <c r="E327" s="178" t="s">
        <v>1</v>
      </c>
      <c r="F327" s="179" t="s">
        <v>2171</v>
      </c>
      <c r="H327" s="178" t="s">
        <v>1</v>
      </c>
      <c r="I327" s="180"/>
      <c r="L327" s="177"/>
      <c r="M327" s="181"/>
      <c r="N327" s="182"/>
      <c r="O327" s="182"/>
      <c r="P327" s="182"/>
      <c r="Q327" s="182"/>
      <c r="R327" s="182"/>
      <c r="S327" s="182"/>
      <c r="T327" s="183"/>
      <c r="AT327" s="178" t="s">
        <v>212</v>
      </c>
      <c r="AU327" s="178" t="s">
        <v>221</v>
      </c>
      <c r="AV327" s="14" t="s">
        <v>89</v>
      </c>
      <c r="AW327" s="14" t="s">
        <v>36</v>
      </c>
      <c r="AX327" s="14" t="s">
        <v>81</v>
      </c>
      <c r="AY327" s="178" t="s">
        <v>199</v>
      </c>
    </row>
    <row r="328" spans="2:51" s="13" customFormat="1" ht="11.25">
      <c r="B328" s="169"/>
      <c r="D328" s="163" t="s">
        <v>212</v>
      </c>
      <c r="E328" s="170" t="s">
        <v>1</v>
      </c>
      <c r="F328" s="171" t="s">
        <v>2172</v>
      </c>
      <c r="H328" s="172">
        <v>14368.5</v>
      </c>
      <c r="I328" s="173"/>
      <c r="L328" s="169"/>
      <c r="M328" s="174"/>
      <c r="N328" s="175"/>
      <c r="O328" s="175"/>
      <c r="P328" s="175"/>
      <c r="Q328" s="175"/>
      <c r="R328" s="175"/>
      <c r="S328" s="175"/>
      <c r="T328" s="176"/>
      <c r="AT328" s="170" t="s">
        <v>212</v>
      </c>
      <c r="AU328" s="170" t="s">
        <v>221</v>
      </c>
      <c r="AV328" s="13" t="s">
        <v>91</v>
      </c>
      <c r="AW328" s="13" t="s">
        <v>36</v>
      </c>
      <c r="AX328" s="13" t="s">
        <v>89</v>
      </c>
      <c r="AY328" s="170" t="s">
        <v>199</v>
      </c>
    </row>
    <row r="329" spans="1:65" s="2" customFormat="1" ht="24.2" customHeight="1">
      <c r="A329" s="33"/>
      <c r="B329" s="149"/>
      <c r="C329" s="150" t="s">
        <v>484</v>
      </c>
      <c r="D329" s="150" t="s">
        <v>201</v>
      </c>
      <c r="E329" s="151" t="s">
        <v>1009</v>
      </c>
      <c r="F329" s="152" t="s">
        <v>1010</v>
      </c>
      <c r="G329" s="153" t="s">
        <v>204</v>
      </c>
      <c r="H329" s="154">
        <v>319.3</v>
      </c>
      <c r="I329" s="155"/>
      <c r="J329" s="156">
        <f>ROUND(I329*H329,2)</f>
        <v>0</v>
      </c>
      <c r="K329" s="152" t="s">
        <v>205</v>
      </c>
      <c r="L329" s="34"/>
      <c r="M329" s="157" t="s">
        <v>1</v>
      </c>
      <c r="N329" s="158" t="s">
        <v>46</v>
      </c>
      <c r="O329" s="59"/>
      <c r="P329" s="159">
        <f>O329*H329</f>
        <v>0</v>
      </c>
      <c r="Q329" s="159">
        <v>0</v>
      </c>
      <c r="R329" s="159">
        <f>Q329*H329</f>
        <v>0</v>
      </c>
      <c r="S329" s="159">
        <v>0</v>
      </c>
      <c r="T329" s="160">
        <f>S329*H329</f>
        <v>0</v>
      </c>
      <c r="U329" s="33"/>
      <c r="V329" s="33"/>
      <c r="W329" s="33"/>
      <c r="X329" s="33"/>
      <c r="Y329" s="33"/>
      <c r="Z329" s="33"/>
      <c r="AA329" s="33"/>
      <c r="AB329" s="33"/>
      <c r="AC329" s="33"/>
      <c r="AD329" s="33"/>
      <c r="AE329" s="33"/>
      <c r="AR329" s="161" t="s">
        <v>206</v>
      </c>
      <c r="AT329" s="161" t="s">
        <v>201</v>
      </c>
      <c r="AU329" s="161" t="s">
        <v>221</v>
      </c>
      <c r="AY329" s="18" t="s">
        <v>199</v>
      </c>
      <c r="BE329" s="162">
        <f>IF(N329="základní",J329,0)</f>
        <v>0</v>
      </c>
      <c r="BF329" s="162">
        <f>IF(N329="snížená",J329,0)</f>
        <v>0</v>
      </c>
      <c r="BG329" s="162">
        <f>IF(N329="zákl. přenesená",J329,0)</f>
        <v>0</v>
      </c>
      <c r="BH329" s="162">
        <f>IF(N329="sníž. přenesená",J329,0)</f>
        <v>0</v>
      </c>
      <c r="BI329" s="162">
        <f>IF(N329="nulová",J329,0)</f>
        <v>0</v>
      </c>
      <c r="BJ329" s="18" t="s">
        <v>89</v>
      </c>
      <c r="BK329" s="162">
        <f>ROUND(I329*H329,2)</f>
        <v>0</v>
      </c>
      <c r="BL329" s="18" t="s">
        <v>206</v>
      </c>
      <c r="BM329" s="161" t="s">
        <v>2173</v>
      </c>
    </row>
    <row r="330" spans="1:47" s="2" customFormat="1" ht="29.25">
      <c r="A330" s="33"/>
      <c r="B330" s="34"/>
      <c r="C330" s="33"/>
      <c r="D330" s="163" t="s">
        <v>208</v>
      </c>
      <c r="E330" s="33"/>
      <c r="F330" s="164" t="s">
        <v>1012</v>
      </c>
      <c r="G330" s="33"/>
      <c r="H330" s="33"/>
      <c r="I330" s="165"/>
      <c r="J330" s="33"/>
      <c r="K330" s="33"/>
      <c r="L330" s="34"/>
      <c r="M330" s="166"/>
      <c r="N330" s="167"/>
      <c r="O330" s="59"/>
      <c r="P330" s="59"/>
      <c r="Q330" s="59"/>
      <c r="R330" s="59"/>
      <c r="S330" s="59"/>
      <c r="T330" s="60"/>
      <c r="U330" s="33"/>
      <c r="V330" s="33"/>
      <c r="W330" s="33"/>
      <c r="X330" s="33"/>
      <c r="Y330" s="33"/>
      <c r="Z330" s="33"/>
      <c r="AA330" s="33"/>
      <c r="AB330" s="33"/>
      <c r="AC330" s="33"/>
      <c r="AD330" s="33"/>
      <c r="AE330" s="33"/>
      <c r="AT330" s="18" t="s">
        <v>208</v>
      </c>
      <c r="AU330" s="18" t="s">
        <v>221</v>
      </c>
    </row>
    <row r="331" spans="1:47" s="2" customFormat="1" ht="29.25">
      <c r="A331" s="33"/>
      <c r="B331" s="34"/>
      <c r="C331" s="33"/>
      <c r="D331" s="163" t="s">
        <v>210</v>
      </c>
      <c r="E331" s="33"/>
      <c r="F331" s="168" t="s">
        <v>1013</v>
      </c>
      <c r="G331" s="33"/>
      <c r="H331" s="33"/>
      <c r="I331" s="165"/>
      <c r="J331" s="33"/>
      <c r="K331" s="33"/>
      <c r="L331" s="34"/>
      <c r="M331" s="166"/>
      <c r="N331" s="167"/>
      <c r="O331" s="59"/>
      <c r="P331" s="59"/>
      <c r="Q331" s="59"/>
      <c r="R331" s="59"/>
      <c r="S331" s="59"/>
      <c r="T331" s="60"/>
      <c r="U331" s="33"/>
      <c r="V331" s="33"/>
      <c r="W331" s="33"/>
      <c r="X331" s="33"/>
      <c r="Y331" s="33"/>
      <c r="Z331" s="33"/>
      <c r="AA331" s="33"/>
      <c r="AB331" s="33"/>
      <c r="AC331" s="33"/>
      <c r="AD331" s="33"/>
      <c r="AE331" s="33"/>
      <c r="AT331" s="18" t="s">
        <v>210</v>
      </c>
      <c r="AU331" s="18" t="s">
        <v>221</v>
      </c>
    </row>
    <row r="332" spans="2:51" s="13" customFormat="1" ht="11.25">
      <c r="B332" s="169"/>
      <c r="D332" s="163" t="s">
        <v>212</v>
      </c>
      <c r="E332" s="170" t="s">
        <v>1</v>
      </c>
      <c r="F332" s="171" t="s">
        <v>2174</v>
      </c>
      <c r="H332" s="172">
        <v>319.3</v>
      </c>
      <c r="I332" s="173"/>
      <c r="L332" s="169"/>
      <c r="M332" s="174"/>
      <c r="N332" s="175"/>
      <c r="O332" s="175"/>
      <c r="P332" s="175"/>
      <c r="Q332" s="175"/>
      <c r="R332" s="175"/>
      <c r="S332" s="175"/>
      <c r="T332" s="176"/>
      <c r="AT332" s="170" t="s">
        <v>212</v>
      </c>
      <c r="AU332" s="170" t="s">
        <v>221</v>
      </c>
      <c r="AV332" s="13" t="s">
        <v>91</v>
      </c>
      <c r="AW332" s="13" t="s">
        <v>36</v>
      </c>
      <c r="AX332" s="13" t="s">
        <v>89</v>
      </c>
      <c r="AY332" s="170" t="s">
        <v>199</v>
      </c>
    </row>
    <row r="333" spans="2:63" s="12" customFormat="1" ht="20.85" customHeight="1">
      <c r="B333" s="136"/>
      <c r="D333" s="137" t="s">
        <v>80</v>
      </c>
      <c r="E333" s="147" t="s">
        <v>591</v>
      </c>
      <c r="F333" s="147" t="s">
        <v>592</v>
      </c>
      <c r="I333" s="139"/>
      <c r="J333" s="148">
        <f>BK333</f>
        <v>0</v>
      </c>
      <c r="L333" s="136"/>
      <c r="M333" s="141"/>
      <c r="N333" s="142"/>
      <c r="O333" s="142"/>
      <c r="P333" s="143">
        <f>SUM(P334:P342)</f>
        <v>0</v>
      </c>
      <c r="Q333" s="142"/>
      <c r="R333" s="143">
        <f>SUM(R334:R342)</f>
        <v>12.3411</v>
      </c>
      <c r="S333" s="142"/>
      <c r="T333" s="144">
        <f>SUM(T334:T342)</f>
        <v>0</v>
      </c>
      <c r="AR333" s="137" t="s">
        <v>89</v>
      </c>
      <c r="AT333" s="145" t="s">
        <v>80</v>
      </c>
      <c r="AU333" s="145" t="s">
        <v>91</v>
      </c>
      <c r="AY333" s="137" t="s">
        <v>199</v>
      </c>
      <c r="BK333" s="146">
        <f>SUM(BK334:BK342)</f>
        <v>0</v>
      </c>
    </row>
    <row r="334" spans="1:65" s="2" customFormat="1" ht="24.2" customHeight="1">
      <c r="A334" s="33"/>
      <c r="B334" s="149"/>
      <c r="C334" s="150" t="s">
        <v>490</v>
      </c>
      <c r="D334" s="150" t="s">
        <v>201</v>
      </c>
      <c r="E334" s="151" t="s">
        <v>2175</v>
      </c>
      <c r="F334" s="152" t="s">
        <v>2176</v>
      </c>
      <c r="G334" s="153" t="s">
        <v>400</v>
      </c>
      <c r="H334" s="154">
        <v>1033</v>
      </c>
      <c r="I334" s="155"/>
      <c r="J334" s="156">
        <f>ROUND(I334*H334,2)</f>
        <v>0</v>
      </c>
      <c r="K334" s="152" t="s">
        <v>205</v>
      </c>
      <c r="L334" s="34"/>
      <c r="M334" s="157" t="s">
        <v>1</v>
      </c>
      <c r="N334" s="158" t="s">
        <v>46</v>
      </c>
      <c r="O334" s="59"/>
      <c r="P334" s="159">
        <f>O334*H334</f>
        <v>0</v>
      </c>
      <c r="Q334" s="159">
        <v>0.0117</v>
      </c>
      <c r="R334" s="159">
        <f>Q334*H334</f>
        <v>12.0861</v>
      </c>
      <c r="S334" s="159">
        <v>0</v>
      </c>
      <c r="T334" s="160">
        <f>S334*H334</f>
        <v>0</v>
      </c>
      <c r="U334" s="33"/>
      <c r="V334" s="33"/>
      <c r="W334" s="33"/>
      <c r="X334" s="33"/>
      <c r="Y334" s="33"/>
      <c r="Z334" s="33"/>
      <c r="AA334" s="33"/>
      <c r="AB334" s="33"/>
      <c r="AC334" s="33"/>
      <c r="AD334" s="33"/>
      <c r="AE334" s="33"/>
      <c r="AR334" s="161" t="s">
        <v>206</v>
      </c>
      <c r="AT334" s="161" t="s">
        <v>201</v>
      </c>
      <c r="AU334" s="161" t="s">
        <v>221</v>
      </c>
      <c r="AY334" s="18" t="s">
        <v>199</v>
      </c>
      <c r="BE334" s="162">
        <f>IF(N334="základní",J334,0)</f>
        <v>0</v>
      </c>
      <c r="BF334" s="162">
        <f>IF(N334="snížená",J334,0)</f>
        <v>0</v>
      </c>
      <c r="BG334" s="162">
        <f>IF(N334="zákl. přenesená",J334,0)</f>
        <v>0</v>
      </c>
      <c r="BH334" s="162">
        <f>IF(N334="sníž. přenesená",J334,0)</f>
        <v>0</v>
      </c>
      <c r="BI334" s="162">
        <f>IF(N334="nulová",J334,0)</f>
        <v>0</v>
      </c>
      <c r="BJ334" s="18" t="s">
        <v>89</v>
      </c>
      <c r="BK334" s="162">
        <f>ROUND(I334*H334,2)</f>
        <v>0</v>
      </c>
      <c r="BL334" s="18" t="s">
        <v>206</v>
      </c>
      <c r="BM334" s="161" t="s">
        <v>2177</v>
      </c>
    </row>
    <row r="335" spans="1:47" s="2" customFormat="1" ht="39">
      <c r="A335" s="33"/>
      <c r="B335" s="34"/>
      <c r="C335" s="33"/>
      <c r="D335" s="163" t="s">
        <v>208</v>
      </c>
      <c r="E335" s="33"/>
      <c r="F335" s="164" t="s">
        <v>2178</v>
      </c>
      <c r="G335" s="33"/>
      <c r="H335" s="33"/>
      <c r="I335" s="165"/>
      <c r="J335" s="33"/>
      <c r="K335" s="33"/>
      <c r="L335" s="34"/>
      <c r="M335" s="166"/>
      <c r="N335" s="167"/>
      <c r="O335" s="59"/>
      <c r="P335" s="59"/>
      <c r="Q335" s="59"/>
      <c r="R335" s="59"/>
      <c r="S335" s="59"/>
      <c r="T335" s="60"/>
      <c r="U335" s="33"/>
      <c r="V335" s="33"/>
      <c r="W335" s="33"/>
      <c r="X335" s="33"/>
      <c r="Y335" s="33"/>
      <c r="Z335" s="33"/>
      <c r="AA335" s="33"/>
      <c r="AB335" s="33"/>
      <c r="AC335" s="33"/>
      <c r="AD335" s="33"/>
      <c r="AE335" s="33"/>
      <c r="AT335" s="18" t="s">
        <v>208</v>
      </c>
      <c r="AU335" s="18" t="s">
        <v>221</v>
      </c>
    </row>
    <row r="336" spans="1:47" s="2" customFormat="1" ht="78">
      <c r="A336" s="33"/>
      <c r="B336" s="34"/>
      <c r="C336" s="33"/>
      <c r="D336" s="163" t="s">
        <v>210</v>
      </c>
      <c r="E336" s="33"/>
      <c r="F336" s="168" t="s">
        <v>2179</v>
      </c>
      <c r="G336" s="33"/>
      <c r="H336" s="33"/>
      <c r="I336" s="165"/>
      <c r="J336" s="33"/>
      <c r="K336" s="33"/>
      <c r="L336" s="34"/>
      <c r="M336" s="166"/>
      <c r="N336" s="167"/>
      <c r="O336" s="59"/>
      <c r="P336" s="59"/>
      <c r="Q336" s="59"/>
      <c r="R336" s="59"/>
      <c r="S336" s="59"/>
      <c r="T336" s="60"/>
      <c r="U336" s="33"/>
      <c r="V336" s="33"/>
      <c r="W336" s="33"/>
      <c r="X336" s="33"/>
      <c r="Y336" s="33"/>
      <c r="Z336" s="33"/>
      <c r="AA336" s="33"/>
      <c r="AB336" s="33"/>
      <c r="AC336" s="33"/>
      <c r="AD336" s="33"/>
      <c r="AE336" s="33"/>
      <c r="AT336" s="18" t="s">
        <v>210</v>
      </c>
      <c r="AU336" s="18" t="s">
        <v>221</v>
      </c>
    </row>
    <row r="337" spans="2:51" s="14" customFormat="1" ht="11.25">
      <c r="B337" s="177"/>
      <c r="D337" s="163" t="s">
        <v>212</v>
      </c>
      <c r="E337" s="178" t="s">
        <v>1</v>
      </c>
      <c r="F337" s="179" t="s">
        <v>2180</v>
      </c>
      <c r="H337" s="178" t="s">
        <v>1</v>
      </c>
      <c r="I337" s="180"/>
      <c r="L337" s="177"/>
      <c r="M337" s="181"/>
      <c r="N337" s="182"/>
      <c r="O337" s="182"/>
      <c r="P337" s="182"/>
      <c r="Q337" s="182"/>
      <c r="R337" s="182"/>
      <c r="S337" s="182"/>
      <c r="T337" s="183"/>
      <c r="AT337" s="178" t="s">
        <v>212</v>
      </c>
      <c r="AU337" s="178" t="s">
        <v>221</v>
      </c>
      <c r="AV337" s="14" t="s">
        <v>89</v>
      </c>
      <c r="AW337" s="14" t="s">
        <v>36</v>
      </c>
      <c r="AX337" s="14" t="s">
        <v>81</v>
      </c>
      <c r="AY337" s="178" t="s">
        <v>199</v>
      </c>
    </row>
    <row r="338" spans="2:51" s="13" customFormat="1" ht="11.25">
      <c r="B338" s="169"/>
      <c r="D338" s="163" t="s">
        <v>212</v>
      </c>
      <c r="E338" s="170" t="s">
        <v>1</v>
      </c>
      <c r="F338" s="171" t="s">
        <v>2181</v>
      </c>
      <c r="H338" s="172">
        <v>1033</v>
      </c>
      <c r="I338" s="173"/>
      <c r="L338" s="169"/>
      <c r="M338" s="174"/>
      <c r="N338" s="175"/>
      <c r="O338" s="175"/>
      <c r="P338" s="175"/>
      <c r="Q338" s="175"/>
      <c r="R338" s="175"/>
      <c r="S338" s="175"/>
      <c r="T338" s="176"/>
      <c r="AT338" s="170" t="s">
        <v>212</v>
      </c>
      <c r="AU338" s="170" t="s">
        <v>221</v>
      </c>
      <c r="AV338" s="13" t="s">
        <v>91</v>
      </c>
      <c r="AW338" s="13" t="s">
        <v>36</v>
      </c>
      <c r="AX338" s="13" t="s">
        <v>89</v>
      </c>
      <c r="AY338" s="170" t="s">
        <v>199</v>
      </c>
    </row>
    <row r="339" spans="1:65" s="2" customFormat="1" ht="24.2" customHeight="1">
      <c r="A339" s="33"/>
      <c r="B339" s="149"/>
      <c r="C339" s="192" t="s">
        <v>497</v>
      </c>
      <c r="D339" s="192" t="s">
        <v>272</v>
      </c>
      <c r="E339" s="193" t="s">
        <v>1042</v>
      </c>
      <c r="F339" s="194" t="s">
        <v>1043</v>
      </c>
      <c r="G339" s="195" t="s">
        <v>275</v>
      </c>
      <c r="H339" s="196">
        <v>0.255</v>
      </c>
      <c r="I339" s="197"/>
      <c r="J339" s="198">
        <f>ROUND(I339*H339,2)</f>
        <v>0</v>
      </c>
      <c r="K339" s="194" t="s">
        <v>205</v>
      </c>
      <c r="L339" s="199"/>
      <c r="M339" s="200" t="s">
        <v>1</v>
      </c>
      <c r="N339" s="201" t="s">
        <v>46</v>
      </c>
      <c r="O339" s="59"/>
      <c r="P339" s="159">
        <f>O339*H339</f>
        <v>0</v>
      </c>
      <c r="Q339" s="159">
        <v>1</v>
      </c>
      <c r="R339" s="159">
        <f>Q339*H339</f>
        <v>0.255</v>
      </c>
      <c r="S339" s="159">
        <v>0</v>
      </c>
      <c r="T339" s="160">
        <f>S339*H339</f>
        <v>0</v>
      </c>
      <c r="U339" s="33"/>
      <c r="V339" s="33"/>
      <c r="W339" s="33"/>
      <c r="X339" s="33"/>
      <c r="Y339" s="33"/>
      <c r="Z339" s="33"/>
      <c r="AA339" s="33"/>
      <c r="AB339" s="33"/>
      <c r="AC339" s="33"/>
      <c r="AD339" s="33"/>
      <c r="AE339" s="33"/>
      <c r="AR339" s="161" t="s">
        <v>259</v>
      </c>
      <c r="AT339" s="161" t="s">
        <v>272</v>
      </c>
      <c r="AU339" s="161" t="s">
        <v>221</v>
      </c>
      <c r="AY339" s="18" t="s">
        <v>199</v>
      </c>
      <c r="BE339" s="162">
        <f>IF(N339="základní",J339,0)</f>
        <v>0</v>
      </c>
      <c r="BF339" s="162">
        <f>IF(N339="snížená",J339,0)</f>
        <v>0</v>
      </c>
      <c r="BG339" s="162">
        <f>IF(N339="zákl. přenesená",J339,0)</f>
        <v>0</v>
      </c>
      <c r="BH339" s="162">
        <f>IF(N339="sníž. přenesená",J339,0)</f>
        <v>0</v>
      </c>
      <c r="BI339" s="162">
        <f>IF(N339="nulová",J339,0)</f>
        <v>0</v>
      </c>
      <c r="BJ339" s="18" t="s">
        <v>89</v>
      </c>
      <c r="BK339" s="162">
        <f>ROUND(I339*H339,2)</f>
        <v>0</v>
      </c>
      <c r="BL339" s="18" t="s">
        <v>206</v>
      </c>
      <c r="BM339" s="161" t="s">
        <v>2182</v>
      </c>
    </row>
    <row r="340" spans="1:47" s="2" customFormat="1" ht="11.25">
      <c r="A340" s="33"/>
      <c r="B340" s="34"/>
      <c r="C340" s="33"/>
      <c r="D340" s="163" t="s">
        <v>208</v>
      </c>
      <c r="E340" s="33"/>
      <c r="F340" s="164" t="s">
        <v>1043</v>
      </c>
      <c r="G340" s="33"/>
      <c r="H340" s="33"/>
      <c r="I340" s="165"/>
      <c r="J340" s="33"/>
      <c r="K340" s="33"/>
      <c r="L340" s="34"/>
      <c r="M340" s="166"/>
      <c r="N340" s="167"/>
      <c r="O340" s="59"/>
      <c r="P340" s="59"/>
      <c r="Q340" s="59"/>
      <c r="R340" s="59"/>
      <c r="S340" s="59"/>
      <c r="T340" s="60"/>
      <c r="U340" s="33"/>
      <c r="V340" s="33"/>
      <c r="W340" s="33"/>
      <c r="X340" s="33"/>
      <c r="Y340" s="33"/>
      <c r="Z340" s="33"/>
      <c r="AA340" s="33"/>
      <c r="AB340" s="33"/>
      <c r="AC340" s="33"/>
      <c r="AD340" s="33"/>
      <c r="AE340" s="33"/>
      <c r="AT340" s="18" t="s">
        <v>208</v>
      </c>
      <c r="AU340" s="18" t="s">
        <v>221</v>
      </c>
    </row>
    <row r="341" spans="2:51" s="14" customFormat="1" ht="11.25">
      <c r="B341" s="177"/>
      <c r="D341" s="163" t="s">
        <v>212</v>
      </c>
      <c r="E341" s="178" t="s">
        <v>1</v>
      </c>
      <c r="F341" s="179" t="s">
        <v>2183</v>
      </c>
      <c r="H341" s="178" t="s">
        <v>1</v>
      </c>
      <c r="I341" s="180"/>
      <c r="L341" s="177"/>
      <c r="M341" s="181"/>
      <c r="N341" s="182"/>
      <c r="O341" s="182"/>
      <c r="P341" s="182"/>
      <c r="Q341" s="182"/>
      <c r="R341" s="182"/>
      <c r="S341" s="182"/>
      <c r="T341" s="183"/>
      <c r="AT341" s="178" t="s">
        <v>212</v>
      </c>
      <c r="AU341" s="178" t="s">
        <v>221</v>
      </c>
      <c r="AV341" s="14" t="s">
        <v>89</v>
      </c>
      <c r="AW341" s="14" t="s">
        <v>36</v>
      </c>
      <c r="AX341" s="14" t="s">
        <v>81</v>
      </c>
      <c r="AY341" s="178" t="s">
        <v>199</v>
      </c>
    </row>
    <row r="342" spans="2:51" s="13" customFormat="1" ht="11.25">
      <c r="B342" s="169"/>
      <c r="D342" s="163" t="s">
        <v>212</v>
      </c>
      <c r="E342" s="170" t="s">
        <v>1</v>
      </c>
      <c r="F342" s="171" t="s">
        <v>2184</v>
      </c>
      <c r="H342" s="172">
        <v>0.255</v>
      </c>
      <c r="I342" s="173"/>
      <c r="L342" s="169"/>
      <c r="M342" s="174"/>
      <c r="N342" s="175"/>
      <c r="O342" s="175"/>
      <c r="P342" s="175"/>
      <c r="Q342" s="175"/>
      <c r="R342" s="175"/>
      <c r="S342" s="175"/>
      <c r="T342" s="176"/>
      <c r="AT342" s="170" t="s">
        <v>212</v>
      </c>
      <c r="AU342" s="170" t="s">
        <v>221</v>
      </c>
      <c r="AV342" s="13" t="s">
        <v>91</v>
      </c>
      <c r="AW342" s="13" t="s">
        <v>36</v>
      </c>
      <c r="AX342" s="13" t="s">
        <v>89</v>
      </c>
      <c r="AY342" s="170" t="s">
        <v>199</v>
      </c>
    </row>
    <row r="343" spans="2:63" s="12" customFormat="1" ht="22.9" customHeight="1">
      <c r="B343" s="136"/>
      <c r="D343" s="137" t="s">
        <v>80</v>
      </c>
      <c r="E343" s="147" t="s">
        <v>623</v>
      </c>
      <c r="F343" s="147" t="s">
        <v>624</v>
      </c>
      <c r="I343" s="139"/>
      <c r="J343" s="148">
        <f>BK343</f>
        <v>0</v>
      </c>
      <c r="L343" s="136"/>
      <c r="M343" s="141"/>
      <c r="N343" s="142"/>
      <c r="O343" s="142"/>
      <c r="P343" s="143">
        <f>SUM(P344:P347)</f>
        <v>0</v>
      </c>
      <c r="Q343" s="142"/>
      <c r="R343" s="143">
        <f>SUM(R344:R347)</f>
        <v>0</v>
      </c>
      <c r="S343" s="142"/>
      <c r="T343" s="144">
        <f>SUM(T344:T347)</f>
        <v>0</v>
      </c>
      <c r="AR343" s="137" t="s">
        <v>89</v>
      </c>
      <c r="AT343" s="145" t="s">
        <v>80</v>
      </c>
      <c r="AU343" s="145" t="s">
        <v>89</v>
      </c>
      <c r="AY343" s="137" t="s">
        <v>199</v>
      </c>
      <c r="BK343" s="146">
        <f>SUM(BK344:BK347)</f>
        <v>0</v>
      </c>
    </row>
    <row r="344" spans="1:65" s="2" customFormat="1" ht="14.45" customHeight="1">
      <c r="A344" s="33"/>
      <c r="B344" s="149"/>
      <c r="C344" s="150" t="s">
        <v>504</v>
      </c>
      <c r="D344" s="150" t="s">
        <v>201</v>
      </c>
      <c r="E344" s="151" t="s">
        <v>626</v>
      </c>
      <c r="F344" s="152" t="s">
        <v>627</v>
      </c>
      <c r="G344" s="153" t="s">
        <v>275</v>
      </c>
      <c r="H344" s="154">
        <v>3396.935</v>
      </c>
      <c r="I344" s="155"/>
      <c r="J344" s="156">
        <f>ROUND(I344*H344,2)</f>
        <v>0</v>
      </c>
      <c r="K344" s="152" t="s">
        <v>205</v>
      </c>
      <c r="L344" s="34"/>
      <c r="M344" s="157" t="s">
        <v>1</v>
      </c>
      <c r="N344" s="158" t="s">
        <v>46</v>
      </c>
      <c r="O344" s="59"/>
      <c r="P344" s="159">
        <f>O344*H344</f>
        <v>0</v>
      </c>
      <c r="Q344" s="159">
        <v>0</v>
      </c>
      <c r="R344" s="159">
        <f>Q344*H344</f>
        <v>0</v>
      </c>
      <c r="S344" s="159">
        <v>0</v>
      </c>
      <c r="T344" s="160">
        <f>S344*H344</f>
        <v>0</v>
      </c>
      <c r="U344" s="33"/>
      <c r="V344" s="33"/>
      <c r="W344" s="33"/>
      <c r="X344" s="33"/>
      <c r="Y344" s="33"/>
      <c r="Z344" s="33"/>
      <c r="AA344" s="33"/>
      <c r="AB344" s="33"/>
      <c r="AC344" s="33"/>
      <c r="AD344" s="33"/>
      <c r="AE344" s="33"/>
      <c r="AR344" s="161" t="s">
        <v>206</v>
      </c>
      <c r="AT344" s="161" t="s">
        <v>201</v>
      </c>
      <c r="AU344" s="161" t="s">
        <v>91</v>
      </c>
      <c r="AY344" s="18" t="s">
        <v>199</v>
      </c>
      <c r="BE344" s="162">
        <f>IF(N344="základní",J344,0)</f>
        <v>0</v>
      </c>
      <c r="BF344" s="162">
        <f>IF(N344="snížená",J344,0)</f>
        <v>0</v>
      </c>
      <c r="BG344" s="162">
        <f>IF(N344="zákl. přenesená",J344,0)</f>
        <v>0</v>
      </c>
      <c r="BH344" s="162">
        <f>IF(N344="sníž. přenesená",J344,0)</f>
        <v>0</v>
      </c>
      <c r="BI344" s="162">
        <f>IF(N344="nulová",J344,0)</f>
        <v>0</v>
      </c>
      <c r="BJ344" s="18" t="s">
        <v>89</v>
      </c>
      <c r="BK344" s="162">
        <f>ROUND(I344*H344,2)</f>
        <v>0</v>
      </c>
      <c r="BL344" s="18" t="s">
        <v>206</v>
      </c>
      <c r="BM344" s="161" t="s">
        <v>2185</v>
      </c>
    </row>
    <row r="345" spans="1:47" s="2" customFormat="1" ht="19.5">
      <c r="A345" s="33"/>
      <c r="B345" s="34"/>
      <c r="C345" s="33"/>
      <c r="D345" s="163" t="s">
        <v>208</v>
      </c>
      <c r="E345" s="33"/>
      <c r="F345" s="164" t="s">
        <v>629</v>
      </c>
      <c r="G345" s="33"/>
      <c r="H345" s="33"/>
      <c r="I345" s="165"/>
      <c r="J345" s="33"/>
      <c r="K345" s="33"/>
      <c r="L345" s="34"/>
      <c r="M345" s="166"/>
      <c r="N345" s="167"/>
      <c r="O345" s="59"/>
      <c r="P345" s="59"/>
      <c r="Q345" s="59"/>
      <c r="R345" s="59"/>
      <c r="S345" s="59"/>
      <c r="T345" s="60"/>
      <c r="U345" s="33"/>
      <c r="V345" s="33"/>
      <c r="W345" s="33"/>
      <c r="X345" s="33"/>
      <c r="Y345" s="33"/>
      <c r="Z345" s="33"/>
      <c r="AA345" s="33"/>
      <c r="AB345" s="33"/>
      <c r="AC345" s="33"/>
      <c r="AD345" s="33"/>
      <c r="AE345" s="33"/>
      <c r="AT345" s="18" t="s">
        <v>208</v>
      </c>
      <c r="AU345" s="18" t="s">
        <v>91</v>
      </c>
    </row>
    <row r="346" spans="1:65" s="2" customFormat="1" ht="24.2" customHeight="1">
      <c r="A346" s="33"/>
      <c r="B346" s="149"/>
      <c r="C346" s="150" t="s">
        <v>509</v>
      </c>
      <c r="D346" s="150" t="s">
        <v>201</v>
      </c>
      <c r="E346" s="151" t="s">
        <v>631</v>
      </c>
      <c r="F346" s="152" t="s">
        <v>632</v>
      </c>
      <c r="G346" s="153" t="s">
        <v>275</v>
      </c>
      <c r="H346" s="154">
        <v>3396.935</v>
      </c>
      <c r="I346" s="155"/>
      <c r="J346" s="156">
        <f>ROUND(I346*H346,2)</f>
        <v>0</v>
      </c>
      <c r="K346" s="152" t="s">
        <v>205</v>
      </c>
      <c r="L346" s="34"/>
      <c r="M346" s="157" t="s">
        <v>1</v>
      </c>
      <c r="N346" s="158" t="s">
        <v>46</v>
      </c>
      <c r="O346" s="59"/>
      <c r="P346" s="159">
        <f>O346*H346</f>
        <v>0</v>
      </c>
      <c r="Q346" s="159">
        <v>0</v>
      </c>
      <c r="R346" s="159">
        <f>Q346*H346</f>
        <v>0</v>
      </c>
      <c r="S346" s="159">
        <v>0</v>
      </c>
      <c r="T346" s="160">
        <f>S346*H346</f>
        <v>0</v>
      </c>
      <c r="U346" s="33"/>
      <c r="V346" s="33"/>
      <c r="W346" s="33"/>
      <c r="X346" s="33"/>
      <c r="Y346" s="33"/>
      <c r="Z346" s="33"/>
      <c r="AA346" s="33"/>
      <c r="AB346" s="33"/>
      <c r="AC346" s="33"/>
      <c r="AD346" s="33"/>
      <c r="AE346" s="33"/>
      <c r="AR346" s="161" t="s">
        <v>206</v>
      </c>
      <c r="AT346" s="161" t="s">
        <v>201</v>
      </c>
      <c r="AU346" s="161" t="s">
        <v>91</v>
      </c>
      <c r="AY346" s="18" t="s">
        <v>199</v>
      </c>
      <c r="BE346" s="162">
        <f>IF(N346="základní",J346,0)</f>
        <v>0</v>
      </c>
      <c r="BF346" s="162">
        <f>IF(N346="snížená",J346,0)</f>
        <v>0</v>
      </c>
      <c r="BG346" s="162">
        <f>IF(N346="zákl. přenesená",J346,0)</f>
        <v>0</v>
      </c>
      <c r="BH346" s="162">
        <f>IF(N346="sníž. přenesená",J346,0)</f>
        <v>0</v>
      </c>
      <c r="BI346" s="162">
        <f>IF(N346="nulová",J346,0)</f>
        <v>0</v>
      </c>
      <c r="BJ346" s="18" t="s">
        <v>89</v>
      </c>
      <c r="BK346" s="162">
        <f>ROUND(I346*H346,2)</f>
        <v>0</v>
      </c>
      <c r="BL346" s="18" t="s">
        <v>206</v>
      </c>
      <c r="BM346" s="161" t="s">
        <v>2186</v>
      </c>
    </row>
    <row r="347" spans="1:47" s="2" customFormat="1" ht="29.25">
      <c r="A347" s="33"/>
      <c r="B347" s="34"/>
      <c r="C347" s="33"/>
      <c r="D347" s="163" t="s">
        <v>208</v>
      </c>
      <c r="E347" s="33"/>
      <c r="F347" s="164" t="s">
        <v>634</v>
      </c>
      <c r="G347" s="33"/>
      <c r="H347" s="33"/>
      <c r="I347" s="165"/>
      <c r="J347" s="33"/>
      <c r="K347" s="33"/>
      <c r="L347" s="34"/>
      <c r="M347" s="166"/>
      <c r="N347" s="167"/>
      <c r="O347" s="59"/>
      <c r="P347" s="59"/>
      <c r="Q347" s="59"/>
      <c r="R347" s="59"/>
      <c r="S347" s="59"/>
      <c r="T347" s="60"/>
      <c r="U347" s="33"/>
      <c r="V347" s="33"/>
      <c r="W347" s="33"/>
      <c r="X347" s="33"/>
      <c r="Y347" s="33"/>
      <c r="Z347" s="33"/>
      <c r="AA347" s="33"/>
      <c r="AB347" s="33"/>
      <c r="AC347" s="33"/>
      <c r="AD347" s="33"/>
      <c r="AE347" s="33"/>
      <c r="AT347" s="18" t="s">
        <v>208</v>
      </c>
      <c r="AU347" s="18" t="s">
        <v>91</v>
      </c>
    </row>
    <row r="348" spans="2:63" s="12" customFormat="1" ht="25.9" customHeight="1">
      <c r="B348" s="136"/>
      <c r="D348" s="137" t="s">
        <v>80</v>
      </c>
      <c r="E348" s="138" t="s">
        <v>635</v>
      </c>
      <c r="F348" s="138" t="s">
        <v>636</v>
      </c>
      <c r="I348" s="139"/>
      <c r="J348" s="140">
        <f>BK348</f>
        <v>0</v>
      </c>
      <c r="L348" s="136"/>
      <c r="M348" s="141"/>
      <c r="N348" s="142"/>
      <c r="O348" s="142"/>
      <c r="P348" s="143">
        <f>P349</f>
        <v>0</v>
      </c>
      <c r="Q348" s="142"/>
      <c r="R348" s="143">
        <f>R349</f>
        <v>3.75552</v>
      </c>
      <c r="S348" s="142"/>
      <c r="T348" s="144">
        <f>T349</f>
        <v>2.88</v>
      </c>
      <c r="AR348" s="137" t="s">
        <v>91</v>
      </c>
      <c r="AT348" s="145" t="s">
        <v>80</v>
      </c>
      <c r="AU348" s="145" t="s">
        <v>81</v>
      </c>
      <c r="AY348" s="137" t="s">
        <v>199</v>
      </c>
      <c r="BK348" s="146">
        <f>BK349</f>
        <v>0</v>
      </c>
    </row>
    <row r="349" spans="2:63" s="12" customFormat="1" ht="22.9" customHeight="1">
      <c r="B349" s="136"/>
      <c r="D349" s="137" t="s">
        <v>80</v>
      </c>
      <c r="E349" s="147" t="s">
        <v>1080</v>
      </c>
      <c r="F349" s="147" t="s">
        <v>1081</v>
      </c>
      <c r="I349" s="139"/>
      <c r="J349" s="148">
        <f>BK349</f>
        <v>0</v>
      </c>
      <c r="L349" s="136"/>
      <c r="M349" s="141"/>
      <c r="N349" s="142"/>
      <c r="O349" s="142"/>
      <c r="P349" s="143">
        <f>SUM(P350:P356)</f>
        <v>0</v>
      </c>
      <c r="Q349" s="142"/>
      <c r="R349" s="143">
        <f>SUM(R350:R356)</f>
        <v>3.75552</v>
      </c>
      <c r="S349" s="142"/>
      <c r="T349" s="144">
        <f>SUM(T350:T356)</f>
        <v>2.88</v>
      </c>
      <c r="AR349" s="137" t="s">
        <v>91</v>
      </c>
      <c r="AT349" s="145" t="s">
        <v>80</v>
      </c>
      <c r="AU349" s="145" t="s">
        <v>89</v>
      </c>
      <c r="AY349" s="137" t="s">
        <v>199</v>
      </c>
      <c r="BK349" s="146">
        <f>SUM(BK350:BK356)</f>
        <v>0</v>
      </c>
    </row>
    <row r="350" spans="1:65" s="2" customFormat="1" ht="14.45" customHeight="1">
      <c r="A350" s="33"/>
      <c r="B350" s="149"/>
      <c r="C350" s="150" t="s">
        <v>514</v>
      </c>
      <c r="D350" s="150" t="s">
        <v>201</v>
      </c>
      <c r="E350" s="151" t="s">
        <v>2187</v>
      </c>
      <c r="F350" s="152" t="s">
        <v>2188</v>
      </c>
      <c r="G350" s="153" t="s">
        <v>345</v>
      </c>
      <c r="H350" s="154">
        <v>96</v>
      </c>
      <c r="I350" s="155"/>
      <c r="J350" s="156">
        <f>ROUND(I350*H350,2)</f>
        <v>0</v>
      </c>
      <c r="K350" s="152" t="s">
        <v>246</v>
      </c>
      <c r="L350" s="34"/>
      <c r="M350" s="157" t="s">
        <v>1</v>
      </c>
      <c r="N350" s="158" t="s">
        <v>46</v>
      </c>
      <c r="O350" s="59"/>
      <c r="P350" s="159">
        <f>O350*H350</f>
        <v>0</v>
      </c>
      <c r="Q350" s="159">
        <v>0.03912</v>
      </c>
      <c r="R350" s="159">
        <f>Q350*H350</f>
        <v>3.75552</v>
      </c>
      <c r="S350" s="159">
        <v>0.03</v>
      </c>
      <c r="T350" s="160">
        <f>S350*H350</f>
        <v>2.88</v>
      </c>
      <c r="U350" s="33"/>
      <c r="V350" s="33"/>
      <c r="W350" s="33"/>
      <c r="X350" s="33"/>
      <c r="Y350" s="33"/>
      <c r="Z350" s="33"/>
      <c r="AA350" s="33"/>
      <c r="AB350" s="33"/>
      <c r="AC350" s="33"/>
      <c r="AD350" s="33"/>
      <c r="AE350" s="33"/>
      <c r="AR350" s="161" t="s">
        <v>318</v>
      </c>
      <c r="AT350" s="161" t="s">
        <v>201</v>
      </c>
      <c r="AU350" s="161" t="s">
        <v>91</v>
      </c>
      <c r="AY350" s="18" t="s">
        <v>199</v>
      </c>
      <c r="BE350" s="162">
        <f>IF(N350="základní",J350,0)</f>
        <v>0</v>
      </c>
      <c r="BF350" s="162">
        <f>IF(N350="snížená",J350,0)</f>
        <v>0</v>
      </c>
      <c r="BG350" s="162">
        <f>IF(N350="zákl. přenesená",J350,0)</f>
        <v>0</v>
      </c>
      <c r="BH350" s="162">
        <f>IF(N350="sníž. přenesená",J350,0)</f>
        <v>0</v>
      </c>
      <c r="BI350" s="162">
        <f>IF(N350="nulová",J350,0)</f>
        <v>0</v>
      </c>
      <c r="BJ350" s="18" t="s">
        <v>89</v>
      </c>
      <c r="BK350" s="162">
        <f>ROUND(I350*H350,2)</f>
        <v>0</v>
      </c>
      <c r="BL350" s="18" t="s">
        <v>318</v>
      </c>
      <c r="BM350" s="161" t="s">
        <v>2189</v>
      </c>
    </row>
    <row r="351" spans="1:47" s="2" customFormat="1" ht="48.75">
      <c r="A351" s="33"/>
      <c r="B351" s="34"/>
      <c r="C351" s="33"/>
      <c r="D351" s="163" t="s">
        <v>248</v>
      </c>
      <c r="E351" s="33"/>
      <c r="F351" s="168" t="s">
        <v>2190</v>
      </c>
      <c r="G351" s="33"/>
      <c r="H351" s="33"/>
      <c r="I351" s="165"/>
      <c r="J351" s="33"/>
      <c r="K351" s="33"/>
      <c r="L351" s="34"/>
      <c r="M351" s="166"/>
      <c r="N351" s="167"/>
      <c r="O351" s="59"/>
      <c r="P351" s="59"/>
      <c r="Q351" s="59"/>
      <c r="R351" s="59"/>
      <c r="S351" s="59"/>
      <c r="T351" s="60"/>
      <c r="U351" s="33"/>
      <c r="V351" s="33"/>
      <c r="W351" s="33"/>
      <c r="X351" s="33"/>
      <c r="Y351" s="33"/>
      <c r="Z351" s="33"/>
      <c r="AA351" s="33"/>
      <c r="AB351" s="33"/>
      <c r="AC351" s="33"/>
      <c r="AD351" s="33"/>
      <c r="AE351" s="33"/>
      <c r="AT351" s="18" t="s">
        <v>248</v>
      </c>
      <c r="AU351" s="18" t="s">
        <v>91</v>
      </c>
    </row>
    <row r="352" spans="2:51" s="14" customFormat="1" ht="11.25">
      <c r="B352" s="177"/>
      <c r="D352" s="163" t="s">
        <v>212</v>
      </c>
      <c r="E352" s="178" t="s">
        <v>1</v>
      </c>
      <c r="F352" s="179" t="s">
        <v>2191</v>
      </c>
      <c r="H352" s="178" t="s">
        <v>1</v>
      </c>
      <c r="I352" s="180"/>
      <c r="L352" s="177"/>
      <c r="M352" s="181"/>
      <c r="N352" s="182"/>
      <c r="O352" s="182"/>
      <c r="P352" s="182"/>
      <c r="Q352" s="182"/>
      <c r="R352" s="182"/>
      <c r="S352" s="182"/>
      <c r="T352" s="183"/>
      <c r="AT352" s="178" t="s">
        <v>212</v>
      </c>
      <c r="AU352" s="178" t="s">
        <v>91</v>
      </c>
      <c r="AV352" s="14" t="s">
        <v>89</v>
      </c>
      <c r="AW352" s="14" t="s">
        <v>36</v>
      </c>
      <c r="AX352" s="14" t="s">
        <v>81</v>
      </c>
      <c r="AY352" s="178" t="s">
        <v>199</v>
      </c>
    </row>
    <row r="353" spans="2:51" s="13" customFormat="1" ht="11.25">
      <c r="B353" s="169"/>
      <c r="D353" s="163" t="s">
        <v>212</v>
      </c>
      <c r="E353" s="170" t="s">
        <v>1</v>
      </c>
      <c r="F353" s="171" t="s">
        <v>2192</v>
      </c>
      <c r="H353" s="172">
        <v>96</v>
      </c>
      <c r="I353" s="173"/>
      <c r="L353" s="169"/>
      <c r="M353" s="174"/>
      <c r="N353" s="175"/>
      <c r="O353" s="175"/>
      <c r="P353" s="175"/>
      <c r="Q353" s="175"/>
      <c r="R353" s="175"/>
      <c r="S353" s="175"/>
      <c r="T353" s="176"/>
      <c r="AT353" s="170" t="s">
        <v>212</v>
      </c>
      <c r="AU353" s="170" t="s">
        <v>91</v>
      </c>
      <c r="AV353" s="13" t="s">
        <v>91</v>
      </c>
      <c r="AW353" s="13" t="s">
        <v>36</v>
      </c>
      <c r="AX353" s="13" t="s">
        <v>89</v>
      </c>
      <c r="AY353" s="170" t="s">
        <v>199</v>
      </c>
    </row>
    <row r="354" spans="1:65" s="2" customFormat="1" ht="24.2" customHeight="1">
      <c r="A354" s="33"/>
      <c r="B354" s="149"/>
      <c r="C354" s="150" t="s">
        <v>520</v>
      </c>
      <c r="D354" s="150" t="s">
        <v>201</v>
      </c>
      <c r="E354" s="151" t="s">
        <v>1096</v>
      </c>
      <c r="F354" s="152" t="s">
        <v>1097</v>
      </c>
      <c r="G354" s="153" t="s">
        <v>275</v>
      </c>
      <c r="H354" s="154">
        <v>3.756</v>
      </c>
      <c r="I354" s="155"/>
      <c r="J354" s="156">
        <f>ROUND(I354*H354,2)</f>
        <v>0</v>
      </c>
      <c r="K354" s="152" t="s">
        <v>205</v>
      </c>
      <c r="L354" s="34"/>
      <c r="M354" s="157" t="s">
        <v>1</v>
      </c>
      <c r="N354" s="158" t="s">
        <v>46</v>
      </c>
      <c r="O354" s="59"/>
      <c r="P354" s="159">
        <f>O354*H354</f>
        <v>0</v>
      </c>
      <c r="Q354" s="159">
        <v>0</v>
      </c>
      <c r="R354" s="159">
        <f>Q354*H354</f>
        <v>0</v>
      </c>
      <c r="S354" s="159">
        <v>0</v>
      </c>
      <c r="T354" s="160">
        <f>S354*H354</f>
        <v>0</v>
      </c>
      <c r="U354" s="33"/>
      <c r="V354" s="33"/>
      <c r="W354" s="33"/>
      <c r="X354" s="33"/>
      <c r="Y354" s="33"/>
      <c r="Z354" s="33"/>
      <c r="AA354" s="33"/>
      <c r="AB354" s="33"/>
      <c r="AC354" s="33"/>
      <c r="AD354" s="33"/>
      <c r="AE354" s="33"/>
      <c r="AR354" s="161" t="s">
        <v>318</v>
      </c>
      <c r="AT354" s="161" t="s">
        <v>201</v>
      </c>
      <c r="AU354" s="161" t="s">
        <v>91</v>
      </c>
      <c r="AY354" s="18" t="s">
        <v>199</v>
      </c>
      <c r="BE354" s="162">
        <f>IF(N354="základní",J354,0)</f>
        <v>0</v>
      </c>
      <c r="BF354" s="162">
        <f>IF(N354="snížená",J354,0)</f>
        <v>0</v>
      </c>
      <c r="BG354" s="162">
        <f>IF(N354="zákl. přenesená",J354,0)</f>
        <v>0</v>
      </c>
      <c r="BH354" s="162">
        <f>IF(N354="sníž. přenesená",J354,0)</f>
        <v>0</v>
      </c>
      <c r="BI354" s="162">
        <f>IF(N354="nulová",J354,0)</f>
        <v>0</v>
      </c>
      <c r="BJ354" s="18" t="s">
        <v>89</v>
      </c>
      <c r="BK354" s="162">
        <f>ROUND(I354*H354,2)</f>
        <v>0</v>
      </c>
      <c r="BL354" s="18" t="s">
        <v>318</v>
      </c>
      <c r="BM354" s="161" t="s">
        <v>2193</v>
      </c>
    </row>
    <row r="355" spans="1:47" s="2" customFormat="1" ht="29.25">
      <c r="A355" s="33"/>
      <c r="B355" s="34"/>
      <c r="C355" s="33"/>
      <c r="D355" s="163" t="s">
        <v>208</v>
      </c>
      <c r="E355" s="33"/>
      <c r="F355" s="164" t="s">
        <v>1099</v>
      </c>
      <c r="G355" s="33"/>
      <c r="H355" s="33"/>
      <c r="I355" s="165"/>
      <c r="J355" s="33"/>
      <c r="K355" s="33"/>
      <c r="L355" s="34"/>
      <c r="M355" s="166"/>
      <c r="N355" s="167"/>
      <c r="O355" s="59"/>
      <c r="P355" s="59"/>
      <c r="Q355" s="59"/>
      <c r="R355" s="59"/>
      <c r="S355" s="59"/>
      <c r="T355" s="60"/>
      <c r="U355" s="33"/>
      <c r="V355" s="33"/>
      <c r="W355" s="33"/>
      <c r="X355" s="33"/>
      <c r="Y355" s="33"/>
      <c r="Z355" s="33"/>
      <c r="AA355" s="33"/>
      <c r="AB355" s="33"/>
      <c r="AC355" s="33"/>
      <c r="AD355" s="33"/>
      <c r="AE355" s="33"/>
      <c r="AT355" s="18" t="s">
        <v>208</v>
      </c>
      <c r="AU355" s="18" t="s">
        <v>91</v>
      </c>
    </row>
    <row r="356" spans="1:47" s="2" customFormat="1" ht="107.25">
      <c r="A356" s="33"/>
      <c r="B356" s="34"/>
      <c r="C356" s="33"/>
      <c r="D356" s="163" t="s">
        <v>210</v>
      </c>
      <c r="E356" s="33"/>
      <c r="F356" s="168" t="s">
        <v>1100</v>
      </c>
      <c r="G356" s="33"/>
      <c r="H356" s="33"/>
      <c r="I356" s="165"/>
      <c r="J356" s="33"/>
      <c r="K356" s="33"/>
      <c r="L356" s="34"/>
      <c r="M356" s="202"/>
      <c r="N356" s="203"/>
      <c r="O356" s="204"/>
      <c r="P356" s="204"/>
      <c r="Q356" s="204"/>
      <c r="R356" s="204"/>
      <c r="S356" s="204"/>
      <c r="T356" s="205"/>
      <c r="U356" s="33"/>
      <c r="V356" s="33"/>
      <c r="W356" s="33"/>
      <c r="X356" s="33"/>
      <c r="Y356" s="33"/>
      <c r="Z356" s="33"/>
      <c r="AA356" s="33"/>
      <c r="AB356" s="33"/>
      <c r="AC356" s="33"/>
      <c r="AD356" s="33"/>
      <c r="AE356" s="33"/>
      <c r="AT356" s="18" t="s">
        <v>210</v>
      </c>
      <c r="AU356" s="18" t="s">
        <v>91</v>
      </c>
    </row>
    <row r="357" spans="1:31" s="2" customFormat="1" ht="6.95" customHeight="1">
      <c r="A357" s="33"/>
      <c r="B357" s="48"/>
      <c r="C357" s="49"/>
      <c r="D357" s="49"/>
      <c r="E357" s="49"/>
      <c r="F357" s="49"/>
      <c r="G357" s="49"/>
      <c r="H357" s="49"/>
      <c r="I357" s="49"/>
      <c r="J357" s="49"/>
      <c r="K357" s="49"/>
      <c r="L357" s="34"/>
      <c r="M357" s="33"/>
      <c r="O357" s="33"/>
      <c r="P357" s="33"/>
      <c r="Q357" s="33"/>
      <c r="R357" s="33"/>
      <c r="S357" s="33"/>
      <c r="T357" s="33"/>
      <c r="U357" s="33"/>
      <c r="V357" s="33"/>
      <c r="W357" s="33"/>
      <c r="X357" s="33"/>
      <c r="Y357" s="33"/>
      <c r="Z357" s="33"/>
      <c r="AA357" s="33"/>
      <c r="AB357" s="33"/>
      <c r="AC357" s="33"/>
      <c r="AD357" s="33"/>
      <c r="AE357" s="33"/>
    </row>
  </sheetData>
  <autoFilter ref="C126:K356"/>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Klocová, Lucie</dc:creator>
  <cp:keywords/>
  <dc:description/>
  <cp:lastModifiedBy>Rožnovský David</cp:lastModifiedBy>
  <dcterms:created xsi:type="dcterms:W3CDTF">2021-01-14T08:30:21Z</dcterms:created>
  <dcterms:modified xsi:type="dcterms:W3CDTF">2021-01-14T12:08:14Z</dcterms:modified>
  <cp:category/>
  <cp:version/>
  <cp:contentType/>
  <cp:contentStatus/>
</cp:coreProperties>
</file>