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6" yWindow="612" windowWidth="21756" windowHeight="8412" activeTab="0"/>
  </bookViews>
  <sheets>
    <sheet name="Rekapitulace stavby" sheetId="1" r:id="rId1"/>
    <sheet name="Tok_18_15 - Velička, Strá..." sheetId="2" r:id="rId2"/>
    <sheet name="Seznam figur" sheetId="3" r:id="rId3"/>
  </sheets>
  <definedNames>
    <definedName name="_xlnm._FilterDatabase" localSheetId="1" hidden="1">'Tok_18_15 - Velička, Strá...'!$C$123:$K$269</definedName>
    <definedName name="_xlnm.Print_Area" localSheetId="0">'Rekapitulace stavby'!$D$4:$AO$76,'Rekapitulace stavby'!$C$82:$AQ$96</definedName>
    <definedName name="_xlnm.Print_Area" localSheetId="2">'Seznam figur'!$C$4:$G$89</definedName>
    <definedName name="_xlnm.Print_Area" localSheetId="1">'Tok_18_15 - Velička, Strá...'!$C$4:$J$76,'Tok_18_15 - Velička, Strá...'!$C$82:$J$107,'Tok_18_15 - Velička, Strá...'!$C$113:$J$269</definedName>
    <definedName name="_xlnm.Print_Titles" localSheetId="0">'Rekapitulace stavby'!$92:$92</definedName>
    <definedName name="_xlnm.Print_Titles" localSheetId="2">'Seznam figur'!$9:$9</definedName>
  </definedNames>
  <calcPr calcId="145621"/>
</workbook>
</file>

<file path=xl/sharedStrings.xml><?xml version="1.0" encoding="utf-8"?>
<sst xmlns="http://schemas.openxmlformats.org/spreadsheetml/2006/main" count="1818" uniqueCount="469">
  <si>
    <t>Export Komplet</t>
  </si>
  <si>
    <t/>
  </si>
  <si>
    <t>2.0</t>
  </si>
  <si>
    <t>ZAMOK</t>
  </si>
  <si>
    <t>False</t>
  </si>
  <si>
    <t>{7b1a80be-a2bf-4aae-bd89-73a94e54f186}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</si>
  <si>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</si>
  <si>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</si>
  <si>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</si>
  <si>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</si>
  <si>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</si>
  <si>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</si>
  <si>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</si>
  <si>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</si>
  <si>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Tok_18_15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</si>
  <si>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</si>
  <si>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</si>
  <si>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Velička, Strážnice, km 3,827 – 4,212 – oprava PB hráze</t>
  </si>
  <si>
    <t>KSO:</t>
  </si>
  <si>
    <t>CC-CZ:</t>
  </si>
  <si>
    <t>Místo:</t>
  </si>
  <si>
    <t>Strážnice</t>
  </si>
  <si>
    <t>Datum:</t>
  </si>
  <si>
    <t>28. 9. 2018</t>
  </si>
  <si>
    <t>Zadavatel:</t>
  </si>
  <si>
    <t>IČ:</t>
  </si>
  <si>
    <t>70890013</t>
  </si>
  <si>
    <t>Povodí Moravy, s.p.</t>
  </si>
  <si>
    <t>DIČ:</t>
  </si>
  <si>
    <t>CZ708 90 013</t>
  </si>
  <si>
    <t>Uchazeč:</t>
  </si>
  <si>
    <t>Vyplň údaj</t>
  </si>
  <si>
    <t>Projektant:</t>
  </si>
  <si>
    <t>18177018</t>
  </si>
  <si>
    <t>Ing. Karel Vaštík</t>
  </si>
  <si>
    <t>CZ6110220842</t>
  </si>
  <si>
    <t>True</t>
  </si>
  <si>
    <t>Zpracovatel:</t>
  </si>
  <si>
    <t>Ing. Karel Vaštík, Lideřovská 14, 696 61 Vnorovy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</si>
  <si>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</si>
  <si>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</si>
  <si>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</si>
  <si>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</si>
  <si>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</si>
  <si>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</si>
  <si>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</si>
  <si>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</si>
  <si>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</si>
  <si>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</si>
  <si>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</si>
  <si>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</si>
  <si>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</si>
  <si>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</si>
  <si>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</si>
  <si>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</si>
  <si>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</si>
  <si>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</si>
  <si>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</si>
  <si>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</si>
  <si>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</si>
  <si>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</si>
  <si>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</si>
  <si>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</si>
  <si>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</si>
  <si>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</si>
  <si>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</si>
  <si>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</si>
  <si>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</si>
  <si>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</si>
  <si>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</si>
  <si>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</si>
  <si>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</si>
  <si>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</si>
  <si>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</si>
  <si>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</si>
  <si>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</si>
  <si>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</si>
  <si>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</si>
  <si>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</si>
  <si>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</si>
  <si>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</si>
  <si>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</si>
  <si>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</si>
  <si>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</si>
  <si>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</si>
  <si>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</si>
  <si>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</si>
  <si>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Asfalt</t>
  </si>
  <si>
    <t>Asfaltový sjezd</t>
  </si>
  <si>
    <t>m2</t>
  </si>
  <si>
    <t>49,5</t>
  </si>
  <si>
    <t>3</t>
  </si>
  <si>
    <t>2</t>
  </si>
  <si>
    <t>bourání</t>
  </si>
  <si>
    <t>Bourání šachty</t>
  </si>
  <si>
    <t>m3</t>
  </si>
  <si>
    <t>5,85</t>
  </si>
  <si>
    <t>KRYCÍ LIST SOUPISU PRACÍ</t>
  </si>
  <si>
    <t>Buňky</t>
  </si>
  <si>
    <t>Geobuňky</t>
  </si>
  <si>
    <t>1661,67</t>
  </si>
  <si>
    <t>Jáma</t>
  </si>
  <si>
    <t>Jáma pro bourání konstrukce</t>
  </si>
  <si>
    <t>19,44</t>
  </si>
  <si>
    <t>Krajnice</t>
  </si>
  <si>
    <t>Zemní krajnice 0,5x0,1 m</t>
  </si>
  <si>
    <t>41,185</t>
  </si>
  <si>
    <t>KSC</t>
  </si>
  <si>
    <t>Kamenivo stabilozované cementem</t>
  </si>
  <si>
    <t>62,253</t>
  </si>
  <si>
    <t>Násyp</t>
  </si>
  <si>
    <t>Násyp pod krajnici</t>
  </si>
  <si>
    <t>83,497</t>
  </si>
  <si>
    <t>Odkop</t>
  </si>
  <si>
    <t>Odkopávka celkem</t>
  </si>
  <si>
    <t>952,28</t>
  </si>
  <si>
    <t>Odstr_kom</t>
  </si>
  <si>
    <t>Odstraněná komunikace</t>
  </si>
  <si>
    <t>477</t>
  </si>
  <si>
    <t>OK</t>
  </si>
  <si>
    <t>Obalované kamenivo</t>
  </si>
  <si>
    <t>55,713</t>
  </si>
  <si>
    <t>SD_0_8</t>
  </si>
  <si>
    <t>Štěrkodrť do horní vrstvy 0-8 mm</t>
  </si>
  <si>
    <t>1369</t>
  </si>
  <si>
    <t>Skládka</t>
  </si>
  <si>
    <t>Odvod na sklládku</t>
  </si>
  <si>
    <t>103,288</t>
  </si>
  <si>
    <t>Zásyp</t>
  </si>
  <si>
    <t>Zásyp vybourané šachty</t>
  </si>
  <si>
    <t>26,915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</si>
  <si>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</si>
  <si>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</si>
  <si>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</si>
  <si>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</si>
  <si>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</si>
  <si>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</si>
  <si>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</si>
  <si>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</si>
  <si>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</si>
  <si>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</si>
  <si>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</si>
  <si>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</si>
  <si>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</si>
  <si>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</si>
  <si>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</si>
  <si>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</si>
  <si>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</si>
  <si>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</si>
  <si>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</si>
  <si>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</si>
  <si>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</si>
  <si>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</si>
  <si>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</si>
  <si>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</si>
  <si>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</si>
  <si>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</si>
  <si>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</si>
  <si>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</si>
  <si>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</si>
  <si>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</si>
  <si>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</si>
  <si>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</si>
  <si>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</si>
  <si>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</si>
  <si>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</si>
  <si>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</si>
  <si>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</si>
  <si>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4</t>
  </si>
  <si>
    <t>-1831751424</t>
  </si>
  <si>
    <t>PP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</si>
  <si>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živicí</t>
  </si>
  <si>
    <t>113107524</t>
  </si>
  <si>
    <t>Odstranění podkladu z kameniva drceného tl 400 mm při překopech strojně pl přes 15 m2</t>
  </si>
  <si>
    <t>-664447038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</si>
  <si>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300 do 400 mm</t>
  </si>
  <si>
    <t>VV</t>
  </si>
  <si>
    <t>122201102</t>
  </si>
  <si>
    <t>Odkopávky a prokopávky nezapažené v hornině tř. 3 objem do 1000 m3</t>
  </si>
  <si>
    <t>1821920933</t>
  </si>
  <si>
    <t>Odkopávky a prokopávky nezapažené  s přehozením výkopku na vzdálenost do 3 m nebo s naložením na dopravní prostředek v hornině tř. 3 přes 100 do 1 000 m3</t>
  </si>
  <si>
    <t>-Odstr_kom</t>
  </si>
  <si>
    <t>Součet</t>
  </si>
  <si>
    <t>130901121</t>
  </si>
  <si>
    <t>Bourání kcí v hloubených vykopávkách ze zdiva z betonu prostého ručně</t>
  </si>
  <si>
    <t>1472843307</t>
  </si>
  <si>
    <t>Bourání konstrukcí v hloubených vykopávkách - ručně z betonu prostého neprokládaného</t>
  </si>
  <si>
    <t>5</t>
  </si>
  <si>
    <t>131201101</t>
  </si>
  <si>
    <t>Hloubení jam nezapažených v hornině tř. 3 objemu do 100 m3</t>
  </si>
  <si>
    <t>1849766309</t>
  </si>
  <si>
    <t>Hloubení nezapažených jam a zářezů s urovnáním dna do předepsaného profilu a spádu v hornině tř. 3 do 100 m3</t>
  </si>
  <si>
    <t>6</t>
  </si>
  <si>
    <t>162701105</t>
  </si>
  <si>
    <t>Vodorovné přemístění do 10000 m výkopku/sypaniny z horniny tř. 1 až 4</t>
  </si>
  <si>
    <t>-1939080470</t>
  </si>
  <si>
    <t>Vodorovné přemístění výkopku nebo sypaniny po suchu  na obvyklém dopravním prostředku, bez naložení výkopku, avšak se složením bez rozhrnutí z horniny tř. 1 až 4 na vzdálenost přes 9 000 do 10 000 m</t>
  </si>
  <si>
    <t>7</t>
  </si>
  <si>
    <t>162701109</t>
  </si>
  <si>
    <t>Příplatek k vodorovnému přemístění výkopku/sypaniny z horniny tř. 1 až 4 ZKD 1000 m přes 10000 m</t>
  </si>
  <si>
    <t>2008388084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</si>
  <si>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</si>
  <si>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103,288*8 'Přepočtené koeficientem množství</t>
  </si>
  <si>
    <t>8</t>
  </si>
  <si>
    <t>171101141</t>
  </si>
  <si>
    <t>Uložení sypaniny do 0,75 m3 násypu na 1 m silnice nebo železnice</t>
  </si>
  <si>
    <t>473296370</t>
  </si>
  <si>
    <t>Uložení sypaniny do násypů  s rozprostřením sypaniny ve vrstvách a s hrubým urovnáním zhutněných s uzavřením povrchu násypu z jakýchkoliv hornin pro jakýkoliv způsob uložení, při průměrném množství násypu do 0,75 m3 na 1 m</t>
  </si>
  <si>
    <t>9</t>
  </si>
  <si>
    <t>171201201</t>
  </si>
  <si>
    <t>Uložení sypaniny na skládky</t>
  </si>
  <si>
    <t>-30397536</t>
  </si>
  <si>
    <t>Uložení sypaniny  na skládky</t>
  </si>
  <si>
    <t>10</t>
  </si>
  <si>
    <t>171201211</t>
  </si>
  <si>
    <t>Poplatek za uložení stavebního odpadu - zeminy a kameniva na skládce</t>
  </si>
  <si>
    <t>t</t>
  </si>
  <si>
    <t>594226400</t>
  </si>
  <si>
    <t>Poplatek za uložení stavebního odpadu na skládce (skládkovné) zeminy a kameniva zatříděného do Katalogu odpadů pod kódem 170 504</t>
  </si>
  <si>
    <t>103,288*2 'Přepočtené koeficientem množství</t>
  </si>
  <si>
    <t>11</t>
  </si>
  <si>
    <t>174101101</t>
  </si>
  <si>
    <t>Zásyp jam, šachet rýh nebo kolem objektů sypaninou se zhutněním</t>
  </si>
  <si>
    <t>646247021</t>
  </si>
  <si>
    <t>Zásyp sypaninou z jakékoliv horniny  s uložením výkopku ve vrstvách se zhutněním jam, šachet, rýh nebo kolem objektů v těchto vykopávkách</t>
  </si>
  <si>
    <t>Zásyp "zásyp šachty"</t>
  </si>
  <si>
    <t>12</t>
  </si>
  <si>
    <t>181411121</t>
  </si>
  <si>
    <t>Založení lučního trávníku výsevem plochy do 1000 m2 v rovině a ve svahu do 1:5</t>
  </si>
  <si>
    <t>719483663</t>
  </si>
  <si>
    <t>Založení trávníku na půdě předem připravené plochy do 1000 m2 výsevem včetně utažení lučního v rovině nebo na svahu do 1:5</t>
  </si>
  <si>
    <t>823,7*0,5 "krajnice"</t>
  </si>
  <si>
    <t>130*2 "podél komunikace na rovině"</t>
  </si>
  <si>
    <t>80 "plocha skládky zeminy"</t>
  </si>
  <si>
    <t>13</t>
  </si>
  <si>
    <t>M</t>
  </si>
  <si>
    <t>00572472</t>
  </si>
  <si>
    <t>osivo směs travní krajinná-rovinná</t>
  </si>
  <si>
    <t>kg</t>
  </si>
  <si>
    <t>-1032654167</t>
  </si>
  <si>
    <t>751,85*0,025 'Přepočtené koeficientem množství</t>
  </si>
  <si>
    <t>14</t>
  </si>
  <si>
    <t>181411122</t>
  </si>
  <si>
    <t>Založení lučního trávníku výsevem plochy do 1000 m2 ve svahu do 1:2</t>
  </si>
  <si>
    <t>-968884997</t>
  </si>
  <si>
    <t>Založení trávníku na půdě předem připravené plochy do 1000 m2 výsevem včetně utažení lučního na svahu přes 1:5 do 1:2</t>
  </si>
  <si>
    <t>2345 "výpočet kubatur progranu Atlas"</t>
  </si>
  <si>
    <t>00572474</t>
  </si>
  <si>
    <t>osivo směs travní krajinná-svahová</t>
  </si>
  <si>
    <t>-1776937556</t>
  </si>
  <si>
    <t>2345*0,025 'Přepočtené koeficientem množství</t>
  </si>
  <si>
    <t>16</t>
  </si>
  <si>
    <t>181951102</t>
  </si>
  <si>
    <t>Úprava pláně v hornině tř. 1 až 4 se zhutněním</t>
  </si>
  <si>
    <t>-1023911663</t>
  </si>
  <si>
    <t>Úprava pláně vyrovnáním výškových rozdílů  v hornině tř. 1 až 4 se zhutněním</t>
  </si>
  <si>
    <t>17</t>
  </si>
  <si>
    <t>182101101</t>
  </si>
  <si>
    <t>Svahování v zářezech v hornině tř. 1 až 4</t>
  </si>
  <si>
    <t>584863058</t>
  </si>
  <si>
    <t>Svahování trvalých svahů do projektovaných profilů  s potřebným přemístěním výkopku při svahování v zářezech v hornině tř. 1 až 4</t>
  </si>
  <si>
    <t>2950 "výpočet kubatur v programu Atlas"</t>
  </si>
  <si>
    <t>Svislé a kompletní konstrukce</t>
  </si>
  <si>
    <t>18</t>
  </si>
  <si>
    <t>338171113</t>
  </si>
  <si>
    <t>Osazování sloupků a vzpěr plotových ocelových v 2,00 m se zabetonováním</t>
  </si>
  <si>
    <t>kus</t>
  </si>
  <si>
    <t>-1140703568</t>
  </si>
  <si>
    <t>Osazování sloupků a vzpěr plotových ocelových  trubkových nebo profilovaných výšky do 2,00 m se zabetonováním (tř. C 25/30) do 0,08 m3 do připravených jamek</t>
  </si>
  <si>
    <t>19</t>
  </si>
  <si>
    <t>55342252</t>
  </si>
  <si>
    <t>sloupek plotový průběžný Pz a komaxitový 2000/38x1,5mm</t>
  </si>
  <si>
    <t>-941591457</t>
  </si>
  <si>
    <t>20</t>
  </si>
  <si>
    <t>348401120</t>
  </si>
  <si>
    <t>Osazení oplocení ze strojového pletiva s napínacími dráty výšky do 1,6 m do 15° sklonu svahu</t>
  </si>
  <si>
    <t>m</t>
  </si>
  <si>
    <t>1505185147</t>
  </si>
  <si>
    <t>Osazení oplocení ze strojového pletiva s napínacími dráty do 15° sklonu svahu, výšky do 1,6 m</t>
  </si>
  <si>
    <t>31324756</t>
  </si>
  <si>
    <t>pletivo drátěné se čtvercovými oky zapletené Pz 50x2x1600mm</t>
  </si>
  <si>
    <t>-375070279</t>
  </si>
  <si>
    <t>22</t>
  </si>
  <si>
    <t>15619100</t>
  </si>
  <si>
    <t>drát poplastovaný kruhový napínací 2,5/3,5mm</t>
  </si>
  <si>
    <t>505903403</t>
  </si>
  <si>
    <t>Komunikace pozemní</t>
  </si>
  <si>
    <t>23</t>
  </si>
  <si>
    <t>564811111</t>
  </si>
  <si>
    <t>Podklad ze štěrkodrtě ŠD tl 50 mm</t>
  </si>
  <si>
    <t>-124722615</t>
  </si>
  <si>
    <t>Podklad ze štěrkodrti ŠD  s rozprostřením a zhutněním, po zhutnění tl. 50 mm</t>
  </si>
  <si>
    <t>24</t>
  </si>
  <si>
    <t>565166111</t>
  </si>
  <si>
    <t>Asfaltový beton vrstva podkladní ACP 22 (obalované kamenivo OKH) tl 80 mm š do 3 m</t>
  </si>
  <si>
    <t>-913573863</t>
  </si>
  <si>
    <t>Asfaltový beton vrstva podkladní ACP 22 (obalované kamenivo hrubozrnné - OKH)  s rozprostřením a zhutněním v pruhu šířky do 3 m, po zhutnění tl. 80 mm</t>
  </si>
  <si>
    <t>25</t>
  </si>
  <si>
    <t>567120111</t>
  </si>
  <si>
    <t>Podklad ze směsi stmelené cementem SC C 1,5/2,0 (SC II) tl 120 mm</t>
  </si>
  <si>
    <t>668886221</t>
  </si>
  <si>
    <t>Podklad ze směsi stmelené cementem SC bez dilatačních spár, s rozprostřením a zhutněním SC C 1,5/2,0 (SC II), po zhutnění tl. 120 mm</t>
  </si>
  <si>
    <t>26</t>
  </si>
  <si>
    <t>569903311</t>
  </si>
  <si>
    <t>Zřízení zemních krajnic se zhutněním</t>
  </si>
  <si>
    <t>1458804585</t>
  </si>
  <si>
    <t>Zřízení zemních krajnic z hornin jakékoliv třídy  se zhutněním</t>
  </si>
  <si>
    <t>27</t>
  </si>
  <si>
    <t>572531121</t>
  </si>
  <si>
    <t>Ošetření trhlin asfaltovou sanační hmotou š do 20 mm</t>
  </si>
  <si>
    <t>-1203182075</t>
  </si>
  <si>
    <t>Vyspravení trhlin dosavadního krytu asfaltovou sanační hmotou  ošetření trhlin šířky do 20 mm</t>
  </si>
  <si>
    <t>28</t>
  </si>
  <si>
    <t>573231112</t>
  </si>
  <si>
    <t>Postřik živičný spojovací ze silniční emulze v množství 0,80 kg/m2</t>
  </si>
  <si>
    <t>1051161073</t>
  </si>
  <si>
    <t>Postřik spojovací PS bez posypu kamenivem ze silniční emulze, v množství 0,80 kg/m2</t>
  </si>
  <si>
    <t>29</t>
  </si>
  <si>
    <t>577143111</t>
  </si>
  <si>
    <t>Asfaltový beton vrstva obrusná ACO 8 (ABJ) tl 50 mm š do 3 m z nemodifikovaného asfaltu</t>
  </si>
  <si>
    <t>-1800510090</t>
  </si>
  <si>
    <t>Asfaltový beton vrstva obrusná ACO 8 (ABJ)  s rozprostřením a se zhutněním z nemodifikovaného asfaltu v pruhu šířky do 3 m, po zhutnění tl. 50 mm</t>
  </si>
  <si>
    <t>Ostatní konstrukce a práce, bourání</t>
  </si>
  <si>
    <t>30</t>
  </si>
  <si>
    <t>914431112</t>
  </si>
  <si>
    <t>Montáž dopravního zrcadla o velikosti do 1m2 na sloupek nebo konzolu</t>
  </si>
  <si>
    <t>-1671497935</t>
  </si>
  <si>
    <t>Montáž dopravního zrcadla  na sloupky nebo konzoly velikosti do 1 m2</t>
  </si>
  <si>
    <t>31</t>
  </si>
  <si>
    <t>40445200</t>
  </si>
  <si>
    <t>zrcadlo dopravní kruhové D 600 mm</t>
  </si>
  <si>
    <t>136445127</t>
  </si>
  <si>
    <t>32</t>
  </si>
  <si>
    <t>914511111</t>
  </si>
  <si>
    <t>Montáž sloupku dopravních značek délky do 3,5 m s betonovým základem</t>
  </si>
  <si>
    <t>166561671</t>
  </si>
  <si>
    <t>Montáž sloupku dopravních značek  délky do 3,5 m do betonového základu</t>
  </si>
  <si>
    <t>33</t>
  </si>
  <si>
    <t>40445225</t>
  </si>
  <si>
    <t>sloupek Zn pro dopravní značku D 60mm v 3,5m</t>
  </si>
  <si>
    <t>-251876573</t>
  </si>
  <si>
    <t>34</t>
  </si>
  <si>
    <t>919722152</t>
  </si>
  <si>
    <t>Geobuňky pro stabilizaci podkladu z PE tl 200 mm do 30 buněk/m2</t>
  </si>
  <si>
    <t>-548859276</t>
  </si>
  <si>
    <t>Geobuňky pro stabilizaci podkladu z polyetylenu, výšky 200 mm, počet buněk přes 20 do 30/m2</t>
  </si>
  <si>
    <t>35</t>
  </si>
  <si>
    <t>58344171</t>
  </si>
  <si>
    <t>štěrkodrť frakce 0-32</t>
  </si>
  <si>
    <t>-197211171</t>
  </si>
  <si>
    <t>Buňky*0,3*1,67*1,2*1,05</t>
  </si>
  <si>
    <t>36</t>
  </si>
  <si>
    <t>919726122</t>
  </si>
  <si>
    <t>Geotextilie pro ochranu, separaci a filtraci netkaná měrná hmotnost do 300 g/m2</t>
  </si>
  <si>
    <t>-154477073</t>
  </si>
  <si>
    <t>Geotextilie netkaná pro ochranu, separaci nebo filtraci měrná hmotnost přes 200 do 300 g/m2</t>
  </si>
  <si>
    <t>37</t>
  </si>
  <si>
    <t>919735113</t>
  </si>
  <si>
    <t>Řezání stávajícího živičného krytu hl do 150 mm</t>
  </si>
  <si>
    <t>-1533588351</t>
  </si>
  <si>
    <t>Řezání stávajícího živičného krytu nebo podkladu  hloubky přes 100 do 150 mm</t>
  </si>
  <si>
    <t>38</t>
  </si>
  <si>
    <t>966071711</t>
  </si>
  <si>
    <t>Bourání sloupků a vzpěr plotových ocelových do 2,5 m zabetonovaných</t>
  </si>
  <si>
    <t>-1061338391</t>
  </si>
  <si>
    <t>Bourání plotových sloupků a vzpěr ocelových trubkových nebo profilovaných výšky do 2,50 m zabetonovaných</t>
  </si>
  <si>
    <t>39</t>
  </si>
  <si>
    <t>966071821</t>
  </si>
  <si>
    <t>Rozebrání oplocení z drátěného pletiva se čtvercovými oky výšky do 1,6 m</t>
  </si>
  <si>
    <t>-1295409715</t>
  </si>
  <si>
    <t>Rozebrání oplocení z pletiva  drátěného se čtvercovými oky, výšky do 1,6 m</t>
  </si>
  <si>
    <t>997</t>
  </si>
  <si>
    <t>Přesun sutě</t>
  </si>
  <si>
    <t>40</t>
  </si>
  <si>
    <t>997221561</t>
  </si>
  <si>
    <t>Vodorovná doprava suti z kusových materiálů do 1 km</t>
  </si>
  <si>
    <t>-2026212047</t>
  </si>
  <si>
    <t>Vodorovná doprava suti  bez naložení, ale se složením a s hrubým urovnáním z kusových materiálů, na vzdálenost do 1 km</t>
  </si>
  <si>
    <t>41</t>
  </si>
  <si>
    <t>997221569</t>
  </si>
  <si>
    <t>Příplatek ZKD 1 km u vodorovné dopravy suti z kusových materiálů</t>
  </si>
  <si>
    <t>1995839765</t>
  </si>
  <si>
    <t>Vodorovná doprava suti  bez naložení, ale se složením a s hrubým urovnáním Příplatek k ceně za každý další i započatý 1 km přes 1 km</t>
  </si>
  <si>
    <t>294,355*10 'Přepočtené koeficientem množství</t>
  </si>
  <si>
    <t>42</t>
  </si>
  <si>
    <t>997221845</t>
  </si>
  <si>
    <t>Poplatek za uložení na skládce (skládkovné) odpadu asfaltového bez dehtu kód odpadu 170 302</t>
  </si>
  <si>
    <t>-561331089</t>
  </si>
  <si>
    <t>Poplatek za uložení stavebního odpadu na skládce (skládkovné) asfaltového bez obsahu dehtu zatříděného do Katalogu odpadů pod kódem 170 302</t>
  </si>
  <si>
    <t>998</t>
  </si>
  <si>
    <t>Přesun hmot</t>
  </si>
  <si>
    <t>43</t>
  </si>
  <si>
    <t>998225111</t>
  </si>
  <si>
    <t>Přesun hmot pro pozemní komunikace s krytem z kamene, monolitickým betonovým nebo živičným</t>
  </si>
  <si>
    <t>-1481271295</t>
  </si>
  <si>
    <t>Přesun hmot pro komunikace s krytem z kameniva, monolitickým betonovým nebo živičným  dopravní vzdálenost do 200 m jakékoliv délky objektu</t>
  </si>
  <si>
    <t>44</t>
  </si>
  <si>
    <t>998225191</t>
  </si>
  <si>
    <t>Příplatek k přesunu hmot pro pozemní komunikace s krytem z kamene, živičným, betonovým do 1000 m</t>
  </si>
  <si>
    <t>83669667</t>
  </si>
  <si>
    <t>Přesun hmot pro komunikace s krytem z kameniva, monolitickým betonovým nebo živičným  Příplatek k ceně za zvětšený přesun přes vymezenou největší dopravní vzdálenost do 1000 m</t>
  </si>
  <si>
    <t>VRN</t>
  </si>
  <si>
    <t>Vedlejší rozpočtové náklady</t>
  </si>
  <si>
    <t>VRN1</t>
  </si>
  <si>
    <t>Průzkumné, geodetické a projektové práce</t>
  </si>
  <si>
    <t>45</t>
  </si>
  <si>
    <t>012103000</t>
  </si>
  <si>
    <t>Geodetické práce před výstavbou</t>
  </si>
  <si>
    <t>kplt</t>
  </si>
  <si>
    <t>1024</t>
  </si>
  <si>
    <t>-808210246</t>
  </si>
  <si>
    <t>46</t>
  </si>
  <si>
    <t>012303000</t>
  </si>
  <si>
    <t>Geodetické práce po výstavbě</t>
  </si>
  <si>
    <t>1484609988</t>
  </si>
  <si>
    <t>47</t>
  </si>
  <si>
    <t>013254000</t>
  </si>
  <si>
    <t>Dokumentace skutečného provedení stavby</t>
  </si>
  <si>
    <t>soubor</t>
  </si>
  <si>
    <t>-785420539</t>
  </si>
  <si>
    <t>VRN3</t>
  </si>
  <si>
    <t>Zařízení staveniště</t>
  </si>
  <si>
    <t>48</t>
  </si>
  <si>
    <t>034303000</t>
  </si>
  <si>
    <t>Dopravní značení na staveništi</t>
  </si>
  <si>
    <t>-371677460</t>
  </si>
  <si>
    <t>VRN4</t>
  </si>
  <si>
    <t>Inženýrská činnost</t>
  </si>
  <si>
    <t>49</t>
  </si>
  <si>
    <t>043134000</t>
  </si>
  <si>
    <t>Zkoušky zatěžovací</t>
  </si>
  <si>
    <t>1005989238</t>
  </si>
  <si>
    <t>VRN6</t>
  </si>
  <si>
    <t>Územní vlivy</t>
  </si>
  <si>
    <t>50</t>
  </si>
  <si>
    <t>062002000</t>
  </si>
  <si>
    <t>Ztížené dopravní podmínky</t>
  </si>
  <si>
    <t>-1306547538</t>
  </si>
  <si>
    <t>SEZNAM FIGUR</t>
  </si>
  <si>
    <t>Výměra</t>
  </si>
  <si>
    <t>Použití figury:</t>
  </si>
  <si>
    <t>3,9*1,5</t>
  </si>
  <si>
    <t>SD_0_8+791*0,37</t>
  </si>
  <si>
    <t>5,4*2,6+5,4/2*2</t>
  </si>
  <si>
    <t>823,7*0,5*0,1</t>
  </si>
  <si>
    <t>Asfalt+32,7*0,39</t>
  </si>
  <si>
    <t>Kub_kce</t>
  </si>
  <si>
    <t>KUbatura konstrukce komunikace</t>
  </si>
  <si>
    <t>SD_0_8*0,05</t>
  </si>
  <si>
    <t>Buňky*0,2</t>
  </si>
  <si>
    <t>0,391*15,5</t>
  </si>
  <si>
    <t>0,165*(296-15,5)</t>
  </si>
  <si>
    <t>0,199*156,55</t>
  </si>
  <si>
    <t>952,28 "kubatury Atlas"</t>
  </si>
  <si>
    <t>440*3,5*0,3</t>
  </si>
  <si>
    <t>Asfalt+32,7*0,19</t>
  </si>
  <si>
    <t>Ornice</t>
  </si>
  <si>
    <t>Ohumusování svahů</t>
  </si>
  <si>
    <t>2346*0,1</t>
  </si>
  <si>
    <t>Povrch</t>
  </si>
  <si>
    <t>Povrch živičné komunikace</t>
  </si>
  <si>
    <t>1417</t>
  </si>
  <si>
    <t>Rýha</t>
  </si>
  <si>
    <t>Rýha - odkopání šachty</t>
  </si>
  <si>
    <t>(4,3*3,7-2,8*2,3)*1,5</t>
  </si>
  <si>
    <t>Odkop+Rýha</t>
  </si>
  <si>
    <t>-(Násyp+Zásyp)</t>
  </si>
  <si>
    <t>-(Krajnice+Ornice)</t>
  </si>
  <si>
    <t>Jáma+2,6*2,3*1,25 "zásyp šachty"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</si>
</sst>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1"/>
      <c r="AQ5" s="21"/>
      <c r="AR5" s="19"/>
      <c r="BE5" s="252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1"/>
      <c r="AQ6" s="21"/>
      <c r="AR6" s="19"/>
      <c r="BE6" s="253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3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3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3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53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253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3"/>
      <c r="BS12" s="16" t="s">
        <v>6</v>
      </c>
    </row>
    <row r="13" spans="2:71" s="1" customFormat="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31</v>
      </c>
      <c r="AO13" s="21"/>
      <c r="AP13" s="21"/>
      <c r="AQ13" s="21"/>
      <c r="AR13" s="19"/>
      <c r="BE13" s="253"/>
      <c r="BS13" s="16" t="s">
        <v>6</v>
      </c>
    </row>
    <row r="14" spans="2:71" ht="13.2">
      <c r="B14" s="20"/>
      <c r="C14" s="21"/>
      <c r="D14" s="21"/>
      <c r="E14" s="258" t="s">
        <v>31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8" t="s">
        <v>28</v>
      </c>
      <c r="AL14" s="21"/>
      <c r="AM14" s="21"/>
      <c r="AN14" s="30" t="s">
        <v>31</v>
      </c>
      <c r="AO14" s="21"/>
      <c r="AP14" s="21"/>
      <c r="AQ14" s="21"/>
      <c r="AR14" s="19"/>
      <c r="BE14" s="253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3"/>
      <c r="BS15" s="16" t="s">
        <v>4</v>
      </c>
    </row>
    <row r="16" spans="2:71" s="1" customFormat="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253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253"/>
      <c r="BS17" s="16" t="s">
        <v>36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3"/>
      <c r="BS18" s="16" t="s">
        <v>6</v>
      </c>
    </row>
    <row r="19" spans="2:71" s="1" customFormat="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253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253"/>
      <c r="BS20" s="16" t="s">
        <v>36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3"/>
    </row>
    <row r="22" spans="2:57" s="1" customFormat="1" ht="12" customHeight="1">
      <c r="B22" s="20"/>
      <c r="C22" s="21"/>
      <c r="D22" s="28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3"/>
    </row>
    <row r="23" spans="2:57" s="1" customFormat="1" ht="16.5" customHeight="1">
      <c r="B23" s="20"/>
      <c r="C23" s="21"/>
      <c r="D23" s="21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1"/>
      <c r="AP23" s="21"/>
      <c r="AQ23" s="21"/>
      <c r="AR23" s="19"/>
      <c r="BE23" s="253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3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3"/>
    </row>
    <row r="26" spans="1:57" s="2" customFormat="1" ht="25.95" customHeight="1">
      <c r="A26" s="33"/>
      <c r="B26" s="34"/>
      <c r="C26" s="35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1">
        <f>ROUND(AG94,2)</f>
        <v>0</v>
      </c>
      <c r="AL26" s="262"/>
      <c r="AM26" s="262"/>
      <c r="AN26" s="262"/>
      <c r="AO26" s="262"/>
      <c r="AP26" s="35"/>
      <c r="AQ26" s="35"/>
      <c r="AR26" s="38"/>
      <c r="BE26" s="253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3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3" t="s">
        <v>41</v>
      </c>
      <c r="M28" s="263"/>
      <c r="N28" s="263"/>
      <c r="O28" s="263"/>
      <c r="P28" s="263"/>
      <c r="Q28" s="35"/>
      <c r="R28" s="35"/>
      <c r="S28" s="35"/>
      <c r="T28" s="35"/>
      <c r="U28" s="35"/>
      <c r="V28" s="35"/>
      <c r="W28" s="263" t="s">
        <v>42</v>
      </c>
      <c r="X28" s="263"/>
      <c r="Y28" s="263"/>
      <c r="Z28" s="263"/>
      <c r="AA28" s="263"/>
      <c r="AB28" s="263"/>
      <c r="AC28" s="263"/>
      <c r="AD28" s="263"/>
      <c r="AE28" s="263"/>
      <c r="AF28" s="35"/>
      <c r="AG28" s="35"/>
      <c r="AH28" s="35"/>
      <c r="AI28" s="35"/>
      <c r="AJ28" s="35"/>
      <c r="AK28" s="263" t="s">
        <v>43</v>
      </c>
      <c r="AL28" s="263"/>
      <c r="AM28" s="263"/>
      <c r="AN28" s="263"/>
      <c r="AO28" s="263"/>
      <c r="AP28" s="35"/>
      <c r="AQ28" s="35"/>
      <c r="AR28" s="38"/>
      <c r="BE28" s="253"/>
    </row>
    <row r="29" spans="2:57" s="3" customFormat="1" ht="14.4" customHeight="1">
      <c r="B29" s="39"/>
      <c r="C29" s="40"/>
      <c r="D29" s="28" t="s">
        <v>44</v>
      </c>
      <c r="E29" s="40"/>
      <c r="F29" s="28" t="s">
        <v>45</v>
      </c>
      <c r="G29" s="40"/>
      <c r="H29" s="40"/>
      <c r="I29" s="40"/>
      <c r="J29" s="40"/>
      <c r="K29" s="40"/>
      <c r="L29" s="266">
        <v>0.21</v>
      </c>
      <c r="M29" s="265"/>
      <c r="N29" s="265"/>
      <c r="O29" s="265"/>
      <c r="P29" s="265"/>
      <c r="Q29" s="40"/>
      <c r="R29" s="40"/>
      <c r="S29" s="40"/>
      <c r="T29" s="40"/>
      <c r="U29" s="40"/>
      <c r="V29" s="40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0"/>
      <c r="AG29" s="40"/>
      <c r="AH29" s="40"/>
      <c r="AI29" s="40"/>
      <c r="AJ29" s="40"/>
      <c r="AK29" s="264">
        <f>ROUND(AV94,2)</f>
        <v>0</v>
      </c>
      <c r="AL29" s="265"/>
      <c r="AM29" s="265"/>
      <c r="AN29" s="265"/>
      <c r="AO29" s="265"/>
      <c r="AP29" s="40"/>
      <c r="AQ29" s="40"/>
      <c r="AR29" s="41"/>
      <c r="BE29" s="254"/>
    </row>
    <row r="30" spans="2:57" s="3" customFormat="1" ht="14.4" customHeight="1">
      <c r="B30" s="39"/>
      <c r="C30" s="40"/>
      <c r="D30" s="40"/>
      <c r="E30" s="40"/>
      <c r="F30" s="28" t="s">
        <v>46</v>
      </c>
      <c r="G30" s="40"/>
      <c r="H30" s="40"/>
      <c r="I30" s="40"/>
      <c r="J30" s="40"/>
      <c r="K30" s="40"/>
      <c r="L30" s="266">
        <v>0.15</v>
      </c>
      <c r="M30" s="265"/>
      <c r="N30" s="265"/>
      <c r="O30" s="265"/>
      <c r="P30" s="265"/>
      <c r="Q30" s="40"/>
      <c r="R30" s="40"/>
      <c r="S30" s="40"/>
      <c r="T30" s="40"/>
      <c r="U30" s="40"/>
      <c r="V30" s="40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0"/>
      <c r="AG30" s="40"/>
      <c r="AH30" s="40"/>
      <c r="AI30" s="40"/>
      <c r="AJ30" s="40"/>
      <c r="AK30" s="264">
        <f>ROUND(AW94,2)</f>
        <v>0</v>
      </c>
      <c r="AL30" s="265"/>
      <c r="AM30" s="265"/>
      <c r="AN30" s="265"/>
      <c r="AO30" s="265"/>
      <c r="AP30" s="40"/>
      <c r="AQ30" s="40"/>
      <c r="AR30" s="41"/>
      <c r="BE30" s="254"/>
    </row>
    <row r="31" spans="2:57" s="3" customFormat="1" ht="14.4" customHeight="1" hidden="1">
      <c r="B31" s="39"/>
      <c r="C31" s="40"/>
      <c r="D31" s="40"/>
      <c r="E31" s="40"/>
      <c r="F31" s="28" t="s">
        <v>47</v>
      </c>
      <c r="G31" s="40"/>
      <c r="H31" s="40"/>
      <c r="I31" s="40"/>
      <c r="J31" s="40"/>
      <c r="K31" s="40"/>
      <c r="L31" s="266">
        <v>0.21</v>
      </c>
      <c r="M31" s="265"/>
      <c r="N31" s="265"/>
      <c r="O31" s="265"/>
      <c r="P31" s="265"/>
      <c r="Q31" s="40"/>
      <c r="R31" s="40"/>
      <c r="S31" s="40"/>
      <c r="T31" s="40"/>
      <c r="U31" s="40"/>
      <c r="V31" s="40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0"/>
      <c r="AG31" s="40"/>
      <c r="AH31" s="40"/>
      <c r="AI31" s="40"/>
      <c r="AJ31" s="40"/>
      <c r="AK31" s="264">
        <v>0</v>
      </c>
      <c r="AL31" s="265"/>
      <c r="AM31" s="265"/>
      <c r="AN31" s="265"/>
      <c r="AO31" s="265"/>
      <c r="AP31" s="40"/>
      <c r="AQ31" s="40"/>
      <c r="AR31" s="41"/>
      <c r="BE31" s="254"/>
    </row>
    <row r="32" spans="2:57" s="3" customFormat="1" ht="14.4" customHeight="1" hidden="1">
      <c r="B32" s="39"/>
      <c r="C32" s="40"/>
      <c r="D32" s="40"/>
      <c r="E32" s="40"/>
      <c r="F32" s="28" t="s">
        <v>48</v>
      </c>
      <c r="G32" s="40"/>
      <c r="H32" s="40"/>
      <c r="I32" s="40"/>
      <c r="J32" s="40"/>
      <c r="K32" s="40"/>
      <c r="L32" s="266">
        <v>0.15</v>
      </c>
      <c r="M32" s="265"/>
      <c r="N32" s="265"/>
      <c r="O32" s="265"/>
      <c r="P32" s="265"/>
      <c r="Q32" s="40"/>
      <c r="R32" s="40"/>
      <c r="S32" s="40"/>
      <c r="T32" s="40"/>
      <c r="U32" s="40"/>
      <c r="V32" s="40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0"/>
      <c r="AG32" s="40"/>
      <c r="AH32" s="40"/>
      <c r="AI32" s="40"/>
      <c r="AJ32" s="40"/>
      <c r="AK32" s="264">
        <v>0</v>
      </c>
      <c r="AL32" s="265"/>
      <c r="AM32" s="265"/>
      <c r="AN32" s="265"/>
      <c r="AO32" s="265"/>
      <c r="AP32" s="40"/>
      <c r="AQ32" s="40"/>
      <c r="AR32" s="41"/>
      <c r="BE32" s="254"/>
    </row>
    <row r="33" spans="2:57" s="3" customFormat="1" ht="14.4" customHeight="1" hidden="1">
      <c r="B33" s="39"/>
      <c r="C33" s="40"/>
      <c r="D33" s="40"/>
      <c r="E33" s="40"/>
      <c r="F33" s="28" t="s">
        <v>49</v>
      </c>
      <c r="G33" s="40"/>
      <c r="H33" s="40"/>
      <c r="I33" s="40"/>
      <c r="J33" s="40"/>
      <c r="K33" s="40"/>
      <c r="L33" s="266">
        <v>0</v>
      </c>
      <c r="M33" s="265"/>
      <c r="N33" s="265"/>
      <c r="O33" s="265"/>
      <c r="P33" s="265"/>
      <c r="Q33" s="40"/>
      <c r="R33" s="40"/>
      <c r="S33" s="40"/>
      <c r="T33" s="40"/>
      <c r="U33" s="40"/>
      <c r="V33" s="40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0"/>
      <c r="AG33" s="40"/>
      <c r="AH33" s="40"/>
      <c r="AI33" s="40"/>
      <c r="AJ33" s="40"/>
      <c r="AK33" s="264">
        <v>0</v>
      </c>
      <c r="AL33" s="265"/>
      <c r="AM33" s="265"/>
      <c r="AN33" s="265"/>
      <c r="AO33" s="265"/>
      <c r="AP33" s="40"/>
      <c r="AQ33" s="40"/>
      <c r="AR33" s="41"/>
      <c r="BE33" s="254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3"/>
    </row>
    <row r="35" spans="1:57" s="2" customFormat="1" ht="25.95" customHeight="1">
      <c r="A35" s="33"/>
      <c r="B35" s="34"/>
      <c r="C35" s="42"/>
      <c r="D35" s="43" t="s">
        <v>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51</v>
      </c>
      <c r="U35" s="44"/>
      <c r="V35" s="44"/>
      <c r="W35" s="44"/>
      <c r="X35" s="267" t="s">
        <v>52</v>
      </c>
      <c r="Y35" s="268"/>
      <c r="Z35" s="268"/>
      <c r="AA35" s="268"/>
      <c r="AB35" s="268"/>
      <c r="AC35" s="44"/>
      <c r="AD35" s="44"/>
      <c r="AE35" s="44"/>
      <c r="AF35" s="44"/>
      <c r="AG35" s="44"/>
      <c r="AH35" s="44"/>
      <c r="AI35" s="44"/>
      <c r="AJ35" s="44"/>
      <c r="AK35" s="269">
        <f>SUM(AK26:AK33)</f>
        <v>0</v>
      </c>
      <c r="AL35" s="268"/>
      <c r="AM35" s="268"/>
      <c r="AN35" s="268"/>
      <c r="AO35" s="270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53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54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56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55</v>
      </c>
      <c r="AI60" s="37"/>
      <c r="AJ60" s="37"/>
      <c r="AK60" s="37"/>
      <c r="AL60" s="37"/>
      <c r="AM60" s="51" t="s">
        <v>56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57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58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55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56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55</v>
      </c>
      <c r="AI75" s="37"/>
      <c r="AJ75" s="37"/>
      <c r="AK75" s="37"/>
      <c r="AL75" s="37"/>
      <c r="AM75" s="51" t="s">
        <v>56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Tok_18_15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1" t="str">
        <f>K6</f>
        <v>Velička, Strážnice, km 3,827 – 4,212 – oprava PB hráze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Strážnice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3" t="str">
        <f>IF(AN8="","",AN8)</f>
        <v>28. 9. 2018</v>
      </c>
      <c r="AN87" s="273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Povodí Moravy, s.p.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32</v>
      </c>
      <c r="AJ89" s="35"/>
      <c r="AK89" s="35"/>
      <c r="AL89" s="35"/>
      <c r="AM89" s="274" t="str">
        <f>IF(E17="","",E17)</f>
        <v>Ing. Karel Vaštík</v>
      </c>
      <c r="AN89" s="275"/>
      <c r="AO89" s="275"/>
      <c r="AP89" s="275"/>
      <c r="AQ89" s="35"/>
      <c r="AR89" s="38"/>
      <c r="AS89" s="276" t="s">
        <v>60</v>
      </c>
      <c r="AT89" s="277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25.65" customHeight="1">
      <c r="A90" s="33"/>
      <c r="B90" s="34"/>
      <c r="C90" s="28" t="s">
        <v>30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37</v>
      </c>
      <c r="AJ90" s="35"/>
      <c r="AK90" s="35"/>
      <c r="AL90" s="35"/>
      <c r="AM90" s="274" t="str">
        <f>IF(E20="","",E20)</f>
        <v>Ing. Karel Vaštík, Lideřovská 14, 696 61 Vnorovy</v>
      </c>
      <c r="AN90" s="275"/>
      <c r="AO90" s="275"/>
      <c r="AP90" s="275"/>
      <c r="AQ90" s="35"/>
      <c r="AR90" s="38"/>
      <c r="AS90" s="278"/>
      <c r="AT90" s="279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0"/>
      <c r="AT91" s="281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2" t="s">
        <v>61</v>
      </c>
      <c r="D92" s="283"/>
      <c r="E92" s="283"/>
      <c r="F92" s="283"/>
      <c r="G92" s="283"/>
      <c r="H92" s="72"/>
      <c r="I92" s="284" t="s">
        <v>62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63</v>
      </c>
      <c r="AH92" s="283"/>
      <c r="AI92" s="283"/>
      <c r="AJ92" s="283"/>
      <c r="AK92" s="283"/>
      <c r="AL92" s="283"/>
      <c r="AM92" s="283"/>
      <c r="AN92" s="284" t="s">
        <v>64</v>
      </c>
      <c r="AO92" s="283"/>
      <c r="AP92" s="286"/>
      <c r="AQ92" s="73" t="s">
        <v>65</v>
      </c>
      <c r="AR92" s="38"/>
      <c r="AS92" s="74" t="s">
        <v>66</v>
      </c>
      <c r="AT92" s="75" t="s">
        <v>67</v>
      </c>
      <c r="AU92" s="75" t="s">
        <v>68</v>
      </c>
      <c r="AV92" s="75" t="s">
        <v>69</v>
      </c>
      <c r="AW92" s="75" t="s">
        <v>70</v>
      </c>
      <c r="AX92" s="75" t="s">
        <v>71</v>
      </c>
      <c r="AY92" s="75" t="s">
        <v>72</v>
      </c>
      <c r="AZ92" s="75" t="s">
        <v>73</v>
      </c>
      <c r="BA92" s="75" t="s">
        <v>74</v>
      </c>
      <c r="BB92" s="75" t="s">
        <v>75</v>
      </c>
      <c r="BC92" s="75" t="s">
        <v>76</v>
      </c>
      <c r="BD92" s="76" t="s">
        <v>77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78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90">
        <f>ROUND(AG95,2)</f>
        <v>0</v>
      </c>
      <c r="AH94" s="290"/>
      <c r="AI94" s="290"/>
      <c r="AJ94" s="290"/>
      <c r="AK94" s="290"/>
      <c r="AL94" s="290"/>
      <c r="AM94" s="290"/>
      <c r="AN94" s="291">
        <f>SUM(AG94,AT94)</f>
        <v>0</v>
      </c>
      <c r="AO94" s="291"/>
      <c r="AP94" s="291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79</v>
      </c>
      <c r="BT94" s="90" t="s">
        <v>80</v>
      </c>
      <c r="BV94" s="90" t="s">
        <v>81</v>
      </c>
      <c r="BW94" s="90" t="s">
        <v>5</v>
      </c>
      <c r="BX94" s="90" t="s">
        <v>82</v>
      </c>
      <c r="CL94" s="90" t="s">
        <v>1</v>
      </c>
    </row>
    <row r="95" spans="1:90" s="7" customFormat="1" ht="24.75" customHeight="1">
      <c r="A95" s="91" t="s">
        <v>83</v>
      </c>
      <c r="B95" s="92"/>
      <c r="C95" s="93"/>
      <c r="D95" s="289" t="s">
        <v>14</v>
      </c>
      <c r="E95" s="289"/>
      <c r="F95" s="289"/>
      <c r="G95" s="289"/>
      <c r="H95" s="289"/>
      <c r="I95" s="94"/>
      <c r="J95" s="289" t="s">
        <v>17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'Tok_18_15 - Velička, Strá...'!J28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5" t="s">
        <v>84</v>
      </c>
      <c r="AR95" s="96"/>
      <c r="AS95" s="97">
        <v>0</v>
      </c>
      <c r="AT95" s="98">
        <f>ROUND(SUM(AV95:AW95),2)</f>
        <v>0</v>
      </c>
      <c r="AU95" s="99">
        <f>'Tok_18_15 - Velička, Strá...'!P124</f>
        <v>0</v>
      </c>
      <c r="AV95" s="98">
        <f>'Tok_18_15 - Velička, Strá...'!J31</f>
        <v>0</v>
      </c>
      <c r="AW95" s="98">
        <f>'Tok_18_15 - Velička, Strá...'!J32</f>
        <v>0</v>
      </c>
      <c r="AX95" s="98">
        <f>'Tok_18_15 - Velička, Strá...'!J33</f>
        <v>0</v>
      </c>
      <c r="AY95" s="98">
        <f>'Tok_18_15 - Velička, Strá...'!J34</f>
        <v>0</v>
      </c>
      <c r="AZ95" s="98">
        <f>'Tok_18_15 - Velička, Strá...'!F31</f>
        <v>0</v>
      </c>
      <c r="BA95" s="98">
        <f>'Tok_18_15 - Velička, Strá...'!F32</f>
        <v>0</v>
      </c>
      <c r="BB95" s="98">
        <f>'Tok_18_15 - Velička, Strá...'!F33</f>
        <v>0</v>
      </c>
      <c r="BC95" s="98">
        <f>'Tok_18_15 - Velička, Strá...'!F34</f>
        <v>0</v>
      </c>
      <c r="BD95" s="100">
        <f>'Tok_18_15 - Velička, Strá...'!F35</f>
        <v>0</v>
      </c>
      <c r="BT95" s="101" t="s">
        <v>85</v>
      </c>
      <c r="BU95" s="101" t="s">
        <v>86</v>
      </c>
      <c r="BV95" s="101" t="s">
        <v>81</v>
      </c>
      <c r="BW95" s="101" t="s">
        <v>5</v>
      </c>
      <c r="BX95" s="101" t="s">
        <v>82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pN4juIf+quiPR57+pdj/82UmTUwqXoN9lNsxPTrRutAhfKPUsBFkBA/dTfnV2Lqew+OGHeMW7vbuc1UyjgGIBQ==" saltValue="UkztZwTpJyxbVk4pe/TdE1UqdB+uitpE+XVljjTW34tzZXZowkmg1R1xnjyegwPnMqmBwvgWpIJtLvPJ09J8h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Tok_18_15 - Velička, Str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5</v>
      </c>
      <c r="AZ2" s="102" t="s">
        <v>87</v>
      </c>
      <c r="BA2" s="102" t="s">
        <v>88</v>
      </c>
      <c r="BB2" s="102" t="s">
        <v>89</v>
      </c>
      <c r="BC2" s="102" t="s">
        <v>90</v>
      </c>
      <c r="BD2" s="102" t="s">
        <v>91</v>
      </c>
    </row>
    <row r="3" spans="2:5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92</v>
      </c>
      <c r="AZ3" s="102" t="s">
        <v>93</v>
      </c>
      <c r="BA3" s="102" t="s">
        <v>94</v>
      </c>
      <c r="BB3" s="102" t="s">
        <v>95</v>
      </c>
      <c r="BC3" s="102" t="s">
        <v>96</v>
      </c>
      <c r="BD3" s="102" t="s">
        <v>91</v>
      </c>
    </row>
    <row r="4" spans="2:56" s="1" customFormat="1" ht="24.9" customHeight="1">
      <c r="B4" s="19"/>
      <c r="D4" s="105" t="s">
        <v>97</v>
      </c>
      <c r="L4" s="19"/>
      <c r="M4" s="106" t="s">
        <v>10</v>
      </c>
      <c r="AT4" s="16" t="s">
        <v>4</v>
      </c>
      <c r="AZ4" s="102" t="s">
        <v>98</v>
      </c>
      <c r="BA4" s="102" t="s">
        <v>99</v>
      </c>
      <c r="BB4" s="102" t="s">
        <v>89</v>
      </c>
      <c r="BC4" s="102" t="s">
        <v>100</v>
      </c>
      <c r="BD4" s="102" t="s">
        <v>91</v>
      </c>
    </row>
    <row r="5" spans="2:56" s="1" customFormat="1" ht="6.9" customHeight="1">
      <c r="B5" s="19"/>
      <c r="L5" s="19"/>
      <c r="AZ5" s="102" t="s">
        <v>101</v>
      </c>
      <c r="BA5" s="102" t="s">
        <v>102</v>
      </c>
      <c r="BB5" s="102" t="s">
        <v>95</v>
      </c>
      <c r="BC5" s="102" t="s">
        <v>103</v>
      </c>
      <c r="BD5" s="102" t="s">
        <v>91</v>
      </c>
    </row>
    <row r="6" spans="1:56" s="2" customFormat="1" ht="12" customHeight="1">
      <c r="A6" s="33"/>
      <c r="B6" s="38"/>
      <c r="C6" s="33"/>
      <c r="D6" s="107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Z6" s="102" t="s">
        <v>104</v>
      </c>
      <c r="BA6" s="102" t="s">
        <v>105</v>
      </c>
      <c r="BB6" s="102" t="s">
        <v>95</v>
      </c>
      <c r="BC6" s="102" t="s">
        <v>106</v>
      </c>
      <c r="BD6" s="102" t="s">
        <v>91</v>
      </c>
    </row>
    <row r="7" spans="1:56" s="2" customFormat="1" ht="16.5" customHeight="1">
      <c r="A7" s="33"/>
      <c r="B7" s="38"/>
      <c r="C7" s="33"/>
      <c r="D7" s="33"/>
      <c r="E7" s="293" t="s">
        <v>17</v>
      </c>
      <c r="F7" s="294"/>
      <c r="G7" s="294"/>
      <c r="H7" s="294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Z7" s="102" t="s">
        <v>107</v>
      </c>
      <c r="BA7" s="102" t="s">
        <v>108</v>
      </c>
      <c r="BB7" s="102" t="s">
        <v>89</v>
      </c>
      <c r="BC7" s="102" t="s">
        <v>109</v>
      </c>
      <c r="BD7" s="102" t="s">
        <v>91</v>
      </c>
    </row>
    <row r="8" spans="1:56" s="2" customFormat="1" ht="10.2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2" t="s">
        <v>110</v>
      </c>
      <c r="BA8" s="102" t="s">
        <v>111</v>
      </c>
      <c r="BB8" s="102" t="s">
        <v>95</v>
      </c>
      <c r="BC8" s="102" t="s">
        <v>112</v>
      </c>
      <c r="BD8" s="102" t="s">
        <v>91</v>
      </c>
    </row>
    <row r="9" spans="1:56" s="2" customFormat="1" ht="12" customHeight="1">
      <c r="A9" s="33"/>
      <c r="B9" s="38"/>
      <c r="C9" s="33"/>
      <c r="D9" s="107" t="s">
        <v>18</v>
      </c>
      <c r="E9" s="33"/>
      <c r="F9" s="108" t="s">
        <v>1</v>
      </c>
      <c r="G9" s="33"/>
      <c r="H9" s="33"/>
      <c r="I9" s="107" t="s">
        <v>19</v>
      </c>
      <c r="J9" s="108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2" t="s">
        <v>113</v>
      </c>
      <c r="BA9" s="102" t="s">
        <v>114</v>
      </c>
      <c r="BB9" s="102" t="s">
        <v>95</v>
      </c>
      <c r="BC9" s="102" t="s">
        <v>115</v>
      </c>
      <c r="BD9" s="102" t="s">
        <v>91</v>
      </c>
    </row>
    <row r="10" spans="1:56" s="2" customFormat="1" ht="12" customHeight="1">
      <c r="A10" s="33"/>
      <c r="B10" s="38"/>
      <c r="C10" s="33"/>
      <c r="D10" s="107" t="s">
        <v>20</v>
      </c>
      <c r="E10" s="33"/>
      <c r="F10" s="108" t="s">
        <v>21</v>
      </c>
      <c r="G10" s="33"/>
      <c r="H10" s="33"/>
      <c r="I10" s="107" t="s">
        <v>22</v>
      </c>
      <c r="J10" s="109" t="str">
        <f>'Rekapitulace stavby'!AN8</f>
        <v>28. 9. 2018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2" t="s">
        <v>116</v>
      </c>
      <c r="BA10" s="102" t="s">
        <v>117</v>
      </c>
      <c r="BB10" s="102" t="s">
        <v>89</v>
      </c>
      <c r="BC10" s="102" t="s">
        <v>118</v>
      </c>
      <c r="BD10" s="102" t="s">
        <v>91</v>
      </c>
    </row>
    <row r="11" spans="1:56" s="2" customFormat="1" ht="10.8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2" t="s">
        <v>119</v>
      </c>
      <c r="BA11" s="102" t="s">
        <v>120</v>
      </c>
      <c r="BB11" s="102" t="s">
        <v>89</v>
      </c>
      <c r="BC11" s="102" t="s">
        <v>121</v>
      </c>
      <c r="BD11" s="102" t="s">
        <v>91</v>
      </c>
    </row>
    <row r="12" spans="1:56" s="2" customFormat="1" ht="12" customHeight="1">
      <c r="A12" s="33"/>
      <c r="B12" s="38"/>
      <c r="C12" s="33"/>
      <c r="D12" s="107" t="s">
        <v>24</v>
      </c>
      <c r="E12" s="33"/>
      <c r="F12" s="33"/>
      <c r="G12" s="33"/>
      <c r="H12" s="33"/>
      <c r="I12" s="107" t="s">
        <v>25</v>
      </c>
      <c r="J12" s="108" t="s">
        <v>26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2" t="s">
        <v>122</v>
      </c>
      <c r="BA12" s="102" t="s">
        <v>123</v>
      </c>
      <c r="BB12" s="102" t="s">
        <v>89</v>
      </c>
      <c r="BC12" s="102" t="s">
        <v>124</v>
      </c>
      <c r="BD12" s="102" t="s">
        <v>91</v>
      </c>
    </row>
    <row r="13" spans="1:56" s="2" customFormat="1" ht="18" customHeight="1">
      <c r="A13" s="33"/>
      <c r="B13" s="38"/>
      <c r="C13" s="33"/>
      <c r="D13" s="33"/>
      <c r="E13" s="108" t="s">
        <v>27</v>
      </c>
      <c r="F13" s="33"/>
      <c r="G13" s="33"/>
      <c r="H13" s="33"/>
      <c r="I13" s="107" t="s">
        <v>28</v>
      </c>
      <c r="J13" s="108" t="s">
        <v>29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2" t="s">
        <v>125</v>
      </c>
      <c r="BA13" s="102" t="s">
        <v>126</v>
      </c>
      <c r="BB13" s="102" t="s">
        <v>95</v>
      </c>
      <c r="BC13" s="102" t="s">
        <v>127</v>
      </c>
      <c r="BD13" s="102" t="s">
        <v>91</v>
      </c>
    </row>
    <row r="14" spans="1:56" s="2" customFormat="1" ht="6.9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2" t="s">
        <v>128</v>
      </c>
      <c r="BA14" s="102" t="s">
        <v>129</v>
      </c>
      <c r="BB14" s="102" t="s">
        <v>95</v>
      </c>
      <c r="BC14" s="102" t="s">
        <v>130</v>
      </c>
      <c r="BD14" s="102" t="s">
        <v>91</v>
      </c>
    </row>
    <row r="15" spans="1:31" s="2" customFormat="1" ht="12" customHeight="1">
      <c r="A15" s="33"/>
      <c r="B15" s="38"/>
      <c r="C15" s="33"/>
      <c r="D15" s="107" t="s">
        <v>30</v>
      </c>
      <c r="E15" s="33"/>
      <c r="F15" s="33"/>
      <c r="G15" s="33"/>
      <c r="H15" s="33"/>
      <c r="I15" s="107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95" t="str">
        <f>'Rekapitulace stavby'!E14</f>
        <v>Vyplň údaj</v>
      </c>
      <c r="F16" s="296"/>
      <c r="G16" s="296"/>
      <c r="H16" s="296"/>
      <c r="I16" s="107" t="s">
        <v>28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7" t="s">
        <v>32</v>
      </c>
      <c r="E18" s="33"/>
      <c r="F18" s="33"/>
      <c r="G18" s="33"/>
      <c r="H18" s="33"/>
      <c r="I18" s="107" t="s">
        <v>25</v>
      </c>
      <c r="J18" s="108" t="s">
        <v>33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8" t="s">
        <v>34</v>
      </c>
      <c r="F19" s="33"/>
      <c r="G19" s="33"/>
      <c r="H19" s="33"/>
      <c r="I19" s="107" t="s">
        <v>28</v>
      </c>
      <c r="J19" s="108" t="s">
        <v>35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7" t="s">
        <v>37</v>
      </c>
      <c r="E21" s="33"/>
      <c r="F21" s="33"/>
      <c r="G21" s="33"/>
      <c r="H21" s="33"/>
      <c r="I21" s="107" t="s">
        <v>25</v>
      </c>
      <c r="J21" s="108" t="s">
        <v>33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8" t="s">
        <v>38</v>
      </c>
      <c r="F22" s="33"/>
      <c r="G22" s="33"/>
      <c r="H22" s="33"/>
      <c r="I22" s="107" t="s">
        <v>28</v>
      </c>
      <c r="J22" s="108" t="s">
        <v>35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7" t="s">
        <v>39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10"/>
      <c r="B25" s="111"/>
      <c r="C25" s="110"/>
      <c r="D25" s="110"/>
      <c r="E25" s="297" t="s">
        <v>1</v>
      </c>
      <c r="F25" s="297"/>
      <c r="G25" s="297"/>
      <c r="H25" s="297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113"/>
      <c r="E27" s="113"/>
      <c r="F27" s="113"/>
      <c r="G27" s="113"/>
      <c r="H27" s="113"/>
      <c r="I27" s="113"/>
      <c r="J27" s="113"/>
      <c r="K27" s="11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4" t="s">
        <v>40</v>
      </c>
      <c r="E28" s="33"/>
      <c r="F28" s="33"/>
      <c r="G28" s="33"/>
      <c r="H28" s="33"/>
      <c r="I28" s="33"/>
      <c r="J28" s="115">
        <f>ROUND(J124,2)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>
      <c r="A30" s="33"/>
      <c r="B30" s="38"/>
      <c r="C30" s="33"/>
      <c r="D30" s="33"/>
      <c r="E30" s="33"/>
      <c r="F30" s="116" t="s">
        <v>42</v>
      </c>
      <c r="G30" s="33"/>
      <c r="H30" s="33"/>
      <c r="I30" s="116" t="s">
        <v>41</v>
      </c>
      <c r="J30" s="116" t="s">
        <v>43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>
      <c r="A31" s="33"/>
      <c r="B31" s="38"/>
      <c r="C31" s="33"/>
      <c r="D31" s="117" t="s">
        <v>44</v>
      </c>
      <c r="E31" s="107" t="s">
        <v>45</v>
      </c>
      <c r="F31" s="118">
        <f>ROUND((SUM(BE124:BE269)),2)</f>
        <v>0</v>
      </c>
      <c r="G31" s="33"/>
      <c r="H31" s="33"/>
      <c r="I31" s="119">
        <v>0.21</v>
      </c>
      <c r="J31" s="118">
        <f>ROUND(((SUM(BE124:BE269))*I31),2)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107" t="s">
        <v>46</v>
      </c>
      <c r="F32" s="118">
        <f>ROUND((SUM(BF124:BF269)),2)</f>
        <v>0</v>
      </c>
      <c r="G32" s="33"/>
      <c r="H32" s="33"/>
      <c r="I32" s="119">
        <v>0.15</v>
      </c>
      <c r="J32" s="118">
        <f>ROUND(((SUM(BF124:BF269))*I32),2)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hidden="1">
      <c r="A33" s="33"/>
      <c r="B33" s="38"/>
      <c r="C33" s="33"/>
      <c r="D33" s="33"/>
      <c r="E33" s="107" t="s">
        <v>47</v>
      </c>
      <c r="F33" s="118">
        <f>ROUND((SUM(BG124:BG269)),2)</f>
        <v>0</v>
      </c>
      <c r="G33" s="33"/>
      <c r="H33" s="33"/>
      <c r="I33" s="119">
        <v>0.21</v>
      </c>
      <c r="J33" s="118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hidden="1">
      <c r="A34" s="33"/>
      <c r="B34" s="38"/>
      <c r="C34" s="33"/>
      <c r="D34" s="33"/>
      <c r="E34" s="107" t="s">
        <v>48</v>
      </c>
      <c r="F34" s="118">
        <f>ROUND((SUM(BH124:BH269)),2)</f>
        <v>0</v>
      </c>
      <c r="G34" s="33"/>
      <c r="H34" s="33"/>
      <c r="I34" s="119">
        <v>0.15</v>
      </c>
      <c r="J34" s="118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7" t="s">
        <v>49</v>
      </c>
      <c r="F35" s="118">
        <f>ROUND((SUM(BI124:BI269)),2)</f>
        <v>0</v>
      </c>
      <c r="G35" s="33"/>
      <c r="H35" s="33"/>
      <c r="I35" s="119">
        <v>0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0"/>
      <c r="D37" s="121" t="s">
        <v>50</v>
      </c>
      <c r="E37" s="122"/>
      <c r="F37" s="122"/>
      <c r="G37" s="123" t="s">
        <v>51</v>
      </c>
      <c r="H37" s="124" t="s">
        <v>52</v>
      </c>
      <c r="I37" s="122"/>
      <c r="J37" s="125">
        <f>SUM(J28:J35)</f>
        <v>0</v>
      </c>
      <c r="K37" s="126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27" t="s">
        <v>53</v>
      </c>
      <c r="E50" s="128"/>
      <c r="F50" s="128"/>
      <c r="G50" s="127" t="s">
        <v>54</v>
      </c>
      <c r="H50" s="128"/>
      <c r="I50" s="128"/>
      <c r="J50" s="128"/>
      <c r="K50" s="128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29" t="s">
        <v>55</v>
      </c>
      <c r="E61" s="130"/>
      <c r="F61" s="131" t="s">
        <v>56</v>
      </c>
      <c r="G61" s="129" t="s">
        <v>55</v>
      </c>
      <c r="H61" s="130"/>
      <c r="I61" s="130"/>
      <c r="J61" s="132" t="s">
        <v>56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27" t="s">
        <v>57</v>
      </c>
      <c r="E65" s="133"/>
      <c r="F65" s="133"/>
      <c r="G65" s="127" t="s">
        <v>58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29" t="s">
        <v>55</v>
      </c>
      <c r="E76" s="130"/>
      <c r="F76" s="131" t="s">
        <v>56</v>
      </c>
      <c r="G76" s="129" t="s">
        <v>55</v>
      </c>
      <c r="H76" s="130"/>
      <c r="I76" s="130"/>
      <c r="J76" s="132" t="s">
        <v>56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1" t="str">
        <f>E7</f>
        <v>Velička, Strážnice, km 3,827 – 4,212 – oprava PB hráze</v>
      </c>
      <c r="F85" s="298"/>
      <c r="G85" s="298"/>
      <c r="H85" s="29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>Strážnice</v>
      </c>
      <c r="G87" s="35"/>
      <c r="H87" s="35"/>
      <c r="I87" s="28" t="s">
        <v>22</v>
      </c>
      <c r="J87" s="65" t="str">
        <f>IF(J10="","",J10)</f>
        <v>28. 9. 2018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28" t="s">
        <v>24</v>
      </c>
      <c r="D89" s="35"/>
      <c r="E89" s="35"/>
      <c r="F89" s="26" t="str">
        <f>E13</f>
        <v>Povodí Moravy, s.p.</v>
      </c>
      <c r="G89" s="35"/>
      <c r="H89" s="35"/>
      <c r="I89" s="28" t="s">
        <v>32</v>
      </c>
      <c r="J89" s="31" t="str">
        <f>E19</f>
        <v>Ing. Karel Vaštík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40.05" customHeight="1">
      <c r="A90" s="33"/>
      <c r="B90" s="34"/>
      <c r="C90" s="28" t="s">
        <v>30</v>
      </c>
      <c r="D90" s="35"/>
      <c r="E90" s="35"/>
      <c r="F90" s="26" t="str">
        <f>IF(E16="","",E16)</f>
        <v>Vyplň údaj</v>
      </c>
      <c r="G90" s="35"/>
      <c r="H90" s="35"/>
      <c r="I90" s="28" t="s">
        <v>37</v>
      </c>
      <c r="J90" s="31" t="str">
        <f>E22</f>
        <v>Ing. Karel Vaštík, Lideřovská 14, 696 61 Vnorovy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38" t="s">
        <v>132</v>
      </c>
      <c r="D92" s="139"/>
      <c r="E92" s="139"/>
      <c r="F92" s="139"/>
      <c r="G92" s="139"/>
      <c r="H92" s="139"/>
      <c r="I92" s="139"/>
      <c r="J92" s="140" t="s">
        <v>133</v>
      </c>
      <c r="K92" s="139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8" customHeight="1">
      <c r="A94" s="33"/>
      <c r="B94" s="34"/>
      <c r="C94" s="141" t="s">
        <v>134</v>
      </c>
      <c r="D94" s="35"/>
      <c r="E94" s="35"/>
      <c r="F94" s="35"/>
      <c r="G94" s="35"/>
      <c r="H94" s="35"/>
      <c r="I94" s="35"/>
      <c r="J94" s="83">
        <f>J124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135</v>
      </c>
    </row>
    <row r="95" spans="2:12" s="9" customFormat="1" ht="24.9" customHeight="1">
      <c r="B95" s="142"/>
      <c r="C95" s="143"/>
      <c r="D95" s="144" t="s">
        <v>136</v>
      </c>
      <c r="E95" s="145"/>
      <c r="F95" s="145"/>
      <c r="G95" s="145"/>
      <c r="H95" s="145"/>
      <c r="I95" s="145"/>
      <c r="J95" s="146">
        <f>J125</f>
        <v>0</v>
      </c>
      <c r="K95" s="143"/>
      <c r="L95" s="147"/>
    </row>
    <row r="96" spans="2:12" s="10" customFormat="1" ht="19.95" customHeight="1">
      <c r="B96" s="148"/>
      <c r="C96" s="149"/>
      <c r="D96" s="150" t="s">
        <v>137</v>
      </c>
      <c r="E96" s="151"/>
      <c r="F96" s="151"/>
      <c r="G96" s="151"/>
      <c r="H96" s="151"/>
      <c r="I96" s="151"/>
      <c r="J96" s="152">
        <f>J126</f>
        <v>0</v>
      </c>
      <c r="K96" s="149"/>
      <c r="L96" s="153"/>
    </row>
    <row r="97" spans="2:12" s="10" customFormat="1" ht="19.95" customHeight="1">
      <c r="B97" s="148"/>
      <c r="C97" s="149"/>
      <c r="D97" s="150" t="s">
        <v>138</v>
      </c>
      <c r="E97" s="151"/>
      <c r="F97" s="151"/>
      <c r="G97" s="151"/>
      <c r="H97" s="151"/>
      <c r="I97" s="151"/>
      <c r="J97" s="152">
        <f>J184</f>
        <v>0</v>
      </c>
      <c r="K97" s="149"/>
      <c r="L97" s="153"/>
    </row>
    <row r="98" spans="2:12" s="10" customFormat="1" ht="19.95" customHeight="1">
      <c r="B98" s="148"/>
      <c r="C98" s="149"/>
      <c r="D98" s="150" t="s">
        <v>139</v>
      </c>
      <c r="E98" s="151"/>
      <c r="F98" s="151"/>
      <c r="G98" s="151"/>
      <c r="H98" s="151"/>
      <c r="I98" s="151"/>
      <c r="J98" s="152">
        <f>J195</f>
        <v>0</v>
      </c>
      <c r="K98" s="149"/>
      <c r="L98" s="153"/>
    </row>
    <row r="99" spans="2:12" s="10" customFormat="1" ht="19.95" customHeight="1">
      <c r="B99" s="148"/>
      <c r="C99" s="149"/>
      <c r="D99" s="150" t="s">
        <v>140</v>
      </c>
      <c r="E99" s="151"/>
      <c r="F99" s="151"/>
      <c r="G99" s="151"/>
      <c r="H99" s="151"/>
      <c r="I99" s="151"/>
      <c r="J99" s="152">
        <f>J216</f>
        <v>0</v>
      </c>
      <c r="K99" s="149"/>
      <c r="L99" s="153"/>
    </row>
    <row r="100" spans="2:12" s="10" customFormat="1" ht="19.95" customHeight="1">
      <c r="B100" s="148"/>
      <c r="C100" s="149"/>
      <c r="D100" s="150" t="s">
        <v>141</v>
      </c>
      <c r="E100" s="151"/>
      <c r="F100" s="151"/>
      <c r="G100" s="151"/>
      <c r="H100" s="151"/>
      <c r="I100" s="151"/>
      <c r="J100" s="152">
        <f>J240</f>
        <v>0</v>
      </c>
      <c r="K100" s="149"/>
      <c r="L100" s="153"/>
    </row>
    <row r="101" spans="2:12" s="10" customFormat="1" ht="19.95" customHeight="1">
      <c r="B101" s="148"/>
      <c r="C101" s="149"/>
      <c r="D101" s="150" t="s">
        <v>142</v>
      </c>
      <c r="E101" s="151"/>
      <c r="F101" s="151"/>
      <c r="G101" s="151"/>
      <c r="H101" s="151"/>
      <c r="I101" s="151"/>
      <c r="J101" s="152">
        <f>J248</f>
        <v>0</v>
      </c>
      <c r="K101" s="149"/>
      <c r="L101" s="153"/>
    </row>
    <row r="102" spans="2:12" s="9" customFormat="1" ht="24.9" customHeight="1">
      <c r="B102" s="142"/>
      <c r="C102" s="143"/>
      <c r="D102" s="144" t="s">
        <v>143</v>
      </c>
      <c r="E102" s="145"/>
      <c r="F102" s="145"/>
      <c r="G102" s="145"/>
      <c r="H102" s="145"/>
      <c r="I102" s="145"/>
      <c r="J102" s="146">
        <f>J253</f>
        <v>0</v>
      </c>
      <c r="K102" s="143"/>
      <c r="L102" s="147"/>
    </row>
    <row r="103" spans="2:12" s="10" customFormat="1" ht="19.95" customHeight="1">
      <c r="B103" s="148"/>
      <c r="C103" s="149"/>
      <c r="D103" s="150" t="s">
        <v>144</v>
      </c>
      <c r="E103" s="151"/>
      <c r="F103" s="151"/>
      <c r="G103" s="151"/>
      <c r="H103" s="151"/>
      <c r="I103" s="151"/>
      <c r="J103" s="152">
        <f>J254</f>
        <v>0</v>
      </c>
      <c r="K103" s="149"/>
      <c r="L103" s="153"/>
    </row>
    <row r="104" spans="2:12" s="10" customFormat="1" ht="19.95" customHeight="1">
      <c r="B104" s="148"/>
      <c r="C104" s="149"/>
      <c r="D104" s="150" t="s">
        <v>145</v>
      </c>
      <c r="E104" s="151"/>
      <c r="F104" s="151"/>
      <c r="G104" s="151"/>
      <c r="H104" s="151"/>
      <c r="I104" s="151"/>
      <c r="J104" s="152">
        <f>J261</f>
        <v>0</v>
      </c>
      <c r="K104" s="149"/>
      <c r="L104" s="153"/>
    </row>
    <row r="105" spans="2:12" s="10" customFormat="1" ht="19.95" customHeight="1">
      <c r="B105" s="148"/>
      <c r="C105" s="149"/>
      <c r="D105" s="150" t="s">
        <v>146</v>
      </c>
      <c r="E105" s="151"/>
      <c r="F105" s="151"/>
      <c r="G105" s="151"/>
      <c r="H105" s="151"/>
      <c r="I105" s="151"/>
      <c r="J105" s="152">
        <f>J264</f>
        <v>0</v>
      </c>
      <c r="K105" s="149"/>
      <c r="L105" s="153"/>
    </row>
    <row r="106" spans="2:12" s="10" customFormat="1" ht="19.95" customHeight="1">
      <c r="B106" s="148"/>
      <c r="C106" s="149"/>
      <c r="D106" s="150" t="s">
        <v>147</v>
      </c>
      <c r="E106" s="151"/>
      <c r="F106" s="151"/>
      <c r="G106" s="151"/>
      <c r="H106" s="151"/>
      <c r="I106" s="151"/>
      <c r="J106" s="152">
        <f>J267</f>
        <v>0</v>
      </c>
      <c r="K106" s="149"/>
      <c r="L106" s="153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" customHeight="1">
      <c r="A112" s="33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148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71" t="str">
        <f>E7</f>
        <v>Velička, Strážnice, km 3,827 – 4,212 – oprava PB hráze</v>
      </c>
      <c r="F116" s="298"/>
      <c r="G116" s="298"/>
      <c r="H116" s="298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5"/>
      <c r="E118" s="35"/>
      <c r="F118" s="26" t="str">
        <f>F10</f>
        <v>Strážnice</v>
      </c>
      <c r="G118" s="35"/>
      <c r="H118" s="35"/>
      <c r="I118" s="28" t="s">
        <v>22</v>
      </c>
      <c r="J118" s="65" t="str">
        <f>IF(J10="","",J10)</f>
        <v>28. 9. 2018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24</v>
      </c>
      <c r="D120" s="35"/>
      <c r="E120" s="35"/>
      <c r="F120" s="26" t="str">
        <f>E13</f>
        <v>Povodí Moravy, s.p.</v>
      </c>
      <c r="G120" s="35"/>
      <c r="H120" s="35"/>
      <c r="I120" s="28" t="s">
        <v>32</v>
      </c>
      <c r="J120" s="31" t="str">
        <f>E19</f>
        <v>Ing. Karel Vaštík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0.05" customHeight="1">
      <c r="A121" s="33"/>
      <c r="B121" s="34"/>
      <c r="C121" s="28" t="s">
        <v>30</v>
      </c>
      <c r="D121" s="35"/>
      <c r="E121" s="35"/>
      <c r="F121" s="26" t="str">
        <f>IF(E16="","",E16)</f>
        <v>Vyplň údaj</v>
      </c>
      <c r="G121" s="35"/>
      <c r="H121" s="35"/>
      <c r="I121" s="28" t="s">
        <v>37</v>
      </c>
      <c r="J121" s="31" t="str">
        <f>E22</f>
        <v>Ing. Karel Vaštík, Lideřovská 14, 696 61 Vnorovy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54"/>
      <c r="B123" s="155"/>
      <c r="C123" s="156" t="s">
        <v>149</v>
      </c>
      <c r="D123" s="157" t="s">
        <v>65</v>
      </c>
      <c r="E123" s="157" t="s">
        <v>61</v>
      </c>
      <c r="F123" s="157" t="s">
        <v>62</v>
      </c>
      <c r="G123" s="157" t="s">
        <v>150</v>
      </c>
      <c r="H123" s="157" t="s">
        <v>151</v>
      </c>
      <c r="I123" s="157" t="s">
        <v>152</v>
      </c>
      <c r="J123" s="158" t="s">
        <v>133</v>
      </c>
      <c r="K123" s="159" t="s">
        <v>153</v>
      </c>
      <c r="L123" s="160"/>
      <c r="M123" s="74" t="s">
        <v>1</v>
      </c>
      <c r="N123" s="75" t="s">
        <v>44</v>
      </c>
      <c r="O123" s="75" t="s">
        <v>154</v>
      </c>
      <c r="P123" s="75" t="s">
        <v>155</v>
      </c>
      <c r="Q123" s="75" t="s">
        <v>156</v>
      </c>
      <c r="R123" s="75" t="s">
        <v>157</v>
      </c>
      <c r="S123" s="75" t="s">
        <v>158</v>
      </c>
      <c r="T123" s="76" t="s">
        <v>159</v>
      </c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</row>
    <row r="124" spans="1:63" s="2" customFormat="1" ht="22.8" customHeight="1">
      <c r="A124" s="33"/>
      <c r="B124" s="34"/>
      <c r="C124" s="81" t="s">
        <v>160</v>
      </c>
      <c r="D124" s="35"/>
      <c r="E124" s="35"/>
      <c r="F124" s="35"/>
      <c r="G124" s="35"/>
      <c r="H124" s="35"/>
      <c r="I124" s="35"/>
      <c r="J124" s="161">
        <f>BK124</f>
        <v>0</v>
      </c>
      <c r="K124" s="35"/>
      <c r="L124" s="38"/>
      <c r="M124" s="77"/>
      <c r="N124" s="162"/>
      <c r="O124" s="78"/>
      <c r="P124" s="163">
        <f>P125+P253</f>
        <v>0</v>
      </c>
      <c r="Q124" s="78"/>
      <c r="R124" s="163">
        <f>R125+R253</f>
        <v>1130.0742539799999</v>
      </c>
      <c r="S124" s="78"/>
      <c r="T124" s="164">
        <f>T125+T253</f>
        <v>294.35526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79</v>
      </c>
      <c r="AU124" s="16" t="s">
        <v>135</v>
      </c>
      <c r="BK124" s="165">
        <f>BK125+BK253</f>
        <v>0</v>
      </c>
    </row>
    <row r="125" spans="2:63" s="12" customFormat="1" ht="25.95" customHeight="1">
      <c r="B125" s="166"/>
      <c r="C125" s="167"/>
      <c r="D125" s="168" t="s">
        <v>79</v>
      </c>
      <c r="E125" s="169" t="s">
        <v>161</v>
      </c>
      <c r="F125" s="169" t="s">
        <v>162</v>
      </c>
      <c r="G125" s="167"/>
      <c r="H125" s="167"/>
      <c r="I125" s="170"/>
      <c r="J125" s="171">
        <f>BK125</f>
        <v>0</v>
      </c>
      <c r="K125" s="167"/>
      <c r="L125" s="172"/>
      <c r="M125" s="173"/>
      <c r="N125" s="174"/>
      <c r="O125" s="174"/>
      <c r="P125" s="175">
        <f>P126+P184+P195+P216+P240+P248</f>
        <v>0</v>
      </c>
      <c r="Q125" s="174"/>
      <c r="R125" s="175">
        <f>R126+R184+R195+R216+R240+R248</f>
        <v>1130.0742539799999</v>
      </c>
      <c r="S125" s="174"/>
      <c r="T125" s="176">
        <f>T126+T184+T195+T216+T240+T248</f>
        <v>294.35526</v>
      </c>
      <c r="AR125" s="177" t="s">
        <v>85</v>
      </c>
      <c r="AT125" s="178" t="s">
        <v>79</v>
      </c>
      <c r="AU125" s="178" t="s">
        <v>80</v>
      </c>
      <c r="AY125" s="177" t="s">
        <v>163</v>
      </c>
      <c r="BK125" s="179">
        <f>BK126+BK184+BK195+BK216+BK240+BK248</f>
        <v>0</v>
      </c>
    </row>
    <row r="126" spans="2:63" s="12" customFormat="1" ht="22.8" customHeight="1">
      <c r="B126" s="166"/>
      <c r="C126" s="167"/>
      <c r="D126" s="168" t="s">
        <v>79</v>
      </c>
      <c r="E126" s="180" t="s">
        <v>85</v>
      </c>
      <c r="F126" s="180" t="s">
        <v>164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SUM(P127:P183)</f>
        <v>0</v>
      </c>
      <c r="Q126" s="174"/>
      <c r="R126" s="175">
        <f>SUM(R127:R183)</f>
        <v>0.077421</v>
      </c>
      <c r="S126" s="174"/>
      <c r="T126" s="176">
        <f>SUM(T127:T183)</f>
        <v>293.796</v>
      </c>
      <c r="AR126" s="177" t="s">
        <v>85</v>
      </c>
      <c r="AT126" s="178" t="s">
        <v>79</v>
      </c>
      <c r="AU126" s="178" t="s">
        <v>85</v>
      </c>
      <c r="AY126" s="177" t="s">
        <v>163</v>
      </c>
      <c r="BK126" s="179">
        <f>SUM(BK127:BK183)</f>
        <v>0</v>
      </c>
    </row>
    <row r="127" spans="1:65" s="2" customFormat="1" ht="21.75" customHeight="1">
      <c r="A127" s="33"/>
      <c r="B127" s="34"/>
      <c r="C127" s="182" t="s">
        <v>85</v>
      </c>
      <c r="D127" s="182" t="s">
        <v>165</v>
      </c>
      <c r="E127" s="183" t="s">
        <v>166</v>
      </c>
      <c r="F127" s="184" t="s">
        <v>167</v>
      </c>
      <c r="G127" s="185" t="s">
        <v>89</v>
      </c>
      <c r="H127" s="186">
        <v>42</v>
      </c>
      <c r="I127" s="187"/>
      <c r="J127" s="188">
        <f>ROUND(I127*H127,2)</f>
        <v>0</v>
      </c>
      <c r="K127" s="189"/>
      <c r="L127" s="38"/>
      <c r="M127" s="190" t="s">
        <v>1</v>
      </c>
      <c r="N127" s="191" t="s">
        <v>45</v>
      </c>
      <c r="O127" s="70"/>
      <c r="P127" s="192">
        <f>O127*H127</f>
        <v>0</v>
      </c>
      <c r="Q127" s="192">
        <v>0</v>
      </c>
      <c r="R127" s="192">
        <f>Q127*H127</f>
        <v>0</v>
      </c>
      <c r="S127" s="192">
        <v>0.408</v>
      </c>
      <c r="T127" s="193">
        <f>S127*H127</f>
        <v>17.136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4" t="s">
        <v>168</v>
      </c>
      <c r="AT127" s="194" t="s">
        <v>165</v>
      </c>
      <c r="AU127" s="194" t="s">
        <v>92</v>
      </c>
      <c r="AY127" s="16" t="s">
        <v>163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6" t="s">
        <v>85</v>
      </c>
      <c r="BK127" s="195">
        <f>ROUND(I127*H127,2)</f>
        <v>0</v>
      </c>
      <c r="BL127" s="16" t="s">
        <v>168</v>
      </c>
      <c r="BM127" s="194" t="s">
        <v>169</v>
      </c>
    </row>
    <row r="128" spans="1:47" s="2" customFormat="1" ht="48">
      <c r="A128" s="33"/>
      <c r="B128" s="34"/>
      <c r="C128" s="35"/>
      <c r="D128" s="196" t="s">
        <v>170</v>
      </c>
      <c r="E128" s="35"/>
      <c r="F128" s="197" t="s">
        <v>171</v>
      </c>
      <c r="G128" s="35"/>
      <c r="H128" s="35"/>
      <c r="I128" s="198"/>
      <c r="J128" s="35"/>
      <c r="K128" s="35"/>
      <c r="L128" s="38"/>
      <c r="M128" s="199"/>
      <c r="N128" s="200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170</v>
      </c>
      <c r="AU128" s="16" t="s">
        <v>92</v>
      </c>
    </row>
    <row r="129" spans="1:65" s="2" customFormat="1" ht="21.75" customHeight="1">
      <c r="A129" s="33"/>
      <c r="B129" s="34"/>
      <c r="C129" s="182" t="s">
        <v>92</v>
      </c>
      <c r="D129" s="182" t="s">
        <v>165</v>
      </c>
      <c r="E129" s="183" t="s">
        <v>172</v>
      </c>
      <c r="F129" s="184" t="s">
        <v>173</v>
      </c>
      <c r="G129" s="185" t="s">
        <v>89</v>
      </c>
      <c r="H129" s="186">
        <v>477</v>
      </c>
      <c r="I129" s="187"/>
      <c r="J129" s="188">
        <f>ROUND(I129*H129,2)</f>
        <v>0</v>
      </c>
      <c r="K129" s="189"/>
      <c r="L129" s="38"/>
      <c r="M129" s="190" t="s">
        <v>1</v>
      </c>
      <c r="N129" s="191" t="s">
        <v>45</v>
      </c>
      <c r="O129" s="70"/>
      <c r="P129" s="192">
        <f>O129*H129</f>
        <v>0</v>
      </c>
      <c r="Q129" s="192">
        <v>0</v>
      </c>
      <c r="R129" s="192">
        <f>Q129*H129</f>
        <v>0</v>
      </c>
      <c r="S129" s="192">
        <v>0.58</v>
      </c>
      <c r="T129" s="193">
        <f>S129*H129</f>
        <v>276.65999999999997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4" t="s">
        <v>168</v>
      </c>
      <c r="AT129" s="194" t="s">
        <v>165</v>
      </c>
      <c r="AU129" s="194" t="s">
        <v>92</v>
      </c>
      <c r="AY129" s="16" t="s">
        <v>163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6" t="s">
        <v>85</v>
      </c>
      <c r="BK129" s="195">
        <f>ROUND(I129*H129,2)</f>
        <v>0</v>
      </c>
      <c r="BL129" s="16" t="s">
        <v>168</v>
      </c>
      <c r="BM129" s="194" t="s">
        <v>174</v>
      </c>
    </row>
    <row r="130" spans="1:47" s="2" customFormat="1" ht="48">
      <c r="A130" s="33"/>
      <c r="B130" s="34"/>
      <c r="C130" s="35"/>
      <c r="D130" s="196" t="s">
        <v>170</v>
      </c>
      <c r="E130" s="35"/>
      <c r="F130" s="197" t="s">
        <v>175</v>
      </c>
      <c r="G130" s="35"/>
      <c r="H130" s="35"/>
      <c r="I130" s="198"/>
      <c r="J130" s="35"/>
      <c r="K130" s="35"/>
      <c r="L130" s="38"/>
      <c r="M130" s="199"/>
      <c r="N130" s="200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170</v>
      </c>
      <c r="AU130" s="16" t="s">
        <v>92</v>
      </c>
    </row>
    <row r="131" spans="2:51" s="13" customFormat="1" ht="10.2">
      <c r="B131" s="201"/>
      <c r="C131" s="202"/>
      <c r="D131" s="196" t="s">
        <v>176</v>
      </c>
      <c r="E131" s="203" t="s">
        <v>1</v>
      </c>
      <c r="F131" s="204" t="s">
        <v>116</v>
      </c>
      <c r="G131" s="202"/>
      <c r="H131" s="205">
        <v>477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176</v>
      </c>
      <c r="AU131" s="211" t="s">
        <v>92</v>
      </c>
      <c r="AV131" s="13" t="s">
        <v>92</v>
      </c>
      <c r="AW131" s="13" t="s">
        <v>36</v>
      </c>
      <c r="AX131" s="13" t="s">
        <v>85</v>
      </c>
      <c r="AY131" s="211" t="s">
        <v>163</v>
      </c>
    </row>
    <row r="132" spans="1:65" s="2" customFormat="1" ht="21.75" customHeight="1">
      <c r="A132" s="33"/>
      <c r="B132" s="34"/>
      <c r="C132" s="182" t="s">
        <v>91</v>
      </c>
      <c r="D132" s="182" t="s">
        <v>165</v>
      </c>
      <c r="E132" s="183" t="s">
        <v>177</v>
      </c>
      <c r="F132" s="184" t="s">
        <v>178</v>
      </c>
      <c r="G132" s="185" t="s">
        <v>95</v>
      </c>
      <c r="H132" s="186">
        <v>475.28</v>
      </c>
      <c r="I132" s="187"/>
      <c r="J132" s="188">
        <f>ROUND(I132*H132,2)</f>
        <v>0</v>
      </c>
      <c r="K132" s="189"/>
      <c r="L132" s="38"/>
      <c r="M132" s="190" t="s">
        <v>1</v>
      </c>
      <c r="N132" s="191" t="s">
        <v>45</v>
      </c>
      <c r="O132" s="70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4" t="s">
        <v>168</v>
      </c>
      <c r="AT132" s="194" t="s">
        <v>165</v>
      </c>
      <c r="AU132" s="194" t="s">
        <v>92</v>
      </c>
      <c r="AY132" s="16" t="s">
        <v>163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6" t="s">
        <v>85</v>
      </c>
      <c r="BK132" s="195">
        <f>ROUND(I132*H132,2)</f>
        <v>0</v>
      </c>
      <c r="BL132" s="16" t="s">
        <v>168</v>
      </c>
      <c r="BM132" s="194" t="s">
        <v>179</v>
      </c>
    </row>
    <row r="133" spans="1:47" s="2" customFormat="1" ht="28.8">
      <c r="A133" s="33"/>
      <c r="B133" s="34"/>
      <c r="C133" s="35"/>
      <c r="D133" s="196" t="s">
        <v>170</v>
      </c>
      <c r="E133" s="35"/>
      <c r="F133" s="197" t="s">
        <v>180</v>
      </c>
      <c r="G133" s="35"/>
      <c r="H133" s="35"/>
      <c r="I133" s="198"/>
      <c r="J133" s="35"/>
      <c r="K133" s="35"/>
      <c r="L133" s="38"/>
      <c r="M133" s="199"/>
      <c r="N133" s="200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170</v>
      </c>
      <c r="AU133" s="16" t="s">
        <v>92</v>
      </c>
    </row>
    <row r="134" spans="2:51" s="13" customFormat="1" ht="10.2">
      <c r="B134" s="201"/>
      <c r="C134" s="202"/>
      <c r="D134" s="196" t="s">
        <v>176</v>
      </c>
      <c r="E134" s="203" t="s">
        <v>1</v>
      </c>
      <c r="F134" s="204" t="s">
        <v>113</v>
      </c>
      <c r="G134" s="202"/>
      <c r="H134" s="205">
        <v>952.28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176</v>
      </c>
      <c r="AU134" s="211" t="s">
        <v>92</v>
      </c>
      <c r="AV134" s="13" t="s">
        <v>92</v>
      </c>
      <c r="AW134" s="13" t="s">
        <v>36</v>
      </c>
      <c r="AX134" s="13" t="s">
        <v>80</v>
      </c>
      <c r="AY134" s="211" t="s">
        <v>163</v>
      </c>
    </row>
    <row r="135" spans="2:51" s="13" customFormat="1" ht="10.2">
      <c r="B135" s="201"/>
      <c r="C135" s="202"/>
      <c r="D135" s="196" t="s">
        <v>176</v>
      </c>
      <c r="E135" s="203" t="s">
        <v>1</v>
      </c>
      <c r="F135" s="204" t="s">
        <v>181</v>
      </c>
      <c r="G135" s="202"/>
      <c r="H135" s="205">
        <v>-477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176</v>
      </c>
      <c r="AU135" s="211" t="s">
        <v>92</v>
      </c>
      <c r="AV135" s="13" t="s">
        <v>92</v>
      </c>
      <c r="AW135" s="13" t="s">
        <v>36</v>
      </c>
      <c r="AX135" s="13" t="s">
        <v>80</v>
      </c>
      <c r="AY135" s="211" t="s">
        <v>163</v>
      </c>
    </row>
    <row r="136" spans="2:51" s="14" customFormat="1" ht="10.2">
      <c r="B136" s="212"/>
      <c r="C136" s="213"/>
      <c r="D136" s="196" t="s">
        <v>176</v>
      </c>
      <c r="E136" s="214" t="s">
        <v>1</v>
      </c>
      <c r="F136" s="215" t="s">
        <v>182</v>
      </c>
      <c r="G136" s="213"/>
      <c r="H136" s="216">
        <v>475.28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176</v>
      </c>
      <c r="AU136" s="222" t="s">
        <v>92</v>
      </c>
      <c r="AV136" s="14" t="s">
        <v>168</v>
      </c>
      <c r="AW136" s="14" t="s">
        <v>36</v>
      </c>
      <c r="AX136" s="14" t="s">
        <v>85</v>
      </c>
      <c r="AY136" s="222" t="s">
        <v>163</v>
      </c>
    </row>
    <row r="137" spans="1:65" s="2" customFormat="1" ht="21.75" customHeight="1">
      <c r="A137" s="33"/>
      <c r="B137" s="34"/>
      <c r="C137" s="182" t="s">
        <v>168</v>
      </c>
      <c r="D137" s="182" t="s">
        <v>165</v>
      </c>
      <c r="E137" s="183" t="s">
        <v>183</v>
      </c>
      <c r="F137" s="184" t="s">
        <v>184</v>
      </c>
      <c r="G137" s="185" t="s">
        <v>95</v>
      </c>
      <c r="H137" s="186">
        <v>5.85</v>
      </c>
      <c r="I137" s="187"/>
      <c r="J137" s="188">
        <f>ROUND(I137*H137,2)</f>
        <v>0</v>
      </c>
      <c r="K137" s="189"/>
      <c r="L137" s="38"/>
      <c r="M137" s="190" t="s">
        <v>1</v>
      </c>
      <c r="N137" s="191" t="s">
        <v>45</v>
      </c>
      <c r="O137" s="70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168</v>
      </c>
      <c r="AT137" s="194" t="s">
        <v>165</v>
      </c>
      <c r="AU137" s="194" t="s">
        <v>92</v>
      </c>
      <c r="AY137" s="16" t="s">
        <v>163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6" t="s">
        <v>85</v>
      </c>
      <c r="BK137" s="195">
        <f>ROUND(I137*H137,2)</f>
        <v>0</v>
      </c>
      <c r="BL137" s="16" t="s">
        <v>168</v>
      </c>
      <c r="BM137" s="194" t="s">
        <v>185</v>
      </c>
    </row>
    <row r="138" spans="1:47" s="2" customFormat="1" ht="19.2">
      <c r="A138" s="33"/>
      <c r="B138" s="34"/>
      <c r="C138" s="35"/>
      <c r="D138" s="196" t="s">
        <v>170</v>
      </c>
      <c r="E138" s="35"/>
      <c r="F138" s="197" t="s">
        <v>186</v>
      </c>
      <c r="G138" s="35"/>
      <c r="H138" s="35"/>
      <c r="I138" s="198"/>
      <c r="J138" s="35"/>
      <c r="K138" s="35"/>
      <c r="L138" s="38"/>
      <c r="M138" s="199"/>
      <c r="N138" s="200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170</v>
      </c>
      <c r="AU138" s="16" t="s">
        <v>92</v>
      </c>
    </row>
    <row r="139" spans="2:51" s="13" customFormat="1" ht="10.2">
      <c r="B139" s="201"/>
      <c r="C139" s="202"/>
      <c r="D139" s="196" t="s">
        <v>176</v>
      </c>
      <c r="E139" s="203" t="s">
        <v>1</v>
      </c>
      <c r="F139" s="204" t="s">
        <v>93</v>
      </c>
      <c r="G139" s="202"/>
      <c r="H139" s="205">
        <v>5.85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176</v>
      </c>
      <c r="AU139" s="211" t="s">
        <v>92</v>
      </c>
      <c r="AV139" s="13" t="s">
        <v>92</v>
      </c>
      <c r="AW139" s="13" t="s">
        <v>36</v>
      </c>
      <c r="AX139" s="13" t="s">
        <v>85</v>
      </c>
      <c r="AY139" s="211" t="s">
        <v>163</v>
      </c>
    </row>
    <row r="140" spans="1:65" s="2" customFormat="1" ht="21.75" customHeight="1">
      <c r="A140" s="33"/>
      <c r="B140" s="34"/>
      <c r="C140" s="182" t="s">
        <v>187</v>
      </c>
      <c r="D140" s="182" t="s">
        <v>165</v>
      </c>
      <c r="E140" s="183" t="s">
        <v>188</v>
      </c>
      <c r="F140" s="184" t="s">
        <v>189</v>
      </c>
      <c r="G140" s="185" t="s">
        <v>95</v>
      </c>
      <c r="H140" s="186">
        <v>19.44</v>
      </c>
      <c r="I140" s="187"/>
      <c r="J140" s="188">
        <f>ROUND(I140*H140,2)</f>
        <v>0</v>
      </c>
      <c r="K140" s="189"/>
      <c r="L140" s="38"/>
      <c r="M140" s="190" t="s">
        <v>1</v>
      </c>
      <c r="N140" s="191" t="s">
        <v>45</v>
      </c>
      <c r="O140" s="70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168</v>
      </c>
      <c r="AT140" s="194" t="s">
        <v>165</v>
      </c>
      <c r="AU140" s="194" t="s">
        <v>92</v>
      </c>
      <c r="AY140" s="16" t="s">
        <v>163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6" t="s">
        <v>85</v>
      </c>
      <c r="BK140" s="195">
        <f>ROUND(I140*H140,2)</f>
        <v>0</v>
      </c>
      <c r="BL140" s="16" t="s">
        <v>168</v>
      </c>
      <c r="BM140" s="194" t="s">
        <v>190</v>
      </c>
    </row>
    <row r="141" spans="1:47" s="2" customFormat="1" ht="19.2">
      <c r="A141" s="33"/>
      <c r="B141" s="34"/>
      <c r="C141" s="35"/>
      <c r="D141" s="196" t="s">
        <v>170</v>
      </c>
      <c r="E141" s="35"/>
      <c r="F141" s="197" t="s">
        <v>191</v>
      </c>
      <c r="G141" s="35"/>
      <c r="H141" s="35"/>
      <c r="I141" s="198"/>
      <c r="J141" s="35"/>
      <c r="K141" s="35"/>
      <c r="L141" s="38"/>
      <c r="M141" s="199"/>
      <c r="N141" s="200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170</v>
      </c>
      <c r="AU141" s="16" t="s">
        <v>92</v>
      </c>
    </row>
    <row r="142" spans="2:51" s="13" customFormat="1" ht="10.2">
      <c r="B142" s="201"/>
      <c r="C142" s="202"/>
      <c r="D142" s="196" t="s">
        <v>176</v>
      </c>
      <c r="E142" s="203" t="s">
        <v>1</v>
      </c>
      <c r="F142" s="204" t="s">
        <v>101</v>
      </c>
      <c r="G142" s="202"/>
      <c r="H142" s="205">
        <v>19.44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176</v>
      </c>
      <c r="AU142" s="211" t="s">
        <v>92</v>
      </c>
      <c r="AV142" s="13" t="s">
        <v>92</v>
      </c>
      <c r="AW142" s="13" t="s">
        <v>36</v>
      </c>
      <c r="AX142" s="13" t="s">
        <v>85</v>
      </c>
      <c r="AY142" s="211" t="s">
        <v>163</v>
      </c>
    </row>
    <row r="143" spans="1:65" s="2" customFormat="1" ht="21.75" customHeight="1">
      <c r="A143" s="33"/>
      <c r="B143" s="34"/>
      <c r="C143" s="182" t="s">
        <v>192</v>
      </c>
      <c r="D143" s="182" t="s">
        <v>165</v>
      </c>
      <c r="E143" s="183" t="s">
        <v>193</v>
      </c>
      <c r="F143" s="184" t="s">
        <v>194</v>
      </c>
      <c r="G143" s="185" t="s">
        <v>95</v>
      </c>
      <c r="H143" s="186">
        <v>103.288</v>
      </c>
      <c r="I143" s="187"/>
      <c r="J143" s="188">
        <f>ROUND(I143*H143,2)</f>
        <v>0</v>
      </c>
      <c r="K143" s="189"/>
      <c r="L143" s="38"/>
      <c r="M143" s="190" t="s">
        <v>1</v>
      </c>
      <c r="N143" s="191" t="s">
        <v>45</v>
      </c>
      <c r="O143" s="70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168</v>
      </c>
      <c r="AT143" s="194" t="s">
        <v>165</v>
      </c>
      <c r="AU143" s="194" t="s">
        <v>92</v>
      </c>
      <c r="AY143" s="16" t="s">
        <v>163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6" t="s">
        <v>85</v>
      </c>
      <c r="BK143" s="195">
        <f>ROUND(I143*H143,2)</f>
        <v>0</v>
      </c>
      <c r="BL143" s="16" t="s">
        <v>168</v>
      </c>
      <c r="BM143" s="194" t="s">
        <v>195</v>
      </c>
    </row>
    <row r="144" spans="1:47" s="2" customFormat="1" ht="38.4">
      <c r="A144" s="33"/>
      <c r="B144" s="34"/>
      <c r="C144" s="35"/>
      <c r="D144" s="196" t="s">
        <v>170</v>
      </c>
      <c r="E144" s="35"/>
      <c r="F144" s="197" t="s">
        <v>196</v>
      </c>
      <c r="G144" s="35"/>
      <c r="H144" s="35"/>
      <c r="I144" s="198"/>
      <c r="J144" s="35"/>
      <c r="K144" s="35"/>
      <c r="L144" s="38"/>
      <c r="M144" s="199"/>
      <c r="N144" s="200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170</v>
      </c>
      <c r="AU144" s="16" t="s">
        <v>92</v>
      </c>
    </row>
    <row r="145" spans="2:51" s="13" customFormat="1" ht="10.2">
      <c r="B145" s="201"/>
      <c r="C145" s="202"/>
      <c r="D145" s="196" t="s">
        <v>176</v>
      </c>
      <c r="E145" s="203" t="s">
        <v>1</v>
      </c>
      <c r="F145" s="204" t="s">
        <v>125</v>
      </c>
      <c r="G145" s="202"/>
      <c r="H145" s="205">
        <v>103.288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176</v>
      </c>
      <c r="AU145" s="211" t="s">
        <v>92</v>
      </c>
      <c r="AV145" s="13" t="s">
        <v>92</v>
      </c>
      <c r="AW145" s="13" t="s">
        <v>36</v>
      </c>
      <c r="AX145" s="13" t="s">
        <v>85</v>
      </c>
      <c r="AY145" s="211" t="s">
        <v>163</v>
      </c>
    </row>
    <row r="146" spans="1:65" s="2" customFormat="1" ht="33" customHeight="1">
      <c r="A146" s="33"/>
      <c r="B146" s="34"/>
      <c r="C146" s="182" t="s">
        <v>197</v>
      </c>
      <c r="D146" s="182" t="s">
        <v>165</v>
      </c>
      <c r="E146" s="183" t="s">
        <v>198</v>
      </c>
      <c r="F146" s="184" t="s">
        <v>199</v>
      </c>
      <c r="G146" s="185" t="s">
        <v>95</v>
      </c>
      <c r="H146" s="186">
        <v>826.304</v>
      </c>
      <c r="I146" s="187"/>
      <c r="J146" s="188">
        <f>ROUND(I146*H146,2)</f>
        <v>0</v>
      </c>
      <c r="K146" s="189"/>
      <c r="L146" s="38"/>
      <c r="M146" s="190" t="s">
        <v>1</v>
      </c>
      <c r="N146" s="191" t="s">
        <v>45</v>
      </c>
      <c r="O146" s="70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168</v>
      </c>
      <c r="AT146" s="194" t="s">
        <v>165</v>
      </c>
      <c r="AU146" s="194" t="s">
        <v>92</v>
      </c>
      <c r="AY146" s="16" t="s">
        <v>163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6" t="s">
        <v>85</v>
      </c>
      <c r="BK146" s="195">
        <f>ROUND(I146*H146,2)</f>
        <v>0</v>
      </c>
      <c r="BL146" s="16" t="s">
        <v>168</v>
      </c>
      <c r="BM146" s="194" t="s">
        <v>200</v>
      </c>
    </row>
    <row r="147" spans="1:47" s="2" customFormat="1" ht="38.4">
      <c r="A147" s="33"/>
      <c r="B147" s="34"/>
      <c r="C147" s="35"/>
      <c r="D147" s="196" t="s">
        <v>170</v>
      </c>
      <c r="E147" s="35"/>
      <c r="F147" s="197" t="s">
        <v>201</v>
      </c>
      <c r="G147" s="35"/>
      <c r="H147" s="35"/>
      <c r="I147" s="198"/>
      <c r="J147" s="35"/>
      <c r="K147" s="35"/>
      <c r="L147" s="38"/>
      <c r="M147" s="199"/>
      <c r="N147" s="200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170</v>
      </c>
      <c r="AU147" s="16" t="s">
        <v>92</v>
      </c>
    </row>
    <row r="148" spans="2:51" s="13" customFormat="1" ht="10.2">
      <c r="B148" s="201"/>
      <c r="C148" s="202"/>
      <c r="D148" s="196" t="s">
        <v>176</v>
      </c>
      <c r="E148" s="203" t="s">
        <v>1</v>
      </c>
      <c r="F148" s="204" t="s">
        <v>125</v>
      </c>
      <c r="G148" s="202"/>
      <c r="H148" s="205">
        <v>103.288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176</v>
      </c>
      <c r="AU148" s="211" t="s">
        <v>92</v>
      </c>
      <c r="AV148" s="13" t="s">
        <v>92</v>
      </c>
      <c r="AW148" s="13" t="s">
        <v>36</v>
      </c>
      <c r="AX148" s="13" t="s">
        <v>85</v>
      </c>
      <c r="AY148" s="211" t="s">
        <v>163</v>
      </c>
    </row>
    <row r="149" spans="2:51" s="13" customFormat="1" ht="10.2">
      <c r="B149" s="201"/>
      <c r="C149" s="202"/>
      <c r="D149" s="196" t="s">
        <v>176</v>
      </c>
      <c r="E149" s="202"/>
      <c r="F149" s="204" t="s">
        <v>202</v>
      </c>
      <c r="G149" s="202"/>
      <c r="H149" s="205">
        <v>826.304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176</v>
      </c>
      <c r="AU149" s="211" t="s">
        <v>92</v>
      </c>
      <c r="AV149" s="13" t="s">
        <v>92</v>
      </c>
      <c r="AW149" s="13" t="s">
        <v>4</v>
      </c>
      <c r="AX149" s="13" t="s">
        <v>85</v>
      </c>
      <c r="AY149" s="211" t="s">
        <v>163</v>
      </c>
    </row>
    <row r="150" spans="1:65" s="2" customFormat="1" ht="21.75" customHeight="1">
      <c r="A150" s="33"/>
      <c r="B150" s="34"/>
      <c r="C150" s="182" t="s">
        <v>203</v>
      </c>
      <c r="D150" s="182" t="s">
        <v>165</v>
      </c>
      <c r="E150" s="183" t="s">
        <v>204</v>
      </c>
      <c r="F150" s="184" t="s">
        <v>205</v>
      </c>
      <c r="G150" s="185" t="s">
        <v>95</v>
      </c>
      <c r="H150" s="186">
        <v>83.497</v>
      </c>
      <c r="I150" s="187"/>
      <c r="J150" s="188">
        <f>ROUND(I150*H150,2)</f>
        <v>0</v>
      </c>
      <c r="K150" s="189"/>
      <c r="L150" s="38"/>
      <c r="M150" s="190" t="s">
        <v>1</v>
      </c>
      <c r="N150" s="191" t="s">
        <v>45</v>
      </c>
      <c r="O150" s="70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168</v>
      </c>
      <c r="AT150" s="194" t="s">
        <v>165</v>
      </c>
      <c r="AU150" s="194" t="s">
        <v>92</v>
      </c>
      <c r="AY150" s="16" t="s">
        <v>163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6" t="s">
        <v>85</v>
      </c>
      <c r="BK150" s="195">
        <f>ROUND(I150*H150,2)</f>
        <v>0</v>
      </c>
      <c r="BL150" s="16" t="s">
        <v>168</v>
      </c>
      <c r="BM150" s="194" t="s">
        <v>206</v>
      </c>
    </row>
    <row r="151" spans="1:47" s="2" customFormat="1" ht="38.4">
      <c r="A151" s="33"/>
      <c r="B151" s="34"/>
      <c r="C151" s="35"/>
      <c r="D151" s="196" t="s">
        <v>170</v>
      </c>
      <c r="E151" s="35"/>
      <c r="F151" s="197" t="s">
        <v>207</v>
      </c>
      <c r="G151" s="35"/>
      <c r="H151" s="35"/>
      <c r="I151" s="198"/>
      <c r="J151" s="35"/>
      <c r="K151" s="35"/>
      <c r="L151" s="38"/>
      <c r="M151" s="199"/>
      <c r="N151" s="200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170</v>
      </c>
      <c r="AU151" s="16" t="s">
        <v>92</v>
      </c>
    </row>
    <row r="152" spans="2:51" s="13" customFormat="1" ht="10.2">
      <c r="B152" s="201"/>
      <c r="C152" s="202"/>
      <c r="D152" s="196" t="s">
        <v>176</v>
      </c>
      <c r="E152" s="203" t="s">
        <v>1</v>
      </c>
      <c r="F152" s="204" t="s">
        <v>110</v>
      </c>
      <c r="G152" s="202"/>
      <c r="H152" s="205">
        <v>83.497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176</v>
      </c>
      <c r="AU152" s="211" t="s">
        <v>92</v>
      </c>
      <c r="AV152" s="13" t="s">
        <v>92</v>
      </c>
      <c r="AW152" s="13" t="s">
        <v>36</v>
      </c>
      <c r="AX152" s="13" t="s">
        <v>85</v>
      </c>
      <c r="AY152" s="211" t="s">
        <v>163</v>
      </c>
    </row>
    <row r="153" spans="1:65" s="2" customFormat="1" ht="16.5" customHeight="1">
      <c r="A153" s="33"/>
      <c r="B153" s="34"/>
      <c r="C153" s="182" t="s">
        <v>208</v>
      </c>
      <c r="D153" s="182" t="s">
        <v>165</v>
      </c>
      <c r="E153" s="183" t="s">
        <v>209</v>
      </c>
      <c r="F153" s="184" t="s">
        <v>210</v>
      </c>
      <c r="G153" s="185" t="s">
        <v>95</v>
      </c>
      <c r="H153" s="186">
        <v>103.288</v>
      </c>
      <c r="I153" s="187"/>
      <c r="J153" s="188">
        <f>ROUND(I153*H153,2)</f>
        <v>0</v>
      </c>
      <c r="K153" s="189"/>
      <c r="L153" s="38"/>
      <c r="M153" s="190" t="s">
        <v>1</v>
      </c>
      <c r="N153" s="191" t="s">
        <v>45</v>
      </c>
      <c r="O153" s="70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168</v>
      </c>
      <c r="AT153" s="194" t="s">
        <v>165</v>
      </c>
      <c r="AU153" s="194" t="s">
        <v>92</v>
      </c>
      <c r="AY153" s="16" t="s">
        <v>163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6" t="s">
        <v>85</v>
      </c>
      <c r="BK153" s="195">
        <f>ROUND(I153*H153,2)</f>
        <v>0</v>
      </c>
      <c r="BL153" s="16" t="s">
        <v>168</v>
      </c>
      <c r="BM153" s="194" t="s">
        <v>211</v>
      </c>
    </row>
    <row r="154" spans="1:47" s="2" customFormat="1" ht="10.2">
      <c r="A154" s="33"/>
      <c r="B154" s="34"/>
      <c r="C154" s="35"/>
      <c r="D154" s="196" t="s">
        <v>170</v>
      </c>
      <c r="E154" s="35"/>
      <c r="F154" s="197" t="s">
        <v>212</v>
      </c>
      <c r="G154" s="35"/>
      <c r="H154" s="35"/>
      <c r="I154" s="198"/>
      <c r="J154" s="35"/>
      <c r="K154" s="35"/>
      <c r="L154" s="38"/>
      <c r="M154" s="199"/>
      <c r="N154" s="200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170</v>
      </c>
      <c r="AU154" s="16" t="s">
        <v>92</v>
      </c>
    </row>
    <row r="155" spans="2:51" s="13" customFormat="1" ht="10.2">
      <c r="B155" s="201"/>
      <c r="C155" s="202"/>
      <c r="D155" s="196" t="s">
        <v>176</v>
      </c>
      <c r="E155" s="203" t="s">
        <v>1</v>
      </c>
      <c r="F155" s="204" t="s">
        <v>125</v>
      </c>
      <c r="G155" s="202"/>
      <c r="H155" s="205">
        <v>103.288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176</v>
      </c>
      <c r="AU155" s="211" t="s">
        <v>92</v>
      </c>
      <c r="AV155" s="13" t="s">
        <v>92</v>
      </c>
      <c r="AW155" s="13" t="s">
        <v>36</v>
      </c>
      <c r="AX155" s="13" t="s">
        <v>85</v>
      </c>
      <c r="AY155" s="211" t="s">
        <v>163</v>
      </c>
    </row>
    <row r="156" spans="1:65" s="2" customFormat="1" ht="21.75" customHeight="1">
      <c r="A156" s="33"/>
      <c r="B156" s="34"/>
      <c r="C156" s="182" t="s">
        <v>213</v>
      </c>
      <c r="D156" s="182" t="s">
        <v>165</v>
      </c>
      <c r="E156" s="183" t="s">
        <v>214</v>
      </c>
      <c r="F156" s="184" t="s">
        <v>215</v>
      </c>
      <c r="G156" s="185" t="s">
        <v>216</v>
      </c>
      <c r="H156" s="186">
        <v>206.576</v>
      </c>
      <c r="I156" s="187"/>
      <c r="J156" s="188">
        <f>ROUND(I156*H156,2)</f>
        <v>0</v>
      </c>
      <c r="K156" s="189"/>
      <c r="L156" s="38"/>
      <c r="M156" s="190" t="s">
        <v>1</v>
      </c>
      <c r="N156" s="191" t="s">
        <v>45</v>
      </c>
      <c r="O156" s="70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168</v>
      </c>
      <c r="AT156" s="194" t="s">
        <v>165</v>
      </c>
      <c r="AU156" s="194" t="s">
        <v>92</v>
      </c>
      <c r="AY156" s="16" t="s">
        <v>163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6" t="s">
        <v>85</v>
      </c>
      <c r="BK156" s="195">
        <f>ROUND(I156*H156,2)</f>
        <v>0</v>
      </c>
      <c r="BL156" s="16" t="s">
        <v>168</v>
      </c>
      <c r="BM156" s="194" t="s">
        <v>217</v>
      </c>
    </row>
    <row r="157" spans="1:47" s="2" customFormat="1" ht="28.8">
      <c r="A157" s="33"/>
      <c r="B157" s="34"/>
      <c r="C157" s="35"/>
      <c r="D157" s="196" t="s">
        <v>170</v>
      </c>
      <c r="E157" s="35"/>
      <c r="F157" s="197" t="s">
        <v>218</v>
      </c>
      <c r="G157" s="35"/>
      <c r="H157" s="35"/>
      <c r="I157" s="198"/>
      <c r="J157" s="35"/>
      <c r="K157" s="35"/>
      <c r="L157" s="38"/>
      <c r="M157" s="199"/>
      <c r="N157" s="200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170</v>
      </c>
      <c r="AU157" s="16" t="s">
        <v>92</v>
      </c>
    </row>
    <row r="158" spans="2:51" s="13" customFormat="1" ht="10.2">
      <c r="B158" s="201"/>
      <c r="C158" s="202"/>
      <c r="D158" s="196" t="s">
        <v>176</v>
      </c>
      <c r="E158" s="203" t="s">
        <v>1</v>
      </c>
      <c r="F158" s="204" t="s">
        <v>125</v>
      </c>
      <c r="G158" s="202"/>
      <c r="H158" s="205">
        <v>103.288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176</v>
      </c>
      <c r="AU158" s="211" t="s">
        <v>92</v>
      </c>
      <c r="AV158" s="13" t="s">
        <v>92</v>
      </c>
      <c r="AW158" s="13" t="s">
        <v>36</v>
      </c>
      <c r="AX158" s="13" t="s">
        <v>85</v>
      </c>
      <c r="AY158" s="211" t="s">
        <v>163</v>
      </c>
    </row>
    <row r="159" spans="2:51" s="13" customFormat="1" ht="10.2">
      <c r="B159" s="201"/>
      <c r="C159" s="202"/>
      <c r="D159" s="196" t="s">
        <v>176</v>
      </c>
      <c r="E159" s="202"/>
      <c r="F159" s="204" t="s">
        <v>219</v>
      </c>
      <c r="G159" s="202"/>
      <c r="H159" s="205">
        <v>206.576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176</v>
      </c>
      <c r="AU159" s="211" t="s">
        <v>92</v>
      </c>
      <c r="AV159" s="13" t="s">
        <v>92</v>
      </c>
      <c r="AW159" s="13" t="s">
        <v>4</v>
      </c>
      <c r="AX159" s="13" t="s">
        <v>85</v>
      </c>
      <c r="AY159" s="211" t="s">
        <v>163</v>
      </c>
    </row>
    <row r="160" spans="1:65" s="2" customFormat="1" ht="21.75" customHeight="1">
      <c r="A160" s="33"/>
      <c r="B160" s="34"/>
      <c r="C160" s="182" t="s">
        <v>220</v>
      </c>
      <c r="D160" s="182" t="s">
        <v>165</v>
      </c>
      <c r="E160" s="183" t="s">
        <v>221</v>
      </c>
      <c r="F160" s="184" t="s">
        <v>222</v>
      </c>
      <c r="G160" s="185" t="s">
        <v>95</v>
      </c>
      <c r="H160" s="186">
        <v>26.915</v>
      </c>
      <c r="I160" s="187"/>
      <c r="J160" s="188">
        <f>ROUND(I160*H160,2)</f>
        <v>0</v>
      </c>
      <c r="K160" s="189"/>
      <c r="L160" s="38"/>
      <c r="M160" s="190" t="s">
        <v>1</v>
      </c>
      <c r="N160" s="191" t="s">
        <v>45</v>
      </c>
      <c r="O160" s="70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4" t="s">
        <v>168</v>
      </c>
      <c r="AT160" s="194" t="s">
        <v>165</v>
      </c>
      <c r="AU160" s="194" t="s">
        <v>92</v>
      </c>
      <c r="AY160" s="16" t="s">
        <v>163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6" t="s">
        <v>85</v>
      </c>
      <c r="BK160" s="195">
        <f>ROUND(I160*H160,2)</f>
        <v>0</v>
      </c>
      <c r="BL160" s="16" t="s">
        <v>168</v>
      </c>
      <c r="BM160" s="194" t="s">
        <v>223</v>
      </c>
    </row>
    <row r="161" spans="1:47" s="2" customFormat="1" ht="28.8">
      <c r="A161" s="33"/>
      <c r="B161" s="34"/>
      <c r="C161" s="35"/>
      <c r="D161" s="196" t="s">
        <v>170</v>
      </c>
      <c r="E161" s="35"/>
      <c r="F161" s="197" t="s">
        <v>224</v>
      </c>
      <c r="G161" s="35"/>
      <c r="H161" s="35"/>
      <c r="I161" s="198"/>
      <c r="J161" s="35"/>
      <c r="K161" s="35"/>
      <c r="L161" s="38"/>
      <c r="M161" s="199"/>
      <c r="N161" s="200"/>
      <c r="O161" s="70"/>
      <c r="P161" s="70"/>
      <c r="Q161" s="70"/>
      <c r="R161" s="70"/>
      <c r="S161" s="70"/>
      <c r="T161" s="71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170</v>
      </c>
      <c r="AU161" s="16" t="s">
        <v>92</v>
      </c>
    </row>
    <row r="162" spans="2:51" s="13" customFormat="1" ht="10.2">
      <c r="B162" s="201"/>
      <c r="C162" s="202"/>
      <c r="D162" s="196" t="s">
        <v>176</v>
      </c>
      <c r="E162" s="203" t="s">
        <v>1</v>
      </c>
      <c r="F162" s="204" t="s">
        <v>225</v>
      </c>
      <c r="G162" s="202"/>
      <c r="H162" s="205">
        <v>26.915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176</v>
      </c>
      <c r="AU162" s="211" t="s">
        <v>92</v>
      </c>
      <c r="AV162" s="13" t="s">
        <v>92</v>
      </c>
      <c r="AW162" s="13" t="s">
        <v>36</v>
      </c>
      <c r="AX162" s="13" t="s">
        <v>85</v>
      </c>
      <c r="AY162" s="211" t="s">
        <v>163</v>
      </c>
    </row>
    <row r="163" spans="1:65" s="2" customFormat="1" ht="21.75" customHeight="1">
      <c r="A163" s="33"/>
      <c r="B163" s="34"/>
      <c r="C163" s="182" t="s">
        <v>226</v>
      </c>
      <c r="D163" s="182" t="s">
        <v>165</v>
      </c>
      <c r="E163" s="183" t="s">
        <v>227</v>
      </c>
      <c r="F163" s="184" t="s">
        <v>228</v>
      </c>
      <c r="G163" s="185" t="s">
        <v>89</v>
      </c>
      <c r="H163" s="186">
        <v>751.85</v>
      </c>
      <c r="I163" s="187"/>
      <c r="J163" s="188">
        <f>ROUND(I163*H163,2)</f>
        <v>0</v>
      </c>
      <c r="K163" s="189"/>
      <c r="L163" s="38"/>
      <c r="M163" s="190" t="s">
        <v>1</v>
      </c>
      <c r="N163" s="191" t="s">
        <v>45</v>
      </c>
      <c r="O163" s="70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168</v>
      </c>
      <c r="AT163" s="194" t="s">
        <v>165</v>
      </c>
      <c r="AU163" s="194" t="s">
        <v>92</v>
      </c>
      <c r="AY163" s="16" t="s">
        <v>163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6" t="s">
        <v>85</v>
      </c>
      <c r="BK163" s="195">
        <f>ROUND(I163*H163,2)</f>
        <v>0</v>
      </c>
      <c r="BL163" s="16" t="s">
        <v>168</v>
      </c>
      <c r="BM163" s="194" t="s">
        <v>229</v>
      </c>
    </row>
    <row r="164" spans="1:47" s="2" customFormat="1" ht="28.8">
      <c r="A164" s="33"/>
      <c r="B164" s="34"/>
      <c r="C164" s="35"/>
      <c r="D164" s="196" t="s">
        <v>170</v>
      </c>
      <c r="E164" s="35"/>
      <c r="F164" s="197" t="s">
        <v>230</v>
      </c>
      <c r="G164" s="35"/>
      <c r="H164" s="35"/>
      <c r="I164" s="198"/>
      <c r="J164" s="35"/>
      <c r="K164" s="35"/>
      <c r="L164" s="38"/>
      <c r="M164" s="199"/>
      <c r="N164" s="200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170</v>
      </c>
      <c r="AU164" s="16" t="s">
        <v>92</v>
      </c>
    </row>
    <row r="165" spans="2:51" s="13" customFormat="1" ht="10.2">
      <c r="B165" s="201"/>
      <c r="C165" s="202"/>
      <c r="D165" s="196" t="s">
        <v>176</v>
      </c>
      <c r="E165" s="203" t="s">
        <v>1</v>
      </c>
      <c r="F165" s="204" t="s">
        <v>231</v>
      </c>
      <c r="G165" s="202"/>
      <c r="H165" s="205">
        <v>411.85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176</v>
      </c>
      <c r="AU165" s="211" t="s">
        <v>92</v>
      </c>
      <c r="AV165" s="13" t="s">
        <v>92</v>
      </c>
      <c r="AW165" s="13" t="s">
        <v>36</v>
      </c>
      <c r="AX165" s="13" t="s">
        <v>80</v>
      </c>
      <c r="AY165" s="211" t="s">
        <v>163</v>
      </c>
    </row>
    <row r="166" spans="2:51" s="13" customFormat="1" ht="10.2">
      <c r="B166" s="201"/>
      <c r="C166" s="202"/>
      <c r="D166" s="196" t="s">
        <v>176</v>
      </c>
      <c r="E166" s="203" t="s">
        <v>1</v>
      </c>
      <c r="F166" s="204" t="s">
        <v>232</v>
      </c>
      <c r="G166" s="202"/>
      <c r="H166" s="205">
        <v>260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176</v>
      </c>
      <c r="AU166" s="211" t="s">
        <v>92</v>
      </c>
      <c r="AV166" s="13" t="s">
        <v>92</v>
      </c>
      <c r="AW166" s="13" t="s">
        <v>36</v>
      </c>
      <c r="AX166" s="13" t="s">
        <v>80</v>
      </c>
      <c r="AY166" s="211" t="s">
        <v>163</v>
      </c>
    </row>
    <row r="167" spans="2:51" s="13" customFormat="1" ht="10.2">
      <c r="B167" s="201"/>
      <c r="C167" s="202"/>
      <c r="D167" s="196" t="s">
        <v>176</v>
      </c>
      <c r="E167" s="203" t="s">
        <v>1</v>
      </c>
      <c r="F167" s="204" t="s">
        <v>233</v>
      </c>
      <c r="G167" s="202"/>
      <c r="H167" s="205">
        <v>80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176</v>
      </c>
      <c r="AU167" s="211" t="s">
        <v>92</v>
      </c>
      <c r="AV167" s="13" t="s">
        <v>92</v>
      </c>
      <c r="AW167" s="13" t="s">
        <v>36</v>
      </c>
      <c r="AX167" s="13" t="s">
        <v>80</v>
      </c>
      <c r="AY167" s="211" t="s">
        <v>163</v>
      </c>
    </row>
    <row r="168" spans="2:51" s="14" customFormat="1" ht="10.2">
      <c r="B168" s="212"/>
      <c r="C168" s="213"/>
      <c r="D168" s="196" t="s">
        <v>176</v>
      </c>
      <c r="E168" s="214" t="s">
        <v>1</v>
      </c>
      <c r="F168" s="215" t="s">
        <v>182</v>
      </c>
      <c r="G168" s="213"/>
      <c r="H168" s="216">
        <v>751.85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176</v>
      </c>
      <c r="AU168" s="222" t="s">
        <v>92</v>
      </c>
      <c r="AV168" s="14" t="s">
        <v>168</v>
      </c>
      <c r="AW168" s="14" t="s">
        <v>36</v>
      </c>
      <c r="AX168" s="14" t="s">
        <v>85</v>
      </c>
      <c r="AY168" s="222" t="s">
        <v>163</v>
      </c>
    </row>
    <row r="169" spans="1:65" s="2" customFormat="1" ht="16.5" customHeight="1">
      <c r="A169" s="33"/>
      <c r="B169" s="34"/>
      <c r="C169" s="223" t="s">
        <v>234</v>
      </c>
      <c r="D169" s="223" t="s">
        <v>235</v>
      </c>
      <c r="E169" s="224" t="s">
        <v>236</v>
      </c>
      <c r="F169" s="225" t="s">
        <v>237</v>
      </c>
      <c r="G169" s="226" t="s">
        <v>238</v>
      </c>
      <c r="H169" s="227">
        <v>18.796</v>
      </c>
      <c r="I169" s="228"/>
      <c r="J169" s="229">
        <f>ROUND(I169*H169,2)</f>
        <v>0</v>
      </c>
      <c r="K169" s="230"/>
      <c r="L169" s="231"/>
      <c r="M169" s="232" t="s">
        <v>1</v>
      </c>
      <c r="N169" s="233" t="s">
        <v>45</v>
      </c>
      <c r="O169" s="70"/>
      <c r="P169" s="192">
        <f>O169*H169</f>
        <v>0</v>
      </c>
      <c r="Q169" s="192">
        <v>0.001</v>
      </c>
      <c r="R169" s="192">
        <f>Q169*H169</f>
        <v>0.018796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203</v>
      </c>
      <c r="AT169" s="194" t="s">
        <v>235</v>
      </c>
      <c r="AU169" s="194" t="s">
        <v>92</v>
      </c>
      <c r="AY169" s="16" t="s">
        <v>163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6" t="s">
        <v>85</v>
      </c>
      <c r="BK169" s="195">
        <f>ROUND(I169*H169,2)</f>
        <v>0</v>
      </c>
      <c r="BL169" s="16" t="s">
        <v>168</v>
      </c>
      <c r="BM169" s="194" t="s">
        <v>239</v>
      </c>
    </row>
    <row r="170" spans="1:47" s="2" customFormat="1" ht="10.2">
      <c r="A170" s="33"/>
      <c r="B170" s="34"/>
      <c r="C170" s="35"/>
      <c r="D170" s="196" t="s">
        <v>170</v>
      </c>
      <c r="E170" s="35"/>
      <c r="F170" s="197" t="s">
        <v>237</v>
      </c>
      <c r="G170" s="35"/>
      <c r="H170" s="35"/>
      <c r="I170" s="198"/>
      <c r="J170" s="35"/>
      <c r="K170" s="35"/>
      <c r="L170" s="38"/>
      <c r="M170" s="199"/>
      <c r="N170" s="200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170</v>
      </c>
      <c r="AU170" s="16" t="s">
        <v>92</v>
      </c>
    </row>
    <row r="171" spans="2:51" s="13" customFormat="1" ht="10.2">
      <c r="B171" s="201"/>
      <c r="C171" s="202"/>
      <c r="D171" s="196" t="s">
        <v>176</v>
      </c>
      <c r="E171" s="202"/>
      <c r="F171" s="204" t="s">
        <v>240</v>
      </c>
      <c r="G171" s="202"/>
      <c r="H171" s="205">
        <v>18.796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176</v>
      </c>
      <c r="AU171" s="211" t="s">
        <v>92</v>
      </c>
      <c r="AV171" s="13" t="s">
        <v>92</v>
      </c>
      <c r="AW171" s="13" t="s">
        <v>4</v>
      </c>
      <c r="AX171" s="13" t="s">
        <v>85</v>
      </c>
      <c r="AY171" s="211" t="s">
        <v>163</v>
      </c>
    </row>
    <row r="172" spans="1:65" s="2" customFormat="1" ht="21.75" customHeight="1">
      <c r="A172" s="33"/>
      <c r="B172" s="34"/>
      <c r="C172" s="182" t="s">
        <v>241</v>
      </c>
      <c r="D172" s="182" t="s">
        <v>165</v>
      </c>
      <c r="E172" s="183" t="s">
        <v>242</v>
      </c>
      <c r="F172" s="184" t="s">
        <v>243</v>
      </c>
      <c r="G172" s="185" t="s">
        <v>89</v>
      </c>
      <c r="H172" s="186">
        <v>2345</v>
      </c>
      <c r="I172" s="187"/>
      <c r="J172" s="188">
        <f>ROUND(I172*H172,2)</f>
        <v>0</v>
      </c>
      <c r="K172" s="189"/>
      <c r="L172" s="38"/>
      <c r="M172" s="190" t="s">
        <v>1</v>
      </c>
      <c r="N172" s="191" t="s">
        <v>45</v>
      </c>
      <c r="O172" s="70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168</v>
      </c>
      <c r="AT172" s="194" t="s">
        <v>165</v>
      </c>
      <c r="AU172" s="194" t="s">
        <v>92</v>
      </c>
      <c r="AY172" s="16" t="s">
        <v>163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6" t="s">
        <v>85</v>
      </c>
      <c r="BK172" s="195">
        <f>ROUND(I172*H172,2)</f>
        <v>0</v>
      </c>
      <c r="BL172" s="16" t="s">
        <v>168</v>
      </c>
      <c r="BM172" s="194" t="s">
        <v>244</v>
      </c>
    </row>
    <row r="173" spans="1:47" s="2" customFormat="1" ht="19.2">
      <c r="A173" s="33"/>
      <c r="B173" s="34"/>
      <c r="C173" s="35"/>
      <c r="D173" s="196" t="s">
        <v>170</v>
      </c>
      <c r="E173" s="35"/>
      <c r="F173" s="197" t="s">
        <v>245</v>
      </c>
      <c r="G173" s="35"/>
      <c r="H173" s="35"/>
      <c r="I173" s="198"/>
      <c r="J173" s="35"/>
      <c r="K173" s="35"/>
      <c r="L173" s="38"/>
      <c r="M173" s="199"/>
      <c r="N173" s="200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170</v>
      </c>
      <c r="AU173" s="16" t="s">
        <v>92</v>
      </c>
    </row>
    <row r="174" spans="2:51" s="13" customFormat="1" ht="10.2">
      <c r="B174" s="201"/>
      <c r="C174" s="202"/>
      <c r="D174" s="196" t="s">
        <v>176</v>
      </c>
      <c r="E174" s="203" t="s">
        <v>1</v>
      </c>
      <c r="F174" s="204" t="s">
        <v>246</v>
      </c>
      <c r="G174" s="202"/>
      <c r="H174" s="205">
        <v>2345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176</v>
      </c>
      <c r="AU174" s="211" t="s">
        <v>92</v>
      </c>
      <c r="AV174" s="13" t="s">
        <v>92</v>
      </c>
      <c r="AW174" s="13" t="s">
        <v>36</v>
      </c>
      <c r="AX174" s="13" t="s">
        <v>85</v>
      </c>
      <c r="AY174" s="211" t="s">
        <v>163</v>
      </c>
    </row>
    <row r="175" spans="1:65" s="2" customFormat="1" ht="16.5" customHeight="1">
      <c r="A175" s="33"/>
      <c r="B175" s="34"/>
      <c r="C175" s="223" t="s">
        <v>8</v>
      </c>
      <c r="D175" s="223" t="s">
        <v>235</v>
      </c>
      <c r="E175" s="224" t="s">
        <v>247</v>
      </c>
      <c r="F175" s="225" t="s">
        <v>248</v>
      </c>
      <c r="G175" s="226" t="s">
        <v>238</v>
      </c>
      <c r="H175" s="227">
        <v>58.625</v>
      </c>
      <c r="I175" s="228"/>
      <c r="J175" s="229">
        <f>ROUND(I175*H175,2)</f>
        <v>0</v>
      </c>
      <c r="K175" s="230"/>
      <c r="L175" s="231"/>
      <c r="M175" s="232" t="s">
        <v>1</v>
      </c>
      <c r="N175" s="233" t="s">
        <v>45</v>
      </c>
      <c r="O175" s="70"/>
      <c r="P175" s="192">
        <f>O175*H175</f>
        <v>0</v>
      </c>
      <c r="Q175" s="192">
        <v>0.001</v>
      </c>
      <c r="R175" s="192">
        <f>Q175*H175</f>
        <v>0.058625000000000003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203</v>
      </c>
      <c r="AT175" s="194" t="s">
        <v>235</v>
      </c>
      <c r="AU175" s="194" t="s">
        <v>92</v>
      </c>
      <c r="AY175" s="16" t="s">
        <v>163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6" t="s">
        <v>85</v>
      </c>
      <c r="BK175" s="195">
        <f>ROUND(I175*H175,2)</f>
        <v>0</v>
      </c>
      <c r="BL175" s="16" t="s">
        <v>168</v>
      </c>
      <c r="BM175" s="194" t="s">
        <v>249</v>
      </c>
    </row>
    <row r="176" spans="1:47" s="2" customFormat="1" ht="10.2">
      <c r="A176" s="33"/>
      <c r="B176" s="34"/>
      <c r="C176" s="35"/>
      <c r="D176" s="196" t="s">
        <v>170</v>
      </c>
      <c r="E176" s="35"/>
      <c r="F176" s="197" t="s">
        <v>248</v>
      </c>
      <c r="G176" s="35"/>
      <c r="H176" s="35"/>
      <c r="I176" s="198"/>
      <c r="J176" s="35"/>
      <c r="K176" s="35"/>
      <c r="L176" s="38"/>
      <c r="M176" s="199"/>
      <c r="N176" s="200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170</v>
      </c>
      <c r="AU176" s="16" t="s">
        <v>92</v>
      </c>
    </row>
    <row r="177" spans="2:51" s="13" customFormat="1" ht="10.2">
      <c r="B177" s="201"/>
      <c r="C177" s="202"/>
      <c r="D177" s="196" t="s">
        <v>176</v>
      </c>
      <c r="E177" s="202"/>
      <c r="F177" s="204" t="s">
        <v>250</v>
      </c>
      <c r="G177" s="202"/>
      <c r="H177" s="205">
        <v>58.625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176</v>
      </c>
      <c r="AU177" s="211" t="s">
        <v>92</v>
      </c>
      <c r="AV177" s="13" t="s">
        <v>92</v>
      </c>
      <c r="AW177" s="13" t="s">
        <v>4</v>
      </c>
      <c r="AX177" s="13" t="s">
        <v>85</v>
      </c>
      <c r="AY177" s="211" t="s">
        <v>163</v>
      </c>
    </row>
    <row r="178" spans="1:65" s="2" customFormat="1" ht="21.75" customHeight="1">
      <c r="A178" s="33"/>
      <c r="B178" s="34"/>
      <c r="C178" s="182" t="s">
        <v>251</v>
      </c>
      <c r="D178" s="182" t="s">
        <v>165</v>
      </c>
      <c r="E178" s="183" t="s">
        <v>252</v>
      </c>
      <c r="F178" s="184" t="s">
        <v>253</v>
      </c>
      <c r="G178" s="185" t="s">
        <v>89</v>
      </c>
      <c r="H178" s="186">
        <v>1661.67</v>
      </c>
      <c r="I178" s="187"/>
      <c r="J178" s="188">
        <f>ROUND(I178*H178,2)</f>
        <v>0</v>
      </c>
      <c r="K178" s="189"/>
      <c r="L178" s="38"/>
      <c r="M178" s="190" t="s">
        <v>1</v>
      </c>
      <c r="N178" s="191" t="s">
        <v>45</v>
      </c>
      <c r="O178" s="70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168</v>
      </c>
      <c r="AT178" s="194" t="s">
        <v>165</v>
      </c>
      <c r="AU178" s="194" t="s">
        <v>92</v>
      </c>
      <c r="AY178" s="16" t="s">
        <v>163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6" t="s">
        <v>85</v>
      </c>
      <c r="BK178" s="195">
        <f>ROUND(I178*H178,2)</f>
        <v>0</v>
      </c>
      <c r="BL178" s="16" t="s">
        <v>168</v>
      </c>
      <c r="BM178" s="194" t="s">
        <v>254</v>
      </c>
    </row>
    <row r="179" spans="1:47" s="2" customFormat="1" ht="19.2">
      <c r="A179" s="33"/>
      <c r="B179" s="34"/>
      <c r="C179" s="35"/>
      <c r="D179" s="196" t="s">
        <v>170</v>
      </c>
      <c r="E179" s="35"/>
      <c r="F179" s="197" t="s">
        <v>255</v>
      </c>
      <c r="G179" s="35"/>
      <c r="H179" s="35"/>
      <c r="I179" s="198"/>
      <c r="J179" s="35"/>
      <c r="K179" s="35"/>
      <c r="L179" s="38"/>
      <c r="M179" s="199"/>
      <c r="N179" s="200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170</v>
      </c>
      <c r="AU179" s="16" t="s">
        <v>92</v>
      </c>
    </row>
    <row r="180" spans="2:51" s="13" customFormat="1" ht="10.2">
      <c r="B180" s="201"/>
      <c r="C180" s="202"/>
      <c r="D180" s="196" t="s">
        <v>176</v>
      </c>
      <c r="E180" s="203" t="s">
        <v>1</v>
      </c>
      <c r="F180" s="204" t="s">
        <v>98</v>
      </c>
      <c r="G180" s="202"/>
      <c r="H180" s="205">
        <v>1661.67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176</v>
      </c>
      <c r="AU180" s="211" t="s">
        <v>92</v>
      </c>
      <c r="AV180" s="13" t="s">
        <v>92</v>
      </c>
      <c r="AW180" s="13" t="s">
        <v>36</v>
      </c>
      <c r="AX180" s="13" t="s">
        <v>85</v>
      </c>
      <c r="AY180" s="211" t="s">
        <v>163</v>
      </c>
    </row>
    <row r="181" spans="1:65" s="2" customFormat="1" ht="16.5" customHeight="1">
      <c r="A181" s="33"/>
      <c r="B181" s="34"/>
      <c r="C181" s="182" t="s">
        <v>256</v>
      </c>
      <c r="D181" s="182" t="s">
        <v>165</v>
      </c>
      <c r="E181" s="183" t="s">
        <v>257</v>
      </c>
      <c r="F181" s="184" t="s">
        <v>258</v>
      </c>
      <c r="G181" s="185" t="s">
        <v>89</v>
      </c>
      <c r="H181" s="186">
        <v>2950</v>
      </c>
      <c r="I181" s="187"/>
      <c r="J181" s="188">
        <f>ROUND(I181*H181,2)</f>
        <v>0</v>
      </c>
      <c r="K181" s="189"/>
      <c r="L181" s="38"/>
      <c r="M181" s="190" t="s">
        <v>1</v>
      </c>
      <c r="N181" s="191" t="s">
        <v>45</v>
      </c>
      <c r="O181" s="70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168</v>
      </c>
      <c r="AT181" s="194" t="s">
        <v>165</v>
      </c>
      <c r="AU181" s="194" t="s">
        <v>92</v>
      </c>
      <c r="AY181" s="16" t="s">
        <v>163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6" t="s">
        <v>85</v>
      </c>
      <c r="BK181" s="195">
        <f>ROUND(I181*H181,2)</f>
        <v>0</v>
      </c>
      <c r="BL181" s="16" t="s">
        <v>168</v>
      </c>
      <c r="BM181" s="194" t="s">
        <v>259</v>
      </c>
    </row>
    <row r="182" spans="1:47" s="2" customFormat="1" ht="28.8">
      <c r="A182" s="33"/>
      <c r="B182" s="34"/>
      <c r="C182" s="35"/>
      <c r="D182" s="196" t="s">
        <v>170</v>
      </c>
      <c r="E182" s="35"/>
      <c r="F182" s="197" t="s">
        <v>260</v>
      </c>
      <c r="G182" s="35"/>
      <c r="H182" s="35"/>
      <c r="I182" s="198"/>
      <c r="J182" s="35"/>
      <c r="K182" s="35"/>
      <c r="L182" s="38"/>
      <c r="M182" s="199"/>
      <c r="N182" s="200"/>
      <c r="O182" s="70"/>
      <c r="P182" s="70"/>
      <c r="Q182" s="70"/>
      <c r="R182" s="70"/>
      <c r="S182" s="70"/>
      <c r="T182" s="71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170</v>
      </c>
      <c r="AU182" s="16" t="s">
        <v>92</v>
      </c>
    </row>
    <row r="183" spans="2:51" s="13" customFormat="1" ht="10.2">
      <c r="B183" s="201"/>
      <c r="C183" s="202"/>
      <c r="D183" s="196" t="s">
        <v>176</v>
      </c>
      <c r="E183" s="203" t="s">
        <v>1</v>
      </c>
      <c r="F183" s="204" t="s">
        <v>261</v>
      </c>
      <c r="G183" s="202"/>
      <c r="H183" s="205">
        <v>2950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176</v>
      </c>
      <c r="AU183" s="211" t="s">
        <v>92</v>
      </c>
      <c r="AV183" s="13" t="s">
        <v>92</v>
      </c>
      <c r="AW183" s="13" t="s">
        <v>36</v>
      </c>
      <c r="AX183" s="13" t="s">
        <v>85</v>
      </c>
      <c r="AY183" s="211" t="s">
        <v>163</v>
      </c>
    </row>
    <row r="184" spans="2:63" s="12" customFormat="1" ht="22.8" customHeight="1">
      <c r="B184" s="166"/>
      <c r="C184" s="167"/>
      <c r="D184" s="168" t="s">
        <v>79</v>
      </c>
      <c r="E184" s="180" t="s">
        <v>91</v>
      </c>
      <c r="F184" s="180" t="s">
        <v>262</v>
      </c>
      <c r="G184" s="167"/>
      <c r="H184" s="167"/>
      <c r="I184" s="170"/>
      <c r="J184" s="181">
        <f>BK184</f>
        <v>0</v>
      </c>
      <c r="K184" s="167"/>
      <c r="L184" s="172"/>
      <c r="M184" s="173"/>
      <c r="N184" s="174"/>
      <c r="O184" s="174"/>
      <c r="P184" s="175">
        <f>SUM(P185:P194)</f>
        <v>0</v>
      </c>
      <c r="Q184" s="174"/>
      <c r="R184" s="175">
        <f>SUM(R185:R194)</f>
        <v>1.45722</v>
      </c>
      <c r="S184" s="174"/>
      <c r="T184" s="176">
        <f>SUM(T185:T194)</f>
        <v>0</v>
      </c>
      <c r="AR184" s="177" t="s">
        <v>85</v>
      </c>
      <c r="AT184" s="178" t="s">
        <v>79</v>
      </c>
      <c r="AU184" s="178" t="s">
        <v>85</v>
      </c>
      <c r="AY184" s="177" t="s">
        <v>163</v>
      </c>
      <c r="BK184" s="179">
        <f>SUM(BK185:BK194)</f>
        <v>0</v>
      </c>
    </row>
    <row r="185" spans="1:65" s="2" customFormat="1" ht="21.75" customHeight="1">
      <c r="A185" s="33"/>
      <c r="B185" s="34"/>
      <c r="C185" s="182" t="s">
        <v>263</v>
      </c>
      <c r="D185" s="182" t="s">
        <v>165</v>
      </c>
      <c r="E185" s="183" t="s">
        <v>264</v>
      </c>
      <c r="F185" s="184" t="s">
        <v>265</v>
      </c>
      <c r="G185" s="185" t="s">
        <v>266</v>
      </c>
      <c r="H185" s="186">
        <v>8</v>
      </c>
      <c r="I185" s="187"/>
      <c r="J185" s="188">
        <f>ROUND(I185*H185,2)</f>
        <v>0</v>
      </c>
      <c r="K185" s="189"/>
      <c r="L185" s="38"/>
      <c r="M185" s="190" t="s">
        <v>1</v>
      </c>
      <c r="N185" s="191" t="s">
        <v>45</v>
      </c>
      <c r="O185" s="70"/>
      <c r="P185" s="192">
        <f>O185*H185</f>
        <v>0</v>
      </c>
      <c r="Q185" s="192">
        <v>0.17489</v>
      </c>
      <c r="R185" s="192">
        <f>Q185*H185</f>
        <v>1.39912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168</v>
      </c>
      <c r="AT185" s="194" t="s">
        <v>165</v>
      </c>
      <c r="AU185" s="194" t="s">
        <v>92</v>
      </c>
      <c r="AY185" s="16" t="s">
        <v>163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6" t="s">
        <v>85</v>
      </c>
      <c r="BK185" s="195">
        <f>ROUND(I185*H185,2)</f>
        <v>0</v>
      </c>
      <c r="BL185" s="16" t="s">
        <v>168</v>
      </c>
      <c r="BM185" s="194" t="s">
        <v>267</v>
      </c>
    </row>
    <row r="186" spans="1:47" s="2" customFormat="1" ht="28.8">
      <c r="A186" s="33"/>
      <c r="B186" s="34"/>
      <c r="C186" s="35"/>
      <c r="D186" s="196" t="s">
        <v>170</v>
      </c>
      <c r="E186" s="35"/>
      <c r="F186" s="197" t="s">
        <v>268</v>
      </c>
      <c r="G186" s="35"/>
      <c r="H186" s="35"/>
      <c r="I186" s="198"/>
      <c r="J186" s="35"/>
      <c r="K186" s="35"/>
      <c r="L186" s="38"/>
      <c r="M186" s="199"/>
      <c r="N186" s="200"/>
      <c r="O186" s="70"/>
      <c r="P186" s="70"/>
      <c r="Q186" s="70"/>
      <c r="R186" s="70"/>
      <c r="S186" s="70"/>
      <c r="T186" s="71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170</v>
      </c>
      <c r="AU186" s="16" t="s">
        <v>92</v>
      </c>
    </row>
    <row r="187" spans="1:65" s="2" customFormat="1" ht="21.75" customHeight="1">
      <c r="A187" s="33"/>
      <c r="B187" s="34"/>
      <c r="C187" s="223" t="s">
        <v>269</v>
      </c>
      <c r="D187" s="223" t="s">
        <v>235</v>
      </c>
      <c r="E187" s="224" t="s">
        <v>270</v>
      </c>
      <c r="F187" s="225" t="s">
        <v>271</v>
      </c>
      <c r="G187" s="226" t="s">
        <v>266</v>
      </c>
      <c r="H187" s="227">
        <v>8</v>
      </c>
      <c r="I187" s="228"/>
      <c r="J187" s="229">
        <f>ROUND(I187*H187,2)</f>
        <v>0</v>
      </c>
      <c r="K187" s="230"/>
      <c r="L187" s="231"/>
      <c r="M187" s="232" t="s">
        <v>1</v>
      </c>
      <c r="N187" s="233" t="s">
        <v>45</v>
      </c>
      <c r="O187" s="70"/>
      <c r="P187" s="192">
        <f>O187*H187</f>
        <v>0</v>
      </c>
      <c r="Q187" s="192">
        <v>0.0028</v>
      </c>
      <c r="R187" s="192">
        <f>Q187*H187</f>
        <v>0.0224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203</v>
      </c>
      <c r="AT187" s="194" t="s">
        <v>235</v>
      </c>
      <c r="AU187" s="194" t="s">
        <v>92</v>
      </c>
      <c r="AY187" s="16" t="s">
        <v>163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6" t="s">
        <v>85</v>
      </c>
      <c r="BK187" s="195">
        <f>ROUND(I187*H187,2)</f>
        <v>0</v>
      </c>
      <c r="BL187" s="16" t="s">
        <v>168</v>
      </c>
      <c r="BM187" s="194" t="s">
        <v>272</v>
      </c>
    </row>
    <row r="188" spans="1:47" s="2" customFormat="1" ht="10.2">
      <c r="A188" s="33"/>
      <c r="B188" s="34"/>
      <c r="C188" s="35"/>
      <c r="D188" s="196" t="s">
        <v>170</v>
      </c>
      <c r="E188" s="35"/>
      <c r="F188" s="197" t="s">
        <v>271</v>
      </c>
      <c r="G188" s="35"/>
      <c r="H188" s="35"/>
      <c r="I188" s="198"/>
      <c r="J188" s="35"/>
      <c r="K188" s="35"/>
      <c r="L188" s="38"/>
      <c r="M188" s="199"/>
      <c r="N188" s="200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170</v>
      </c>
      <c r="AU188" s="16" t="s">
        <v>92</v>
      </c>
    </row>
    <row r="189" spans="1:65" s="2" customFormat="1" ht="33" customHeight="1">
      <c r="A189" s="33"/>
      <c r="B189" s="34"/>
      <c r="C189" s="182" t="s">
        <v>273</v>
      </c>
      <c r="D189" s="182" t="s">
        <v>165</v>
      </c>
      <c r="E189" s="183" t="s">
        <v>274</v>
      </c>
      <c r="F189" s="184" t="s">
        <v>275</v>
      </c>
      <c r="G189" s="185" t="s">
        <v>276</v>
      </c>
      <c r="H189" s="186">
        <v>17</v>
      </c>
      <c r="I189" s="187"/>
      <c r="J189" s="188">
        <f>ROUND(I189*H189,2)</f>
        <v>0</v>
      </c>
      <c r="K189" s="189"/>
      <c r="L189" s="38"/>
      <c r="M189" s="190" t="s">
        <v>1</v>
      </c>
      <c r="N189" s="191" t="s">
        <v>45</v>
      </c>
      <c r="O189" s="70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168</v>
      </c>
      <c r="AT189" s="194" t="s">
        <v>165</v>
      </c>
      <c r="AU189" s="194" t="s">
        <v>92</v>
      </c>
      <c r="AY189" s="16" t="s">
        <v>163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6" t="s">
        <v>85</v>
      </c>
      <c r="BK189" s="195">
        <f>ROUND(I189*H189,2)</f>
        <v>0</v>
      </c>
      <c r="BL189" s="16" t="s">
        <v>168</v>
      </c>
      <c r="BM189" s="194" t="s">
        <v>277</v>
      </c>
    </row>
    <row r="190" spans="1:47" s="2" customFormat="1" ht="19.2">
      <c r="A190" s="33"/>
      <c r="B190" s="34"/>
      <c r="C190" s="35"/>
      <c r="D190" s="196" t="s">
        <v>170</v>
      </c>
      <c r="E190" s="35"/>
      <c r="F190" s="197" t="s">
        <v>278</v>
      </c>
      <c r="G190" s="35"/>
      <c r="H190" s="35"/>
      <c r="I190" s="198"/>
      <c r="J190" s="35"/>
      <c r="K190" s="35"/>
      <c r="L190" s="38"/>
      <c r="M190" s="199"/>
      <c r="N190" s="200"/>
      <c r="O190" s="70"/>
      <c r="P190" s="70"/>
      <c r="Q190" s="70"/>
      <c r="R190" s="70"/>
      <c r="S190" s="70"/>
      <c r="T190" s="71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170</v>
      </c>
      <c r="AU190" s="16" t="s">
        <v>92</v>
      </c>
    </row>
    <row r="191" spans="1:65" s="2" customFormat="1" ht="21.75" customHeight="1">
      <c r="A191" s="33"/>
      <c r="B191" s="34"/>
      <c r="C191" s="223" t="s">
        <v>7</v>
      </c>
      <c r="D191" s="223" t="s">
        <v>235</v>
      </c>
      <c r="E191" s="224" t="s">
        <v>279</v>
      </c>
      <c r="F191" s="225" t="s">
        <v>280</v>
      </c>
      <c r="G191" s="226" t="s">
        <v>276</v>
      </c>
      <c r="H191" s="227">
        <v>17</v>
      </c>
      <c r="I191" s="228"/>
      <c r="J191" s="229">
        <f>ROUND(I191*H191,2)</f>
        <v>0</v>
      </c>
      <c r="K191" s="230"/>
      <c r="L191" s="231"/>
      <c r="M191" s="232" t="s">
        <v>1</v>
      </c>
      <c r="N191" s="233" t="s">
        <v>45</v>
      </c>
      <c r="O191" s="70"/>
      <c r="P191" s="192">
        <f>O191*H191</f>
        <v>0</v>
      </c>
      <c r="Q191" s="192">
        <v>0.00198</v>
      </c>
      <c r="R191" s="192">
        <f>Q191*H191</f>
        <v>0.03366</v>
      </c>
      <c r="S191" s="192">
        <v>0</v>
      </c>
      <c r="T191" s="19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203</v>
      </c>
      <c r="AT191" s="194" t="s">
        <v>235</v>
      </c>
      <c r="AU191" s="194" t="s">
        <v>92</v>
      </c>
      <c r="AY191" s="16" t="s">
        <v>163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6" t="s">
        <v>85</v>
      </c>
      <c r="BK191" s="195">
        <f>ROUND(I191*H191,2)</f>
        <v>0</v>
      </c>
      <c r="BL191" s="16" t="s">
        <v>168</v>
      </c>
      <c r="BM191" s="194" t="s">
        <v>281</v>
      </c>
    </row>
    <row r="192" spans="1:47" s="2" customFormat="1" ht="10.2">
      <c r="A192" s="33"/>
      <c r="B192" s="34"/>
      <c r="C192" s="35"/>
      <c r="D192" s="196" t="s">
        <v>170</v>
      </c>
      <c r="E192" s="35"/>
      <c r="F192" s="197" t="s">
        <v>280</v>
      </c>
      <c r="G192" s="35"/>
      <c r="H192" s="35"/>
      <c r="I192" s="198"/>
      <c r="J192" s="35"/>
      <c r="K192" s="35"/>
      <c r="L192" s="38"/>
      <c r="M192" s="199"/>
      <c r="N192" s="200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170</v>
      </c>
      <c r="AU192" s="16" t="s">
        <v>92</v>
      </c>
    </row>
    <row r="193" spans="1:65" s="2" customFormat="1" ht="16.5" customHeight="1">
      <c r="A193" s="33"/>
      <c r="B193" s="34"/>
      <c r="C193" s="223" t="s">
        <v>282</v>
      </c>
      <c r="D193" s="223" t="s">
        <v>235</v>
      </c>
      <c r="E193" s="224" t="s">
        <v>283</v>
      </c>
      <c r="F193" s="225" t="s">
        <v>284</v>
      </c>
      <c r="G193" s="226" t="s">
        <v>276</v>
      </c>
      <c r="H193" s="227">
        <v>51</v>
      </c>
      <c r="I193" s="228"/>
      <c r="J193" s="229">
        <f>ROUND(I193*H193,2)</f>
        <v>0</v>
      </c>
      <c r="K193" s="230"/>
      <c r="L193" s="231"/>
      <c r="M193" s="232" t="s">
        <v>1</v>
      </c>
      <c r="N193" s="233" t="s">
        <v>45</v>
      </c>
      <c r="O193" s="70"/>
      <c r="P193" s="192">
        <f>O193*H193</f>
        <v>0</v>
      </c>
      <c r="Q193" s="192">
        <v>4E-05</v>
      </c>
      <c r="R193" s="192">
        <f>Q193*H193</f>
        <v>0.00204</v>
      </c>
      <c r="S193" s="192">
        <v>0</v>
      </c>
      <c r="T193" s="19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203</v>
      </c>
      <c r="AT193" s="194" t="s">
        <v>235</v>
      </c>
      <c r="AU193" s="194" t="s">
        <v>92</v>
      </c>
      <c r="AY193" s="16" t="s">
        <v>163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6" t="s">
        <v>85</v>
      </c>
      <c r="BK193" s="195">
        <f>ROUND(I193*H193,2)</f>
        <v>0</v>
      </c>
      <c r="BL193" s="16" t="s">
        <v>168</v>
      </c>
      <c r="BM193" s="194" t="s">
        <v>285</v>
      </c>
    </row>
    <row r="194" spans="1:47" s="2" customFormat="1" ht="10.2">
      <c r="A194" s="33"/>
      <c r="B194" s="34"/>
      <c r="C194" s="35"/>
      <c r="D194" s="196" t="s">
        <v>170</v>
      </c>
      <c r="E194" s="35"/>
      <c r="F194" s="197" t="s">
        <v>284</v>
      </c>
      <c r="G194" s="35"/>
      <c r="H194" s="35"/>
      <c r="I194" s="198"/>
      <c r="J194" s="35"/>
      <c r="K194" s="35"/>
      <c r="L194" s="38"/>
      <c r="M194" s="199"/>
      <c r="N194" s="200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170</v>
      </c>
      <c r="AU194" s="16" t="s">
        <v>92</v>
      </c>
    </row>
    <row r="195" spans="2:63" s="12" customFormat="1" ht="22.8" customHeight="1">
      <c r="B195" s="166"/>
      <c r="C195" s="167"/>
      <c r="D195" s="168" t="s">
        <v>79</v>
      </c>
      <c r="E195" s="180" t="s">
        <v>187</v>
      </c>
      <c r="F195" s="180" t="s">
        <v>286</v>
      </c>
      <c r="G195" s="167"/>
      <c r="H195" s="167"/>
      <c r="I195" s="170"/>
      <c r="J195" s="181">
        <f>BK195</f>
        <v>0</v>
      </c>
      <c r="K195" s="167"/>
      <c r="L195" s="172"/>
      <c r="M195" s="173"/>
      <c r="N195" s="174"/>
      <c r="O195" s="174"/>
      <c r="P195" s="175">
        <f>SUM(P196:P215)</f>
        <v>0</v>
      </c>
      <c r="Q195" s="174"/>
      <c r="R195" s="175">
        <f>SUM(R196:R215)</f>
        <v>14.08508848</v>
      </c>
      <c r="S195" s="174"/>
      <c r="T195" s="176">
        <f>SUM(T196:T215)</f>
        <v>0</v>
      </c>
      <c r="AR195" s="177" t="s">
        <v>85</v>
      </c>
      <c r="AT195" s="178" t="s">
        <v>79</v>
      </c>
      <c r="AU195" s="178" t="s">
        <v>85</v>
      </c>
      <c r="AY195" s="177" t="s">
        <v>163</v>
      </c>
      <c r="BK195" s="179">
        <f>SUM(BK196:BK215)</f>
        <v>0</v>
      </c>
    </row>
    <row r="196" spans="1:65" s="2" customFormat="1" ht="16.5" customHeight="1">
      <c r="A196" s="33"/>
      <c r="B196" s="34"/>
      <c r="C196" s="182" t="s">
        <v>287</v>
      </c>
      <c r="D196" s="182" t="s">
        <v>165</v>
      </c>
      <c r="E196" s="183" t="s">
        <v>288</v>
      </c>
      <c r="F196" s="184" t="s">
        <v>289</v>
      </c>
      <c r="G196" s="185" t="s">
        <v>89</v>
      </c>
      <c r="H196" s="186">
        <v>1369</v>
      </c>
      <c r="I196" s="187"/>
      <c r="J196" s="188">
        <f>ROUND(I196*H196,2)</f>
        <v>0</v>
      </c>
      <c r="K196" s="189"/>
      <c r="L196" s="38"/>
      <c r="M196" s="190" t="s">
        <v>1</v>
      </c>
      <c r="N196" s="191" t="s">
        <v>45</v>
      </c>
      <c r="O196" s="70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168</v>
      </c>
      <c r="AT196" s="194" t="s">
        <v>165</v>
      </c>
      <c r="AU196" s="194" t="s">
        <v>92</v>
      </c>
      <c r="AY196" s="16" t="s">
        <v>163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6" t="s">
        <v>85</v>
      </c>
      <c r="BK196" s="195">
        <f>ROUND(I196*H196,2)</f>
        <v>0</v>
      </c>
      <c r="BL196" s="16" t="s">
        <v>168</v>
      </c>
      <c r="BM196" s="194" t="s">
        <v>290</v>
      </c>
    </row>
    <row r="197" spans="1:47" s="2" customFormat="1" ht="19.2">
      <c r="A197" s="33"/>
      <c r="B197" s="34"/>
      <c r="C197" s="35"/>
      <c r="D197" s="196" t="s">
        <v>170</v>
      </c>
      <c r="E197" s="35"/>
      <c r="F197" s="197" t="s">
        <v>291</v>
      </c>
      <c r="G197" s="35"/>
      <c r="H197" s="35"/>
      <c r="I197" s="198"/>
      <c r="J197" s="35"/>
      <c r="K197" s="35"/>
      <c r="L197" s="38"/>
      <c r="M197" s="199"/>
      <c r="N197" s="200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170</v>
      </c>
      <c r="AU197" s="16" t="s">
        <v>92</v>
      </c>
    </row>
    <row r="198" spans="2:51" s="13" customFormat="1" ht="10.2">
      <c r="B198" s="201"/>
      <c r="C198" s="202"/>
      <c r="D198" s="196" t="s">
        <v>176</v>
      </c>
      <c r="E198" s="203" t="s">
        <v>1</v>
      </c>
      <c r="F198" s="204" t="s">
        <v>122</v>
      </c>
      <c r="G198" s="202"/>
      <c r="H198" s="205">
        <v>1369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176</v>
      </c>
      <c r="AU198" s="211" t="s">
        <v>92</v>
      </c>
      <c r="AV198" s="13" t="s">
        <v>92</v>
      </c>
      <c r="AW198" s="13" t="s">
        <v>36</v>
      </c>
      <c r="AX198" s="13" t="s">
        <v>85</v>
      </c>
      <c r="AY198" s="211" t="s">
        <v>163</v>
      </c>
    </row>
    <row r="199" spans="1:65" s="2" customFormat="1" ht="33" customHeight="1">
      <c r="A199" s="33"/>
      <c r="B199" s="34"/>
      <c r="C199" s="182" t="s">
        <v>292</v>
      </c>
      <c r="D199" s="182" t="s">
        <v>165</v>
      </c>
      <c r="E199" s="183" t="s">
        <v>293</v>
      </c>
      <c r="F199" s="184" t="s">
        <v>294</v>
      </c>
      <c r="G199" s="185" t="s">
        <v>89</v>
      </c>
      <c r="H199" s="186">
        <v>55.713</v>
      </c>
      <c r="I199" s="187"/>
      <c r="J199" s="188">
        <f>ROUND(I199*H199,2)</f>
        <v>0</v>
      </c>
      <c r="K199" s="189"/>
      <c r="L199" s="38"/>
      <c r="M199" s="190" t="s">
        <v>1</v>
      </c>
      <c r="N199" s="191" t="s">
        <v>45</v>
      </c>
      <c r="O199" s="70"/>
      <c r="P199" s="192">
        <f>O199*H199</f>
        <v>0</v>
      </c>
      <c r="Q199" s="192">
        <v>0</v>
      </c>
      <c r="R199" s="192">
        <f>Q199*H199</f>
        <v>0</v>
      </c>
      <c r="S199" s="192">
        <v>0</v>
      </c>
      <c r="T199" s="193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168</v>
      </c>
      <c r="AT199" s="194" t="s">
        <v>165</v>
      </c>
      <c r="AU199" s="194" t="s">
        <v>92</v>
      </c>
      <c r="AY199" s="16" t="s">
        <v>163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16" t="s">
        <v>85</v>
      </c>
      <c r="BK199" s="195">
        <f>ROUND(I199*H199,2)</f>
        <v>0</v>
      </c>
      <c r="BL199" s="16" t="s">
        <v>168</v>
      </c>
      <c r="BM199" s="194" t="s">
        <v>295</v>
      </c>
    </row>
    <row r="200" spans="1:47" s="2" customFormat="1" ht="28.8">
      <c r="A200" s="33"/>
      <c r="B200" s="34"/>
      <c r="C200" s="35"/>
      <c r="D200" s="196" t="s">
        <v>170</v>
      </c>
      <c r="E200" s="35"/>
      <c r="F200" s="197" t="s">
        <v>296</v>
      </c>
      <c r="G200" s="35"/>
      <c r="H200" s="35"/>
      <c r="I200" s="198"/>
      <c r="J200" s="35"/>
      <c r="K200" s="35"/>
      <c r="L200" s="38"/>
      <c r="M200" s="199"/>
      <c r="N200" s="200"/>
      <c r="O200" s="70"/>
      <c r="P200" s="70"/>
      <c r="Q200" s="70"/>
      <c r="R200" s="70"/>
      <c r="S200" s="70"/>
      <c r="T200" s="71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170</v>
      </c>
      <c r="AU200" s="16" t="s">
        <v>92</v>
      </c>
    </row>
    <row r="201" spans="2:51" s="13" customFormat="1" ht="10.2">
      <c r="B201" s="201"/>
      <c r="C201" s="202"/>
      <c r="D201" s="196" t="s">
        <v>176</v>
      </c>
      <c r="E201" s="203" t="s">
        <v>1</v>
      </c>
      <c r="F201" s="204" t="s">
        <v>119</v>
      </c>
      <c r="G201" s="202"/>
      <c r="H201" s="205">
        <v>55.713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176</v>
      </c>
      <c r="AU201" s="211" t="s">
        <v>92</v>
      </c>
      <c r="AV201" s="13" t="s">
        <v>92</v>
      </c>
      <c r="AW201" s="13" t="s">
        <v>36</v>
      </c>
      <c r="AX201" s="13" t="s">
        <v>85</v>
      </c>
      <c r="AY201" s="211" t="s">
        <v>163</v>
      </c>
    </row>
    <row r="202" spans="1:65" s="2" customFormat="1" ht="21.75" customHeight="1">
      <c r="A202" s="33"/>
      <c r="B202" s="34"/>
      <c r="C202" s="182" t="s">
        <v>297</v>
      </c>
      <c r="D202" s="182" t="s">
        <v>165</v>
      </c>
      <c r="E202" s="183" t="s">
        <v>298</v>
      </c>
      <c r="F202" s="184" t="s">
        <v>299</v>
      </c>
      <c r="G202" s="185" t="s">
        <v>89</v>
      </c>
      <c r="H202" s="186">
        <v>62.253</v>
      </c>
      <c r="I202" s="187"/>
      <c r="J202" s="188">
        <f>ROUND(I202*H202,2)</f>
        <v>0</v>
      </c>
      <c r="K202" s="189"/>
      <c r="L202" s="38"/>
      <c r="M202" s="190" t="s">
        <v>1</v>
      </c>
      <c r="N202" s="191" t="s">
        <v>45</v>
      </c>
      <c r="O202" s="70"/>
      <c r="P202" s="192">
        <f>O202*H202</f>
        <v>0</v>
      </c>
      <c r="Q202" s="192">
        <v>0.22616</v>
      </c>
      <c r="R202" s="192">
        <f>Q202*H202</f>
        <v>14.07913848</v>
      </c>
      <c r="S202" s="192">
        <v>0</v>
      </c>
      <c r="T202" s="19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168</v>
      </c>
      <c r="AT202" s="194" t="s">
        <v>165</v>
      </c>
      <c r="AU202" s="194" t="s">
        <v>92</v>
      </c>
      <c r="AY202" s="16" t="s">
        <v>163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6" t="s">
        <v>85</v>
      </c>
      <c r="BK202" s="195">
        <f>ROUND(I202*H202,2)</f>
        <v>0</v>
      </c>
      <c r="BL202" s="16" t="s">
        <v>168</v>
      </c>
      <c r="BM202" s="194" t="s">
        <v>300</v>
      </c>
    </row>
    <row r="203" spans="1:47" s="2" customFormat="1" ht="28.8">
      <c r="A203" s="33"/>
      <c r="B203" s="34"/>
      <c r="C203" s="35"/>
      <c r="D203" s="196" t="s">
        <v>170</v>
      </c>
      <c r="E203" s="35"/>
      <c r="F203" s="197" t="s">
        <v>301</v>
      </c>
      <c r="G203" s="35"/>
      <c r="H203" s="35"/>
      <c r="I203" s="198"/>
      <c r="J203" s="35"/>
      <c r="K203" s="35"/>
      <c r="L203" s="38"/>
      <c r="M203" s="199"/>
      <c r="N203" s="200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170</v>
      </c>
      <c r="AU203" s="16" t="s">
        <v>92</v>
      </c>
    </row>
    <row r="204" spans="2:51" s="13" customFormat="1" ht="10.2">
      <c r="B204" s="201"/>
      <c r="C204" s="202"/>
      <c r="D204" s="196" t="s">
        <v>176</v>
      </c>
      <c r="E204" s="203" t="s">
        <v>1</v>
      </c>
      <c r="F204" s="204" t="s">
        <v>107</v>
      </c>
      <c r="G204" s="202"/>
      <c r="H204" s="205">
        <v>62.253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176</v>
      </c>
      <c r="AU204" s="211" t="s">
        <v>92</v>
      </c>
      <c r="AV204" s="13" t="s">
        <v>92</v>
      </c>
      <c r="AW204" s="13" t="s">
        <v>36</v>
      </c>
      <c r="AX204" s="13" t="s">
        <v>85</v>
      </c>
      <c r="AY204" s="211" t="s">
        <v>163</v>
      </c>
    </row>
    <row r="205" spans="1:65" s="2" customFormat="1" ht="16.5" customHeight="1">
      <c r="A205" s="33"/>
      <c r="B205" s="34"/>
      <c r="C205" s="182" t="s">
        <v>302</v>
      </c>
      <c r="D205" s="182" t="s">
        <v>165</v>
      </c>
      <c r="E205" s="183" t="s">
        <v>303</v>
      </c>
      <c r="F205" s="184" t="s">
        <v>304</v>
      </c>
      <c r="G205" s="185" t="s">
        <v>95</v>
      </c>
      <c r="H205" s="186">
        <v>41.185</v>
      </c>
      <c r="I205" s="187"/>
      <c r="J205" s="188">
        <f>ROUND(I205*H205,2)</f>
        <v>0</v>
      </c>
      <c r="K205" s="189"/>
      <c r="L205" s="38"/>
      <c r="M205" s="190" t="s">
        <v>1</v>
      </c>
      <c r="N205" s="191" t="s">
        <v>45</v>
      </c>
      <c r="O205" s="70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168</v>
      </c>
      <c r="AT205" s="194" t="s">
        <v>165</v>
      </c>
      <c r="AU205" s="194" t="s">
        <v>92</v>
      </c>
      <c r="AY205" s="16" t="s">
        <v>163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6" t="s">
        <v>85</v>
      </c>
      <c r="BK205" s="195">
        <f>ROUND(I205*H205,2)</f>
        <v>0</v>
      </c>
      <c r="BL205" s="16" t="s">
        <v>168</v>
      </c>
      <c r="BM205" s="194" t="s">
        <v>305</v>
      </c>
    </row>
    <row r="206" spans="1:47" s="2" customFormat="1" ht="10.2">
      <c r="A206" s="33"/>
      <c r="B206" s="34"/>
      <c r="C206" s="35"/>
      <c r="D206" s="196" t="s">
        <v>170</v>
      </c>
      <c r="E206" s="35"/>
      <c r="F206" s="197" t="s">
        <v>306</v>
      </c>
      <c r="G206" s="35"/>
      <c r="H206" s="35"/>
      <c r="I206" s="198"/>
      <c r="J206" s="35"/>
      <c r="K206" s="35"/>
      <c r="L206" s="38"/>
      <c r="M206" s="199"/>
      <c r="N206" s="200"/>
      <c r="O206" s="70"/>
      <c r="P206" s="70"/>
      <c r="Q206" s="70"/>
      <c r="R206" s="70"/>
      <c r="S206" s="70"/>
      <c r="T206" s="71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170</v>
      </c>
      <c r="AU206" s="16" t="s">
        <v>92</v>
      </c>
    </row>
    <row r="207" spans="2:51" s="13" customFormat="1" ht="10.2">
      <c r="B207" s="201"/>
      <c r="C207" s="202"/>
      <c r="D207" s="196" t="s">
        <v>176</v>
      </c>
      <c r="E207" s="203" t="s">
        <v>1</v>
      </c>
      <c r="F207" s="204" t="s">
        <v>104</v>
      </c>
      <c r="G207" s="202"/>
      <c r="H207" s="205">
        <v>41.185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176</v>
      </c>
      <c r="AU207" s="211" t="s">
        <v>92</v>
      </c>
      <c r="AV207" s="13" t="s">
        <v>92</v>
      </c>
      <c r="AW207" s="13" t="s">
        <v>36</v>
      </c>
      <c r="AX207" s="13" t="s">
        <v>85</v>
      </c>
      <c r="AY207" s="211" t="s">
        <v>163</v>
      </c>
    </row>
    <row r="208" spans="1:65" s="2" customFormat="1" ht="21.75" customHeight="1">
      <c r="A208" s="33"/>
      <c r="B208" s="34"/>
      <c r="C208" s="182" t="s">
        <v>307</v>
      </c>
      <c r="D208" s="182" t="s">
        <v>165</v>
      </c>
      <c r="E208" s="183" t="s">
        <v>308</v>
      </c>
      <c r="F208" s="184" t="s">
        <v>309</v>
      </c>
      <c r="G208" s="185" t="s">
        <v>276</v>
      </c>
      <c r="H208" s="186">
        <v>7</v>
      </c>
      <c r="I208" s="187"/>
      <c r="J208" s="188">
        <f>ROUND(I208*H208,2)</f>
        <v>0</v>
      </c>
      <c r="K208" s="189"/>
      <c r="L208" s="38"/>
      <c r="M208" s="190" t="s">
        <v>1</v>
      </c>
      <c r="N208" s="191" t="s">
        <v>45</v>
      </c>
      <c r="O208" s="70"/>
      <c r="P208" s="192">
        <f>O208*H208</f>
        <v>0</v>
      </c>
      <c r="Q208" s="192">
        <v>0.00085</v>
      </c>
      <c r="R208" s="192">
        <f>Q208*H208</f>
        <v>0.0059499999999999996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168</v>
      </c>
      <c r="AT208" s="194" t="s">
        <v>165</v>
      </c>
      <c r="AU208" s="194" t="s">
        <v>92</v>
      </c>
      <c r="AY208" s="16" t="s">
        <v>163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6" t="s">
        <v>85</v>
      </c>
      <c r="BK208" s="195">
        <f>ROUND(I208*H208,2)</f>
        <v>0</v>
      </c>
      <c r="BL208" s="16" t="s">
        <v>168</v>
      </c>
      <c r="BM208" s="194" t="s">
        <v>310</v>
      </c>
    </row>
    <row r="209" spans="1:47" s="2" customFormat="1" ht="19.2">
      <c r="A209" s="33"/>
      <c r="B209" s="34"/>
      <c r="C209" s="35"/>
      <c r="D209" s="196" t="s">
        <v>170</v>
      </c>
      <c r="E209" s="35"/>
      <c r="F209" s="197" t="s">
        <v>311</v>
      </c>
      <c r="G209" s="35"/>
      <c r="H209" s="35"/>
      <c r="I209" s="198"/>
      <c r="J209" s="35"/>
      <c r="K209" s="35"/>
      <c r="L209" s="38"/>
      <c r="M209" s="199"/>
      <c r="N209" s="200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170</v>
      </c>
      <c r="AU209" s="16" t="s">
        <v>92</v>
      </c>
    </row>
    <row r="210" spans="1:65" s="2" customFormat="1" ht="21.75" customHeight="1">
      <c r="A210" s="33"/>
      <c r="B210" s="34"/>
      <c r="C210" s="182" t="s">
        <v>312</v>
      </c>
      <c r="D210" s="182" t="s">
        <v>165</v>
      </c>
      <c r="E210" s="183" t="s">
        <v>313</v>
      </c>
      <c r="F210" s="184" t="s">
        <v>314</v>
      </c>
      <c r="G210" s="185" t="s">
        <v>89</v>
      </c>
      <c r="H210" s="186">
        <v>49.5</v>
      </c>
      <c r="I210" s="187"/>
      <c r="J210" s="188">
        <f>ROUND(I210*H210,2)</f>
        <v>0</v>
      </c>
      <c r="K210" s="189"/>
      <c r="L210" s="38"/>
      <c r="M210" s="190" t="s">
        <v>1</v>
      </c>
      <c r="N210" s="191" t="s">
        <v>45</v>
      </c>
      <c r="O210" s="70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168</v>
      </c>
      <c r="AT210" s="194" t="s">
        <v>165</v>
      </c>
      <c r="AU210" s="194" t="s">
        <v>92</v>
      </c>
      <c r="AY210" s="16" t="s">
        <v>163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6" t="s">
        <v>85</v>
      </c>
      <c r="BK210" s="195">
        <f>ROUND(I210*H210,2)</f>
        <v>0</v>
      </c>
      <c r="BL210" s="16" t="s">
        <v>168</v>
      </c>
      <c r="BM210" s="194" t="s">
        <v>315</v>
      </c>
    </row>
    <row r="211" spans="1:47" s="2" customFormat="1" ht="19.2">
      <c r="A211" s="33"/>
      <c r="B211" s="34"/>
      <c r="C211" s="35"/>
      <c r="D211" s="196" t="s">
        <v>170</v>
      </c>
      <c r="E211" s="35"/>
      <c r="F211" s="197" t="s">
        <v>316</v>
      </c>
      <c r="G211" s="35"/>
      <c r="H211" s="35"/>
      <c r="I211" s="198"/>
      <c r="J211" s="35"/>
      <c r="K211" s="35"/>
      <c r="L211" s="38"/>
      <c r="M211" s="199"/>
      <c r="N211" s="200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170</v>
      </c>
      <c r="AU211" s="16" t="s">
        <v>92</v>
      </c>
    </row>
    <row r="212" spans="2:51" s="13" customFormat="1" ht="10.2">
      <c r="B212" s="201"/>
      <c r="C212" s="202"/>
      <c r="D212" s="196" t="s">
        <v>176</v>
      </c>
      <c r="E212" s="203" t="s">
        <v>1</v>
      </c>
      <c r="F212" s="204" t="s">
        <v>87</v>
      </c>
      <c r="G212" s="202"/>
      <c r="H212" s="205">
        <v>49.5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176</v>
      </c>
      <c r="AU212" s="211" t="s">
        <v>92</v>
      </c>
      <c r="AV212" s="13" t="s">
        <v>92</v>
      </c>
      <c r="AW212" s="13" t="s">
        <v>36</v>
      </c>
      <c r="AX212" s="13" t="s">
        <v>85</v>
      </c>
      <c r="AY212" s="211" t="s">
        <v>163</v>
      </c>
    </row>
    <row r="213" spans="1:65" s="2" customFormat="1" ht="21.75" customHeight="1">
      <c r="A213" s="33"/>
      <c r="B213" s="34"/>
      <c r="C213" s="182" t="s">
        <v>317</v>
      </c>
      <c r="D213" s="182" t="s">
        <v>165</v>
      </c>
      <c r="E213" s="183" t="s">
        <v>318</v>
      </c>
      <c r="F213" s="184" t="s">
        <v>319</v>
      </c>
      <c r="G213" s="185" t="s">
        <v>89</v>
      </c>
      <c r="H213" s="186">
        <v>49.5</v>
      </c>
      <c r="I213" s="187"/>
      <c r="J213" s="188">
        <f>ROUND(I213*H213,2)</f>
        <v>0</v>
      </c>
      <c r="K213" s="189"/>
      <c r="L213" s="38"/>
      <c r="M213" s="190" t="s">
        <v>1</v>
      </c>
      <c r="N213" s="191" t="s">
        <v>45</v>
      </c>
      <c r="O213" s="70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168</v>
      </c>
      <c r="AT213" s="194" t="s">
        <v>165</v>
      </c>
      <c r="AU213" s="194" t="s">
        <v>92</v>
      </c>
      <c r="AY213" s="16" t="s">
        <v>163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6" t="s">
        <v>85</v>
      </c>
      <c r="BK213" s="195">
        <f>ROUND(I213*H213,2)</f>
        <v>0</v>
      </c>
      <c r="BL213" s="16" t="s">
        <v>168</v>
      </c>
      <c r="BM213" s="194" t="s">
        <v>320</v>
      </c>
    </row>
    <row r="214" spans="1:47" s="2" customFormat="1" ht="28.8">
      <c r="A214" s="33"/>
      <c r="B214" s="34"/>
      <c r="C214" s="35"/>
      <c r="D214" s="196" t="s">
        <v>170</v>
      </c>
      <c r="E214" s="35"/>
      <c r="F214" s="197" t="s">
        <v>321</v>
      </c>
      <c r="G214" s="35"/>
      <c r="H214" s="35"/>
      <c r="I214" s="198"/>
      <c r="J214" s="35"/>
      <c r="K214" s="35"/>
      <c r="L214" s="38"/>
      <c r="M214" s="199"/>
      <c r="N214" s="200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170</v>
      </c>
      <c r="AU214" s="16" t="s">
        <v>92</v>
      </c>
    </row>
    <row r="215" spans="2:51" s="13" customFormat="1" ht="10.2">
      <c r="B215" s="201"/>
      <c r="C215" s="202"/>
      <c r="D215" s="196" t="s">
        <v>176</v>
      </c>
      <c r="E215" s="203" t="s">
        <v>1</v>
      </c>
      <c r="F215" s="204" t="s">
        <v>87</v>
      </c>
      <c r="G215" s="202"/>
      <c r="H215" s="205">
        <v>49.5</v>
      </c>
      <c r="I215" s="206"/>
      <c r="J215" s="202"/>
      <c r="K215" s="202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176</v>
      </c>
      <c r="AU215" s="211" t="s">
        <v>92</v>
      </c>
      <c r="AV215" s="13" t="s">
        <v>92</v>
      </c>
      <c r="AW215" s="13" t="s">
        <v>36</v>
      </c>
      <c r="AX215" s="13" t="s">
        <v>85</v>
      </c>
      <c r="AY215" s="211" t="s">
        <v>163</v>
      </c>
    </row>
    <row r="216" spans="2:63" s="12" customFormat="1" ht="22.8" customHeight="1">
      <c r="B216" s="166"/>
      <c r="C216" s="167"/>
      <c r="D216" s="168" t="s">
        <v>79</v>
      </c>
      <c r="E216" s="180" t="s">
        <v>208</v>
      </c>
      <c r="F216" s="180" t="s">
        <v>322</v>
      </c>
      <c r="G216" s="167"/>
      <c r="H216" s="167"/>
      <c r="I216" s="170"/>
      <c r="J216" s="181">
        <f>BK216</f>
        <v>0</v>
      </c>
      <c r="K216" s="167"/>
      <c r="L216" s="172"/>
      <c r="M216" s="173"/>
      <c r="N216" s="174"/>
      <c r="O216" s="174"/>
      <c r="P216" s="175">
        <f>SUM(P217:P239)</f>
        <v>0</v>
      </c>
      <c r="Q216" s="174"/>
      <c r="R216" s="175">
        <f>SUM(R217:R239)</f>
        <v>1114.4545245</v>
      </c>
      <c r="S216" s="174"/>
      <c r="T216" s="176">
        <f>SUM(T217:T239)</f>
        <v>0.55926</v>
      </c>
      <c r="AR216" s="177" t="s">
        <v>85</v>
      </c>
      <c r="AT216" s="178" t="s">
        <v>79</v>
      </c>
      <c r="AU216" s="178" t="s">
        <v>85</v>
      </c>
      <c r="AY216" s="177" t="s">
        <v>163</v>
      </c>
      <c r="BK216" s="179">
        <f>SUM(BK217:BK239)</f>
        <v>0</v>
      </c>
    </row>
    <row r="217" spans="1:65" s="2" customFormat="1" ht="21.75" customHeight="1">
      <c r="A217" s="33"/>
      <c r="B217" s="34"/>
      <c r="C217" s="182" t="s">
        <v>323</v>
      </c>
      <c r="D217" s="182" t="s">
        <v>165</v>
      </c>
      <c r="E217" s="183" t="s">
        <v>324</v>
      </c>
      <c r="F217" s="184" t="s">
        <v>325</v>
      </c>
      <c r="G217" s="185" t="s">
        <v>266</v>
      </c>
      <c r="H217" s="186">
        <v>1</v>
      </c>
      <c r="I217" s="187"/>
      <c r="J217" s="188">
        <f>ROUND(I217*H217,2)</f>
        <v>0</v>
      </c>
      <c r="K217" s="189"/>
      <c r="L217" s="38"/>
      <c r="M217" s="190" t="s">
        <v>1</v>
      </c>
      <c r="N217" s="191" t="s">
        <v>45</v>
      </c>
      <c r="O217" s="70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168</v>
      </c>
      <c r="AT217" s="194" t="s">
        <v>165</v>
      </c>
      <c r="AU217" s="194" t="s">
        <v>92</v>
      </c>
      <c r="AY217" s="16" t="s">
        <v>163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6" t="s">
        <v>85</v>
      </c>
      <c r="BK217" s="195">
        <f>ROUND(I217*H217,2)</f>
        <v>0</v>
      </c>
      <c r="BL217" s="16" t="s">
        <v>168</v>
      </c>
      <c r="BM217" s="194" t="s">
        <v>326</v>
      </c>
    </row>
    <row r="218" spans="1:47" s="2" customFormat="1" ht="19.2">
      <c r="A218" s="33"/>
      <c r="B218" s="34"/>
      <c r="C218" s="35"/>
      <c r="D218" s="196" t="s">
        <v>170</v>
      </c>
      <c r="E218" s="35"/>
      <c r="F218" s="197" t="s">
        <v>327</v>
      </c>
      <c r="G218" s="35"/>
      <c r="H218" s="35"/>
      <c r="I218" s="198"/>
      <c r="J218" s="35"/>
      <c r="K218" s="35"/>
      <c r="L218" s="38"/>
      <c r="M218" s="199"/>
      <c r="N218" s="200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170</v>
      </c>
      <c r="AU218" s="16" t="s">
        <v>92</v>
      </c>
    </row>
    <row r="219" spans="1:65" s="2" customFormat="1" ht="16.5" customHeight="1">
      <c r="A219" s="33"/>
      <c r="B219" s="34"/>
      <c r="C219" s="223" t="s">
        <v>328</v>
      </c>
      <c r="D219" s="223" t="s">
        <v>235</v>
      </c>
      <c r="E219" s="224" t="s">
        <v>329</v>
      </c>
      <c r="F219" s="225" t="s">
        <v>330</v>
      </c>
      <c r="G219" s="226" t="s">
        <v>266</v>
      </c>
      <c r="H219" s="227">
        <v>1</v>
      </c>
      <c r="I219" s="228"/>
      <c r="J219" s="229">
        <f>ROUND(I219*H219,2)</f>
        <v>0</v>
      </c>
      <c r="K219" s="230"/>
      <c r="L219" s="231"/>
      <c r="M219" s="232" t="s">
        <v>1</v>
      </c>
      <c r="N219" s="233" t="s">
        <v>45</v>
      </c>
      <c r="O219" s="70"/>
      <c r="P219" s="192">
        <f>O219*H219</f>
        <v>0</v>
      </c>
      <c r="Q219" s="192">
        <v>0.0063</v>
      </c>
      <c r="R219" s="192">
        <f>Q219*H219</f>
        <v>0.0063</v>
      </c>
      <c r="S219" s="192">
        <v>0</v>
      </c>
      <c r="T219" s="19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4" t="s">
        <v>203</v>
      </c>
      <c r="AT219" s="194" t="s">
        <v>235</v>
      </c>
      <c r="AU219" s="194" t="s">
        <v>92</v>
      </c>
      <c r="AY219" s="16" t="s">
        <v>163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6" t="s">
        <v>85</v>
      </c>
      <c r="BK219" s="195">
        <f>ROUND(I219*H219,2)</f>
        <v>0</v>
      </c>
      <c r="BL219" s="16" t="s">
        <v>168</v>
      </c>
      <c r="BM219" s="194" t="s">
        <v>331</v>
      </c>
    </row>
    <row r="220" spans="1:47" s="2" customFormat="1" ht="10.2">
      <c r="A220" s="33"/>
      <c r="B220" s="34"/>
      <c r="C220" s="35"/>
      <c r="D220" s="196" t="s">
        <v>170</v>
      </c>
      <c r="E220" s="35"/>
      <c r="F220" s="197" t="s">
        <v>330</v>
      </c>
      <c r="G220" s="35"/>
      <c r="H220" s="35"/>
      <c r="I220" s="198"/>
      <c r="J220" s="35"/>
      <c r="K220" s="35"/>
      <c r="L220" s="38"/>
      <c r="M220" s="199"/>
      <c r="N220" s="200"/>
      <c r="O220" s="70"/>
      <c r="P220" s="70"/>
      <c r="Q220" s="70"/>
      <c r="R220" s="70"/>
      <c r="S220" s="70"/>
      <c r="T220" s="71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170</v>
      </c>
      <c r="AU220" s="16" t="s">
        <v>92</v>
      </c>
    </row>
    <row r="221" spans="1:65" s="2" customFormat="1" ht="21.75" customHeight="1">
      <c r="A221" s="33"/>
      <c r="B221" s="34"/>
      <c r="C221" s="182" t="s">
        <v>332</v>
      </c>
      <c r="D221" s="182" t="s">
        <v>165</v>
      </c>
      <c r="E221" s="183" t="s">
        <v>333</v>
      </c>
      <c r="F221" s="184" t="s">
        <v>334</v>
      </c>
      <c r="G221" s="185" t="s">
        <v>266</v>
      </c>
      <c r="H221" s="186">
        <v>1</v>
      </c>
      <c r="I221" s="187"/>
      <c r="J221" s="188">
        <f>ROUND(I221*H221,2)</f>
        <v>0</v>
      </c>
      <c r="K221" s="189"/>
      <c r="L221" s="38"/>
      <c r="M221" s="190" t="s">
        <v>1</v>
      </c>
      <c r="N221" s="191" t="s">
        <v>45</v>
      </c>
      <c r="O221" s="70"/>
      <c r="P221" s="192">
        <f>O221*H221</f>
        <v>0</v>
      </c>
      <c r="Q221" s="192">
        <v>0.10941</v>
      </c>
      <c r="R221" s="192">
        <f>Q221*H221</f>
        <v>0.10941</v>
      </c>
      <c r="S221" s="192">
        <v>0</v>
      </c>
      <c r="T221" s="193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168</v>
      </c>
      <c r="AT221" s="194" t="s">
        <v>165</v>
      </c>
      <c r="AU221" s="194" t="s">
        <v>92</v>
      </c>
      <c r="AY221" s="16" t="s">
        <v>163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6" t="s">
        <v>85</v>
      </c>
      <c r="BK221" s="195">
        <f>ROUND(I221*H221,2)</f>
        <v>0</v>
      </c>
      <c r="BL221" s="16" t="s">
        <v>168</v>
      </c>
      <c r="BM221" s="194" t="s">
        <v>335</v>
      </c>
    </row>
    <row r="222" spans="1:47" s="2" customFormat="1" ht="19.2">
      <c r="A222" s="33"/>
      <c r="B222" s="34"/>
      <c r="C222" s="35"/>
      <c r="D222" s="196" t="s">
        <v>170</v>
      </c>
      <c r="E222" s="35"/>
      <c r="F222" s="197" t="s">
        <v>336</v>
      </c>
      <c r="G222" s="35"/>
      <c r="H222" s="35"/>
      <c r="I222" s="198"/>
      <c r="J222" s="35"/>
      <c r="K222" s="35"/>
      <c r="L222" s="38"/>
      <c r="M222" s="199"/>
      <c r="N222" s="200"/>
      <c r="O222" s="70"/>
      <c r="P222" s="70"/>
      <c r="Q222" s="70"/>
      <c r="R222" s="70"/>
      <c r="S222" s="70"/>
      <c r="T222" s="71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170</v>
      </c>
      <c r="AU222" s="16" t="s">
        <v>92</v>
      </c>
    </row>
    <row r="223" spans="1:65" s="2" customFormat="1" ht="21.75" customHeight="1">
      <c r="A223" s="33"/>
      <c r="B223" s="34"/>
      <c r="C223" s="223" t="s">
        <v>337</v>
      </c>
      <c r="D223" s="223" t="s">
        <v>235</v>
      </c>
      <c r="E223" s="224" t="s">
        <v>338</v>
      </c>
      <c r="F223" s="225" t="s">
        <v>339</v>
      </c>
      <c r="G223" s="226" t="s">
        <v>266</v>
      </c>
      <c r="H223" s="227">
        <v>1</v>
      </c>
      <c r="I223" s="228"/>
      <c r="J223" s="229">
        <f>ROUND(I223*H223,2)</f>
        <v>0</v>
      </c>
      <c r="K223" s="230"/>
      <c r="L223" s="231"/>
      <c r="M223" s="232" t="s">
        <v>1</v>
      </c>
      <c r="N223" s="233" t="s">
        <v>45</v>
      </c>
      <c r="O223" s="70"/>
      <c r="P223" s="192">
        <f>O223*H223</f>
        <v>0</v>
      </c>
      <c r="Q223" s="192">
        <v>0.0061</v>
      </c>
      <c r="R223" s="192">
        <f>Q223*H223</f>
        <v>0.0061</v>
      </c>
      <c r="S223" s="192">
        <v>0</v>
      </c>
      <c r="T223" s="193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203</v>
      </c>
      <c r="AT223" s="194" t="s">
        <v>235</v>
      </c>
      <c r="AU223" s="194" t="s">
        <v>92</v>
      </c>
      <c r="AY223" s="16" t="s">
        <v>163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6" t="s">
        <v>85</v>
      </c>
      <c r="BK223" s="195">
        <f>ROUND(I223*H223,2)</f>
        <v>0</v>
      </c>
      <c r="BL223" s="16" t="s">
        <v>168</v>
      </c>
      <c r="BM223" s="194" t="s">
        <v>340</v>
      </c>
    </row>
    <row r="224" spans="1:47" s="2" customFormat="1" ht="10.2">
      <c r="A224" s="33"/>
      <c r="B224" s="34"/>
      <c r="C224" s="35"/>
      <c r="D224" s="196" t="s">
        <v>170</v>
      </c>
      <c r="E224" s="35"/>
      <c r="F224" s="197" t="s">
        <v>339</v>
      </c>
      <c r="G224" s="35"/>
      <c r="H224" s="35"/>
      <c r="I224" s="198"/>
      <c r="J224" s="35"/>
      <c r="K224" s="35"/>
      <c r="L224" s="38"/>
      <c r="M224" s="199"/>
      <c r="N224" s="200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170</v>
      </c>
      <c r="AU224" s="16" t="s">
        <v>92</v>
      </c>
    </row>
    <row r="225" spans="1:65" s="2" customFormat="1" ht="21.75" customHeight="1">
      <c r="A225" s="33"/>
      <c r="B225" s="34"/>
      <c r="C225" s="182" t="s">
        <v>341</v>
      </c>
      <c r="D225" s="182" t="s">
        <v>165</v>
      </c>
      <c r="E225" s="183" t="s">
        <v>342</v>
      </c>
      <c r="F225" s="184" t="s">
        <v>343</v>
      </c>
      <c r="G225" s="185" t="s">
        <v>89</v>
      </c>
      <c r="H225" s="186">
        <v>1661.67</v>
      </c>
      <c r="I225" s="187"/>
      <c r="J225" s="188">
        <f>ROUND(I225*H225,2)</f>
        <v>0</v>
      </c>
      <c r="K225" s="189"/>
      <c r="L225" s="38"/>
      <c r="M225" s="190" t="s">
        <v>1</v>
      </c>
      <c r="N225" s="191" t="s">
        <v>45</v>
      </c>
      <c r="O225" s="70"/>
      <c r="P225" s="192">
        <f>O225*H225</f>
        <v>0</v>
      </c>
      <c r="Q225" s="192">
        <v>0.03888</v>
      </c>
      <c r="R225" s="192">
        <f>Q225*H225</f>
        <v>64.6057296</v>
      </c>
      <c r="S225" s="192">
        <v>0</v>
      </c>
      <c r="T225" s="19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168</v>
      </c>
      <c r="AT225" s="194" t="s">
        <v>165</v>
      </c>
      <c r="AU225" s="194" t="s">
        <v>92</v>
      </c>
      <c r="AY225" s="16" t="s">
        <v>163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6" t="s">
        <v>85</v>
      </c>
      <c r="BK225" s="195">
        <f>ROUND(I225*H225,2)</f>
        <v>0</v>
      </c>
      <c r="BL225" s="16" t="s">
        <v>168</v>
      </c>
      <c r="BM225" s="194" t="s">
        <v>344</v>
      </c>
    </row>
    <row r="226" spans="1:47" s="2" customFormat="1" ht="19.2">
      <c r="A226" s="33"/>
      <c r="B226" s="34"/>
      <c r="C226" s="35"/>
      <c r="D226" s="196" t="s">
        <v>170</v>
      </c>
      <c r="E226" s="35"/>
      <c r="F226" s="197" t="s">
        <v>345</v>
      </c>
      <c r="G226" s="35"/>
      <c r="H226" s="35"/>
      <c r="I226" s="198"/>
      <c r="J226" s="35"/>
      <c r="K226" s="35"/>
      <c r="L226" s="38"/>
      <c r="M226" s="199"/>
      <c r="N226" s="200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170</v>
      </c>
      <c r="AU226" s="16" t="s">
        <v>92</v>
      </c>
    </row>
    <row r="227" spans="2:51" s="13" customFormat="1" ht="10.2">
      <c r="B227" s="201"/>
      <c r="C227" s="202"/>
      <c r="D227" s="196" t="s">
        <v>176</v>
      </c>
      <c r="E227" s="203" t="s">
        <v>1</v>
      </c>
      <c r="F227" s="204" t="s">
        <v>98</v>
      </c>
      <c r="G227" s="202"/>
      <c r="H227" s="205">
        <v>1661.67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176</v>
      </c>
      <c r="AU227" s="211" t="s">
        <v>92</v>
      </c>
      <c r="AV227" s="13" t="s">
        <v>92</v>
      </c>
      <c r="AW227" s="13" t="s">
        <v>36</v>
      </c>
      <c r="AX227" s="13" t="s">
        <v>85</v>
      </c>
      <c r="AY227" s="211" t="s">
        <v>163</v>
      </c>
    </row>
    <row r="228" spans="1:65" s="2" customFormat="1" ht="16.5" customHeight="1">
      <c r="A228" s="33"/>
      <c r="B228" s="34"/>
      <c r="C228" s="223" t="s">
        <v>346</v>
      </c>
      <c r="D228" s="223" t="s">
        <v>235</v>
      </c>
      <c r="E228" s="224" t="s">
        <v>347</v>
      </c>
      <c r="F228" s="225" t="s">
        <v>348</v>
      </c>
      <c r="G228" s="226" t="s">
        <v>216</v>
      </c>
      <c r="H228" s="227">
        <v>1048.946</v>
      </c>
      <c r="I228" s="228"/>
      <c r="J228" s="229">
        <f>ROUND(I228*H228,2)</f>
        <v>0</v>
      </c>
      <c r="K228" s="230"/>
      <c r="L228" s="231"/>
      <c r="M228" s="232" t="s">
        <v>1</v>
      </c>
      <c r="N228" s="233" t="s">
        <v>45</v>
      </c>
      <c r="O228" s="70"/>
      <c r="P228" s="192">
        <f>O228*H228</f>
        <v>0</v>
      </c>
      <c r="Q228" s="192">
        <v>1</v>
      </c>
      <c r="R228" s="192">
        <f>Q228*H228</f>
        <v>1048.946</v>
      </c>
      <c r="S228" s="192">
        <v>0</v>
      </c>
      <c r="T228" s="19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4" t="s">
        <v>203</v>
      </c>
      <c r="AT228" s="194" t="s">
        <v>235</v>
      </c>
      <c r="AU228" s="194" t="s">
        <v>92</v>
      </c>
      <c r="AY228" s="16" t="s">
        <v>163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6" t="s">
        <v>85</v>
      </c>
      <c r="BK228" s="195">
        <f>ROUND(I228*H228,2)</f>
        <v>0</v>
      </c>
      <c r="BL228" s="16" t="s">
        <v>168</v>
      </c>
      <c r="BM228" s="194" t="s">
        <v>349</v>
      </c>
    </row>
    <row r="229" spans="1:47" s="2" customFormat="1" ht="10.2">
      <c r="A229" s="33"/>
      <c r="B229" s="34"/>
      <c r="C229" s="35"/>
      <c r="D229" s="196" t="s">
        <v>170</v>
      </c>
      <c r="E229" s="35"/>
      <c r="F229" s="197" t="s">
        <v>348</v>
      </c>
      <c r="G229" s="35"/>
      <c r="H229" s="35"/>
      <c r="I229" s="198"/>
      <c r="J229" s="35"/>
      <c r="K229" s="35"/>
      <c r="L229" s="38"/>
      <c r="M229" s="199"/>
      <c r="N229" s="200"/>
      <c r="O229" s="70"/>
      <c r="P229" s="70"/>
      <c r="Q229" s="70"/>
      <c r="R229" s="70"/>
      <c r="S229" s="70"/>
      <c r="T229" s="71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170</v>
      </c>
      <c r="AU229" s="16" t="s">
        <v>92</v>
      </c>
    </row>
    <row r="230" spans="2:51" s="13" customFormat="1" ht="10.2">
      <c r="B230" s="201"/>
      <c r="C230" s="202"/>
      <c r="D230" s="196" t="s">
        <v>176</v>
      </c>
      <c r="E230" s="203" t="s">
        <v>1</v>
      </c>
      <c r="F230" s="204" t="s">
        <v>350</v>
      </c>
      <c r="G230" s="202"/>
      <c r="H230" s="205">
        <v>1048.946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176</v>
      </c>
      <c r="AU230" s="211" t="s">
        <v>92</v>
      </c>
      <c r="AV230" s="13" t="s">
        <v>92</v>
      </c>
      <c r="AW230" s="13" t="s">
        <v>36</v>
      </c>
      <c r="AX230" s="13" t="s">
        <v>85</v>
      </c>
      <c r="AY230" s="211" t="s">
        <v>163</v>
      </c>
    </row>
    <row r="231" spans="1:65" s="2" customFormat="1" ht="21.75" customHeight="1">
      <c r="A231" s="33"/>
      <c r="B231" s="34"/>
      <c r="C231" s="182" t="s">
        <v>351</v>
      </c>
      <c r="D231" s="182" t="s">
        <v>165</v>
      </c>
      <c r="E231" s="183" t="s">
        <v>352</v>
      </c>
      <c r="F231" s="184" t="s">
        <v>353</v>
      </c>
      <c r="G231" s="185" t="s">
        <v>89</v>
      </c>
      <c r="H231" s="186">
        <v>1661.67</v>
      </c>
      <c r="I231" s="187"/>
      <c r="J231" s="188">
        <f>ROUND(I231*H231,2)</f>
        <v>0</v>
      </c>
      <c r="K231" s="189"/>
      <c r="L231" s="38"/>
      <c r="M231" s="190" t="s">
        <v>1</v>
      </c>
      <c r="N231" s="191" t="s">
        <v>45</v>
      </c>
      <c r="O231" s="70"/>
      <c r="P231" s="192">
        <f>O231*H231</f>
        <v>0</v>
      </c>
      <c r="Q231" s="192">
        <v>0.00047</v>
      </c>
      <c r="R231" s="192">
        <f>Q231*H231</f>
        <v>0.7809849</v>
      </c>
      <c r="S231" s="192">
        <v>0</v>
      </c>
      <c r="T231" s="193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4" t="s">
        <v>168</v>
      </c>
      <c r="AT231" s="194" t="s">
        <v>165</v>
      </c>
      <c r="AU231" s="194" t="s">
        <v>92</v>
      </c>
      <c r="AY231" s="16" t="s">
        <v>163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16" t="s">
        <v>85</v>
      </c>
      <c r="BK231" s="195">
        <f>ROUND(I231*H231,2)</f>
        <v>0</v>
      </c>
      <c r="BL231" s="16" t="s">
        <v>168</v>
      </c>
      <c r="BM231" s="194" t="s">
        <v>354</v>
      </c>
    </row>
    <row r="232" spans="1:47" s="2" customFormat="1" ht="19.2">
      <c r="A232" s="33"/>
      <c r="B232" s="34"/>
      <c r="C232" s="35"/>
      <c r="D232" s="196" t="s">
        <v>170</v>
      </c>
      <c r="E232" s="35"/>
      <c r="F232" s="197" t="s">
        <v>355</v>
      </c>
      <c r="G232" s="35"/>
      <c r="H232" s="35"/>
      <c r="I232" s="198"/>
      <c r="J232" s="35"/>
      <c r="K232" s="35"/>
      <c r="L232" s="38"/>
      <c r="M232" s="199"/>
      <c r="N232" s="200"/>
      <c r="O232" s="70"/>
      <c r="P232" s="70"/>
      <c r="Q232" s="70"/>
      <c r="R232" s="70"/>
      <c r="S232" s="70"/>
      <c r="T232" s="71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170</v>
      </c>
      <c r="AU232" s="16" t="s">
        <v>92</v>
      </c>
    </row>
    <row r="233" spans="2:51" s="13" customFormat="1" ht="10.2">
      <c r="B233" s="201"/>
      <c r="C233" s="202"/>
      <c r="D233" s="196" t="s">
        <v>176</v>
      </c>
      <c r="E233" s="203" t="s">
        <v>1</v>
      </c>
      <c r="F233" s="204" t="s">
        <v>98</v>
      </c>
      <c r="G233" s="202"/>
      <c r="H233" s="205">
        <v>1661.67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176</v>
      </c>
      <c r="AU233" s="211" t="s">
        <v>92</v>
      </c>
      <c r="AV233" s="13" t="s">
        <v>92</v>
      </c>
      <c r="AW233" s="13" t="s">
        <v>36</v>
      </c>
      <c r="AX233" s="13" t="s">
        <v>85</v>
      </c>
      <c r="AY233" s="211" t="s">
        <v>163</v>
      </c>
    </row>
    <row r="234" spans="1:65" s="2" customFormat="1" ht="21.75" customHeight="1">
      <c r="A234" s="33"/>
      <c r="B234" s="34"/>
      <c r="C234" s="182" t="s">
        <v>356</v>
      </c>
      <c r="D234" s="182" t="s">
        <v>165</v>
      </c>
      <c r="E234" s="183" t="s">
        <v>357</v>
      </c>
      <c r="F234" s="184" t="s">
        <v>358</v>
      </c>
      <c r="G234" s="185" t="s">
        <v>276</v>
      </c>
      <c r="H234" s="186">
        <v>7</v>
      </c>
      <c r="I234" s="187"/>
      <c r="J234" s="188">
        <f>ROUND(I234*H234,2)</f>
        <v>0</v>
      </c>
      <c r="K234" s="189"/>
      <c r="L234" s="38"/>
      <c r="M234" s="190" t="s">
        <v>1</v>
      </c>
      <c r="N234" s="191" t="s">
        <v>45</v>
      </c>
      <c r="O234" s="70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4" t="s">
        <v>168</v>
      </c>
      <c r="AT234" s="194" t="s">
        <v>165</v>
      </c>
      <c r="AU234" s="194" t="s">
        <v>92</v>
      </c>
      <c r="AY234" s="16" t="s">
        <v>163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6" t="s">
        <v>85</v>
      </c>
      <c r="BK234" s="195">
        <f>ROUND(I234*H234,2)</f>
        <v>0</v>
      </c>
      <c r="BL234" s="16" t="s">
        <v>168</v>
      </c>
      <c r="BM234" s="194" t="s">
        <v>359</v>
      </c>
    </row>
    <row r="235" spans="1:47" s="2" customFormat="1" ht="19.2">
      <c r="A235" s="33"/>
      <c r="B235" s="34"/>
      <c r="C235" s="35"/>
      <c r="D235" s="196" t="s">
        <v>170</v>
      </c>
      <c r="E235" s="35"/>
      <c r="F235" s="197" t="s">
        <v>360</v>
      </c>
      <c r="G235" s="35"/>
      <c r="H235" s="35"/>
      <c r="I235" s="198"/>
      <c r="J235" s="35"/>
      <c r="K235" s="35"/>
      <c r="L235" s="38"/>
      <c r="M235" s="199"/>
      <c r="N235" s="200"/>
      <c r="O235" s="70"/>
      <c r="P235" s="70"/>
      <c r="Q235" s="70"/>
      <c r="R235" s="70"/>
      <c r="S235" s="70"/>
      <c r="T235" s="71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170</v>
      </c>
      <c r="AU235" s="16" t="s">
        <v>92</v>
      </c>
    </row>
    <row r="236" spans="1:65" s="2" customFormat="1" ht="21.75" customHeight="1">
      <c r="A236" s="33"/>
      <c r="B236" s="34"/>
      <c r="C236" s="182" t="s">
        <v>361</v>
      </c>
      <c r="D236" s="182" t="s">
        <v>165</v>
      </c>
      <c r="E236" s="183" t="s">
        <v>362</v>
      </c>
      <c r="F236" s="184" t="s">
        <v>363</v>
      </c>
      <c r="G236" s="185" t="s">
        <v>266</v>
      </c>
      <c r="H236" s="186">
        <v>8</v>
      </c>
      <c r="I236" s="187"/>
      <c r="J236" s="188">
        <f>ROUND(I236*H236,2)</f>
        <v>0</v>
      </c>
      <c r="K236" s="189"/>
      <c r="L236" s="38"/>
      <c r="M236" s="190" t="s">
        <v>1</v>
      </c>
      <c r="N236" s="191" t="s">
        <v>45</v>
      </c>
      <c r="O236" s="70"/>
      <c r="P236" s="192">
        <f>O236*H236</f>
        <v>0</v>
      </c>
      <c r="Q236" s="192">
        <v>0</v>
      </c>
      <c r="R236" s="192">
        <f>Q236*H236</f>
        <v>0</v>
      </c>
      <c r="S236" s="192">
        <v>0.0657</v>
      </c>
      <c r="T236" s="193">
        <f>S236*H236</f>
        <v>0.5256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168</v>
      </c>
      <c r="AT236" s="194" t="s">
        <v>165</v>
      </c>
      <c r="AU236" s="194" t="s">
        <v>92</v>
      </c>
      <c r="AY236" s="16" t="s">
        <v>163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6" t="s">
        <v>85</v>
      </c>
      <c r="BK236" s="195">
        <f>ROUND(I236*H236,2)</f>
        <v>0</v>
      </c>
      <c r="BL236" s="16" t="s">
        <v>168</v>
      </c>
      <c r="BM236" s="194" t="s">
        <v>364</v>
      </c>
    </row>
    <row r="237" spans="1:47" s="2" customFormat="1" ht="19.2">
      <c r="A237" s="33"/>
      <c r="B237" s="34"/>
      <c r="C237" s="35"/>
      <c r="D237" s="196" t="s">
        <v>170</v>
      </c>
      <c r="E237" s="35"/>
      <c r="F237" s="197" t="s">
        <v>365</v>
      </c>
      <c r="G237" s="35"/>
      <c r="H237" s="35"/>
      <c r="I237" s="198"/>
      <c r="J237" s="35"/>
      <c r="K237" s="35"/>
      <c r="L237" s="38"/>
      <c r="M237" s="199"/>
      <c r="N237" s="200"/>
      <c r="O237" s="70"/>
      <c r="P237" s="70"/>
      <c r="Q237" s="70"/>
      <c r="R237" s="70"/>
      <c r="S237" s="70"/>
      <c r="T237" s="71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170</v>
      </c>
      <c r="AU237" s="16" t="s">
        <v>92</v>
      </c>
    </row>
    <row r="238" spans="1:65" s="2" customFormat="1" ht="21.75" customHeight="1">
      <c r="A238" s="33"/>
      <c r="B238" s="34"/>
      <c r="C238" s="182" t="s">
        <v>366</v>
      </c>
      <c r="D238" s="182" t="s">
        <v>165</v>
      </c>
      <c r="E238" s="183" t="s">
        <v>367</v>
      </c>
      <c r="F238" s="184" t="s">
        <v>368</v>
      </c>
      <c r="G238" s="185" t="s">
        <v>276</v>
      </c>
      <c r="H238" s="186">
        <v>17</v>
      </c>
      <c r="I238" s="187"/>
      <c r="J238" s="188">
        <f>ROUND(I238*H238,2)</f>
        <v>0</v>
      </c>
      <c r="K238" s="189"/>
      <c r="L238" s="38"/>
      <c r="M238" s="190" t="s">
        <v>1</v>
      </c>
      <c r="N238" s="191" t="s">
        <v>45</v>
      </c>
      <c r="O238" s="70"/>
      <c r="P238" s="192">
        <f>O238*H238</f>
        <v>0</v>
      </c>
      <c r="Q238" s="192">
        <v>0</v>
      </c>
      <c r="R238" s="192">
        <f>Q238*H238</f>
        <v>0</v>
      </c>
      <c r="S238" s="192">
        <v>0.00198</v>
      </c>
      <c r="T238" s="193">
        <f>S238*H238</f>
        <v>0.03366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4" t="s">
        <v>168</v>
      </c>
      <c r="AT238" s="194" t="s">
        <v>165</v>
      </c>
      <c r="AU238" s="194" t="s">
        <v>92</v>
      </c>
      <c r="AY238" s="16" t="s">
        <v>163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6" t="s">
        <v>85</v>
      </c>
      <c r="BK238" s="195">
        <f>ROUND(I238*H238,2)</f>
        <v>0</v>
      </c>
      <c r="BL238" s="16" t="s">
        <v>168</v>
      </c>
      <c r="BM238" s="194" t="s">
        <v>369</v>
      </c>
    </row>
    <row r="239" spans="1:47" s="2" customFormat="1" ht="19.2">
      <c r="A239" s="33"/>
      <c r="B239" s="34"/>
      <c r="C239" s="35"/>
      <c r="D239" s="196" t="s">
        <v>170</v>
      </c>
      <c r="E239" s="35"/>
      <c r="F239" s="197" t="s">
        <v>370</v>
      </c>
      <c r="G239" s="35"/>
      <c r="H239" s="35"/>
      <c r="I239" s="198"/>
      <c r="J239" s="35"/>
      <c r="K239" s="35"/>
      <c r="L239" s="38"/>
      <c r="M239" s="199"/>
      <c r="N239" s="200"/>
      <c r="O239" s="70"/>
      <c r="P239" s="70"/>
      <c r="Q239" s="70"/>
      <c r="R239" s="70"/>
      <c r="S239" s="70"/>
      <c r="T239" s="71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170</v>
      </c>
      <c r="AU239" s="16" t="s">
        <v>92</v>
      </c>
    </row>
    <row r="240" spans="2:63" s="12" customFormat="1" ht="22.8" customHeight="1">
      <c r="B240" s="166"/>
      <c r="C240" s="167"/>
      <c r="D240" s="168" t="s">
        <v>79</v>
      </c>
      <c r="E240" s="180" t="s">
        <v>371</v>
      </c>
      <c r="F240" s="180" t="s">
        <v>372</v>
      </c>
      <c r="G240" s="167"/>
      <c r="H240" s="167"/>
      <c r="I240" s="170"/>
      <c r="J240" s="181">
        <f>BK240</f>
        <v>0</v>
      </c>
      <c r="K240" s="167"/>
      <c r="L240" s="172"/>
      <c r="M240" s="173"/>
      <c r="N240" s="174"/>
      <c r="O240" s="174"/>
      <c r="P240" s="175">
        <f>SUM(P241:P247)</f>
        <v>0</v>
      </c>
      <c r="Q240" s="174"/>
      <c r="R240" s="175">
        <f>SUM(R241:R247)</f>
        <v>0</v>
      </c>
      <c r="S240" s="174"/>
      <c r="T240" s="176">
        <f>SUM(T241:T247)</f>
        <v>0</v>
      </c>
      <c r="AR240" s="177" t="s">
        <v>85</v>
      </c>
      <c r="AT240" s="178" t="s">
        <v>79</v>
      </c>
      <c r="AU240" s="178" t="s">
        <v>85</v>
      </c>
      <c r="AY240" s="177" t="s">
        <v>163</v>
      </c>
      <c r="BK240" s="179">
        <f>SUM(BK241:BK247)</f>
        <v>0</v>
      </c>
    </row>
    <row r="241" spans="1:65" s="2" customFormat="1" ht="21.75" customHeight="1">
      <c r="A241" s="33"/>
      <c r="B241" s="34"/>
      <c r="C241" s="182" t="s">
        <v>373</v>
      </c>
      <c r="D241" s="182" t="s">
        <v>165</v>
      </c>
      <c r="E241" s="183" t="s">
        <v>374</v>
      </c>
      <c r="F241" s="184" t="s">
        <v>375</v>
      </c>
      <c r="G241" s="185" t="s">
        <v>216</v>
      </c>
      <c r="H241" s="186">
        <v>294.355</v>
      </c>
      <c r="I241" s="187"/>
      <c r="J241" s="188">
        <f>ROUND(I241*H241,2)</f>
        <v>0</v>
      </c>
      <c r="K241" s="189"/>
      <c r="L241" s="38"/>
      <c r="M241" s="190" t="s">
        <v>1</v>
      </c>
      <c r="N241" s="191" t="s">
        <v>45</v>
      </c>
      <c r="O241" s="70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4" t="s">
        <v>168</v>
      </c>
      <c r="AT241" s="194" t="s">
        <v>165</v>
      </c>
      <c r="AU241" s="194" t="s">
        <v>92</v>
      </c>
      <c r="AY241" s="16" t="s">
        <v>163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6" t="s">
        <v>85</v>
      </c>
      <c r="BK241" s="195">
        <f>ROUND(I241*H241,2)</f>
        <v>0</v>
      </c>
      <c r="BL241" s="16" t="s">
        <v>168</v>
      </c>
      <c r="BM241" s="194" t="s">
        <v>376</v>
      </c>
    </row>
    <row r="242" spans="1:47" s="2" customFormat="1" ht="28.8">
      <c r="A242" s="33"/>
      <c r="B242" s="34"/>
      <c r="C242" s="35"/>
      <c r="D242" s="196" t="s">
        <v>170</v>
      </c>
      <c r="E242" s="35"/>
      <c r="F242" s="197" t="s">
        <v>377</v>
      </c>
      <c r="G242" s="35"/>
      <c r="H242" s="35"/>
      <c r="I242" s="198"/>
      <c r="J242" s="35"/>
      <c r="K242" s="35"/>
      <c r="L242" s="38"/>
      <c r="M242" s="199"/>
      <c r="N242" s="200"/>
      <c r="O242" s="70"/>
      <c r="P242" s="70"/>
      <c r="Q242" s="70"/>
      <c r="R242" s="70"/>
      <c r="S242" s="70"/>
      <c r="T242" s="71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170</v>
      </c>
      <c r="AU242" s="16" t="s">
        <v>92</v>
      </c>
    </row>
    <row r="243" spans="1:65" s="2" customFormat="1" ht="21.75" customHeight="1">
      <c r="A243" s="33"/>
      <c r="B243" s="34"/>
      <c r="C243" s="182" t="s">
        <v>378</v>
      </c>
      <c r="D243" s="182" t="s">
        <v>165</v>
      </c>
      <c r="E243" s="183" t="s">
        <v>379</v>
      </c>
      <c r="F243" s="184" t="s">
        <v>380</v>
      </c>
      <c r="G243" s="185" t="s">
        <v>216</v>
      </c>
      <c r="H243" s="186">
        <v>2943.55</v>
      </c>
      <c r="I243" s="187"/>
      <c r="J243" s="188">
        <f>ROUND(I243*H243,2)</f>
        <v>0</v>
      </c>
      <c r="K243" s="189"/>
      <c r="L243" s="38"/>
      <c r="M243" s="190" t="s">
        <v>1</v>
      </c>
      <c r="N243" s="191" t="s">
        <v>45</v>
      </c>
      <c r="O243" s="70"/>
      <c r="P243" s="192">
        <f>O243*H243</f>
        <v>0</v>
      </c>
      <c r="Q243" s="192">
        <v>0</v>
      </c>
      <c r="R243" s="192">
        <f>Q243*H243</f>
        <v>0</v>
      </c>
      <c r="S243" s="192">
        <v>0</v>
      </c>
      <c r="T243" s="193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4" t="s">
        <v>168</v>
      </c>
      <c r="AT243" s="194" t="s">
        <v>165</v>
      </c>
      <c r="AU243" s="194" t="s">
        <v>92</v>
      </c>
      <c r="AY243" s="16" t="s">
        <v>163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6" t="s">
        <v>85</v>
      </c>
      <c r="BK243" s="195">
        <f>ROUND(I243*H243,2)</f>
        <v>0</v>
      </c>
      <c r="BL243" s="16" t="s">
        <v>168</v>
      </c>
      <c r="BM243" s="194" t="s">
        <v>381</v>
      </c>
    </row>
    <row r="244" spans="1:47" s="2" customFormat="1" ht="28.8">
      <c r="A244" s="33"/>
      <c r="B244" s="34"/>
      <c r="C244" s="35"/>
      <c r="D244" s="196" t="s">
        <v>170</v>
      </c>
      <c r="E244" s="35"/>
      <c r="F244" s="197" t="s">
        <v>382</v>
      </c>
      <c r="G244" s="35"/>
      <c r="H244" s="35"/>
      <c r="I244" s="198"/>
      <c r="J244" s="35"/>
      <c r="K244" s="35"/>
      <c r="L244" s="38"/>
      <c r="M244" s="199"/>
      <c r="N244" s="200"/>
      <c r="O244" s="70"/>
      <c r="P244" s="70"/>
      <c r="Q244" s="70"/>
      <c r="R244" s="70"/>
      <c r="S244" s="70"/>
      <c r="T244" s="71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170</v>
      </c>
      <c r="AU244" s="16" t="s">
        <v>92</v>
      </c>
    </row>
    <row r="245" spans="2:51" s="13" customFormat="1" ht="10.2">
      <c r="B245" s="201"/>
      <c r="C245" s="202"/>
      <c r="D245" s="196" t="s">
        <v>176</v>
      </c>
      <c r="E245" s="202"/>
      <c r="F245" s="204" t="s">
        <v>383</v>
      </c>
      <c r="G245" s="202"/>
      <c r="H245" s="205">
        <v>2943.55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176</v>
      </c>
      <c r="AU245" s="211" t="s">
        <v>92</v>
      </c>
      <c r="AV245" s="13" t="s">
        <v>92</v>
      </c>
      <c r="AW245" s="13" t="s">
        <v>4</v>
      </c>
      <c r="AX245" s="13" t="s">
        <v>85</v>
      </c>
      <c r="AY245" s="211" t="s">
        <v>163</v>
      </c>
    </row>
    <row r="246" spans="1:65" s="2" customFormat="1" ht="33" customHeight="1">
      <c r="A246" s="33"/>
      <c r="B246" s="34"/>
      <c r="C246" s="182" t="s">
        <v>384</v>
      </c>
      <c r="D246" s="182" t="s">
        <v>165</v>
      </c>
      <c r="E246" s="183" t="s">
        <v>385</v>
      </c>
      <c r="F246" s="184" t="s">
        <v>386</v>
      </c>
      <c r="G246" s="185" t="s">
        <v>216</v>
      </c>
      <c r="H246" s="186">
        <v>294.355</v>
      </c>
      <c r="I246" s="187"/>
      <c r="J246" s="188">
        <f>ROUND(I246*H246,2)</f>
        <v>0</v>
      </c>
      <c r="K246" s="189"/>
      <c r="L246" s="38"/>
      <c r="M246" s="190" t="s">
        <v>1</v>
      </c>
      <c r="N246" s="191" t="s">
        <v>45</v>
      </c>
      <c r="O246" s="70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4" t="s">
        <v>168</v>
      </c>
      <c r="AT246" s="194" t="s">
        <v>165</v>
      </c>
      <c r="AU246" s="194" t="s">
        <v>92</v>
      </c>
      <c r="AY246" s="16" t="s">
        <v>163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6" t="s">
        <v>85</v>
      </c>
      <c r="BK246" s="195">
        <f>ROUND(I246*H246,2)</f>
        <v>0</v>
      </c>
      <c r="BL246" s="16" t="s">
        <v>168</v>
      </c>
      <c r="BM246" s="194" t="s">
        <v>387</v>
      </c>
    </row>
    <row r="247" spans="1:47" s="2" customFormat="1" ht="28.8">
      <c r="A247" s="33"/>
      <c r="B247" s="34"/>
      <c r="C247" s="35"/>
      <c r="D247" s="196" t="s">
        <v>170</v>
      </c>
      <c r="E247" s="35"/>
      <c r="F247" s="197" t="s">
        <v>388</v>
      </c>
      <c r="G247" s="35"/>
      <c r="H247" s="35"/>
      <c r="I247" s="198"/>
      <c r="J247" s="35"/>
      <c r="K247" s="35"/>
      <c r="L247" s="38"/>
      <c r="M247" s="199"/>
      <c r="N247" s="200"/>
      <c r="O247" s="70"/>
      <c r="P247" s="70"/>
      <c r="Q247" s="70"/>
      <c r="R247" s="70"/>
      <c r="S247" s="70"/>
      <c r="T247" s="71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170</v>
      </c>
      <c r="AU247" s="16" t="s">
        <v>92</v>
      </c>
    </row>
    <row r="248" spans="2:63" s="12" customFormat="1" ht="22.8" customHeight="1">
      <c r="B248" s="166"/>
      <c r="C248" s="167"/>
      <c r="D248" s="168" t="s">
        <v>79</v>
      </c>
      <c r="E248" s="180" t="s">
        <v>389</v>
      </c>
      <c r="F248" s="180" t="s">
        <v>390</v>
      </c>
      <c r="G248" s="167"/>
      <c r="H248" s="167"/>
      <c r="I248" s="170"/>
      <c r="J248" s="181">
        <f>BK248</f>
        <v>0</v>
      </c>
      <c r="K248" s="167"/>
      <c r="L248" s="172"/>
      <c r="M248" s="173"/>
      <c r="N248" s="174"/>
      <c r="O248" s="174"/>
      <c r="P248" s="175">
        <f>SUM(P249:P252)</f>
        <v>0</v>
      </c>
      <c r="Q248" s="174"/>
      <c r="R248" s="175">
        <f>SUM(R249:R252)</f>
        <v>0</v>
      </c>
      <c r="S248" s="174"/>
      <c r="T248" s="176">
        <f>SUM(T249:T252)</f>
        <v>0</v>
      </c>
      <c r="AR248" s="177" t="s">
        <v>85</v>
      </c>
      <c r="AT248" s="178" t="s">
        <v>79</v>
      </c>
      <c r="AU248" s="178" t="s">
        <v>85</v>
      </c>
      <c r="AY248" s="177" t="s">
        <v>163</v>
      </c>
      <c r="BK248" s="179">
        <f>SUM(BK249:BK252)</f>
        <v>0</v>
      </c>
    </row>
    <row r="249" spans="1:65" s="2" customFormat="1" ht="33" customHeight="1">
      <c r="A249" s="33"/>
      <c r="B249" s="34"/>
      <c r="C249" s="182" t="s">
        <v>391</v>
      </c>
      <c r="D249" s="182" t="s">
        <v>165</v>
      </c>
      <c r="E249" s="183" t="s">
        <v>392</v>
      </c>
      <c r="F249" s="184" t="s">
        <v>393</v>
      </c>
      <c r="G249" s="185" t="s">
        <v>216</v>
      </c>
      <c r="H249" s="186">
        <v>1130.074</v>
      </c>
      <c r="I249" s="187"/>
      <c r="J249" s="188">
        <f>ROUND(I249*H249,2)</f>
        <v>0</v>
      </c>
      <c r="K249" s="189"/>
      <c r="L249" s="38"/>
      <c r="M249" s="190" t="s">
        <v>1</v>
      </c>
      <c r="N249" s="191" t="s">
        <v>45</v>
      </c>
      <c r="O249" s="70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4" t="s">
        <v>168</v>
      </c>
      <c r="AT249" s="194" t="s">
        <v>165</v>
      </c>
      <c r="AU249" s="194" t="s">
        <v>92</v>
      </c>
      <c r="AY249" s="16" t="s">
        <v>163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6" t="s">
        <v>85</v>
      </c>
      <c r="BK249" s="195">
        <f>ROUND(I249*H249,2)</f>
        <v>0</v>
      </c>
      <c r="BL249" s="16" t="s">
        <v>168</v>
      </c>
      <c r="BM249" s="194" t="s">
        <v>394</v>
      </c>
    </row>
    <row r="250" spans="1:47" s="2" customFormat="1" ht="28.8">
      <c r="A250" s="33"/>
      <c r="B250" s="34"/>
      <c r="C250" s="35"/>
      <c r="D250" s="196" t="s">
        <v>170</v>
      </c>
      <c r="E250" s="35"/>
      <c r="F250" s="197" t="s">
        <v>395</v>
      </c>
      <c r="G250" s="35"/>
      <c r="H250" s="35"/>
      <c r="I250" s="198"/>
      <c r="J250" s="35"/>
      <c r="K250" s="35"/>
      <c r="L250" s="38"/>
      <c r="M250" s="199"/>
      <c r="N250" s="200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170</v>
      </c>
      <c r="AU250" s="16" t="s">
        <v>92</v>
      </c>
    </row>
    <row r="251" spans="1:65" s="2" customFormat="1" ht="33" customHeight="1">
      <c r="A251" s="33"/>
      <c r="B251" s="34"/>
      <c r="C251" s="182" t="s">
        <v>396</v>
      </c>
      <c r="D251" s="182" t="s">
        <v>165</v>
      </c>
      <c r="E251" s="183" t="s">
        <v>397</v>
      </c>
      <c r="F251" s="184" t="s">
        <v>398</v>
      </c>
      <c r="G251" s="185" t="s">
        <v>216</v>
      </c>
      <c r="H251" s="186">
        <v>1130.074</v>
      </c>
      <c r="I251" s="187"/>
      <c r="J251" s="188">
        <f>ROUND(I251*H251,2)</f>
        <v>0</v>
      </c>
      <c r="K251" s="189"/>
      <c r="L251" s="38"/>
      <c r="M251" s="190" t="s">
        <v>1</v>
      </c>
      <c r="N251" s="191" t="s">
        <v>45</v>
      </c>
      <c r="O251" s="70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4" t="s">
        <v>168</v>
      </c>
      <c r="AT251" s="194" t="s">
        <v>165</v>
      </c>
      <c r="AU251" s="194" t="s">
        <v>92</v>
      </c>
      <c r="AY251" s="16" t="s">
        <v>163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6" t="s">
        <v>85</v>
      </c>
      <c r="BK251" s="195">
        <f>ROUND(I251*H251,2)</f>
        <v>0</v>
      </c>
      <c r="BL251" s="16" t="s">
        <v>168</v>
      </c>
      <c r="BM251" s="194" t="s">
        <v>399</v>
      </c>
    </row>
    <row r="252" spans="1:47" s="2" customFormat="1" ht="38.4">
      <c r="A252" s="33"/>
      <c r="B252" s="34"/>
      <c r="C252" s="35"/>
      <c r="D252" s="196" t="s">
        <v>170</v>
      </c>
      <c r="E252" s="35"/>
      <c r="F252" s="197" t="s">
        <v>400</v>
      </c>
      <c r="G252" s="35"/>
      <c r="H252" s="35"/>
      <c r="I252" s="198"/>
      <c r="J252" s="35"/>
      <c r="K252" s="35"/>
      <c r="L252" s="38"/>
      <c r="M252" s="199"/>
      <c r="N252" s="200"/>
      <c r="O252" s="70"/>
      <c r="P252" s="70"/>
      <c r="Q252" s="70"/>
      <c r="R252" s="70"/>
      <c r="S252" s="70"/>
      <c r="T252" s="71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170</v>
      </c>
      <c r="AU252" s="16" t="s">
        <v>92</v>
      </c>
    </row>
    <row r="253" spans="2:63" s="12" customFormat="1" ht="25.95" customHeight="1">
      <c r="B253" s="166"/>
      <c r="C253" s="167"/>
      <c r="D253" s="168" t="s">
        <v>79</v>
      </c>
      <c r="E253" s="169" t="s">
        <v>401</v>
      </c>
      <c r="F253" s="169" t="s">
        <v>402</v>
      </c>
      <c r="G253" s="167"/>
      <c r="H253" s="167"/>
      <c r="I253" s="170"/>
      <c r="J253" s="171">
        <f>BK253</f>
        <v>0</v>
      </c>
      <c r="K253" s="167"/>
      <c r="L253" s="172"/>
      <c r="M253" s="173"/>
      <c r="N253" s="174"/>
      <c r="O253" s="174"/>
      <c r="P253" s="175">
        <f>P254+P261+P264+P267</f>
        <v>0</v>
      </c>
      <c r="Q253" s="174"/>
      <c r="R253" s="175">
        <f>R254+R261+R264+R267</f>
        <v>0</v>
      </c>
      <c r="S253" s="174"/>
      <c r="T253" s="176">
        <f>T254+T261+T264+T267</f>
        <v>0</v>
      </c>
      <c r="AR253" s="177" t="s">
        <v>187</v>
      </c>
      <c r="AT253" s="178" t="s">
        <v>79</v>
      </c>
      <c r="AU253" s="178" t="s">
        <v>80</v>
      </c>
      <c r="AY253" s="177" t="s">
        <v>163</v>
      </c>
      <c r="BK253" s="179">
        <f>BK254+BK261+BK264+BK267</f>
        <v>0</v>
      </c>
    </row>
    <row r="254" spans="2:63" s="12" customFormat="1" ht="22.8" customHeight="1">
      <c r="B254" s="166"/>
      <c r="C254" s="167"/>
      <c r="D254" s="168" t="s">
        <v>79</v>
      </c>
      <c r="E254" s="180" t="s">
        <v>403</v>
      </c>
      <c r="F254" s="180" t="s">
        <v>404</v>
      </c>
      <c r="G254" s="167"/>
      <c r="H254" s="167"/>
      <c r="I254" s="170"/>
      <c r="J254" s="181">
        <f>BK254</f>
        <v>0</v>
      </c>
      <c r="K254" s="167"/>
      <c r="L254" s="172"/>
      <c r="M254" s="173"/>
      <c r="N254" s="174"/>
      <c r="O254" s="174"/>
      <c r="P254" s="175">
        <f>SUM(P255:P260)</f>
        <v>0</v>
      </c>
      <c r="Q254" s="174"/>
      <c r="R254" s="175">
        <f>SUM(R255:R260)</f>
        <v>0</v>
      </c>
      <c r="S254" s="174"/>
      <c r="T254" s="176">
        <f>SUM(T255:T260)</f>
        <v>0</v>
      </c>
      <c r="AR254" s="177" t="s">
        <v>187</v>
      </c>
      <c r="AT254" s="178" t="s">
        <v>79</v>
      </c>
      <c r="AU254" s="178" t="s">
        <v>85</v>
      </c>
      <c r="AY254" s="177" t="s">
        <v>163</v>
      </c>
      <c r="BK254" s="179">
        <f>SUM(BK255:BK260)</f>
        <v>0</v>
      </c>
    </row>
    <row r="255" spans="1:65" s="2" customFormat="1" ht="16.5" customHeight="1">
      <c r="A255" s="33"/>
      <c r="B255" s="34"/>
      <c r="C255" s="182" t="s">
        <v>405</v>
      </c>
      <c r="D255" s="182" t="s">
        <v>165</v>
      </c>
      <c r="E255" s="183" t="s">
        <v>406</v>
      </c>
      <c r="F255" s="184" t="s">
        <v>407</v>
      </c>
      <c r="G255" s="185" t="s">
        <v>408</v>
      </c>
      <c r="H255" s="186">
        <v>1</v>
      </c>
      <c r="I255" s="187"/>
      <c r="J255" s="188">
        <f>ROUND(I255*H255,2)</f>
        <v>0</v>
      </c>
      <c r="K255" s="189"/>
      <c r="L255" s="38"/>
      <c r="M255" s="190" t="s">
        <v>1</v>
      </c>
      <c r="N255" s="191" t="s">
        <v>45</v>
      </c>
      <c r="O255" s="70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4" t="s">
        <v>409</v>
      </c>
      <c r="AT255" s="194" t="s">
        <v>165</v>
      </c>
      <c r="AU255" s="194" t="s">
        <v>92</v>
      </c>
      <c r="AY255" s="16" t="s">
        <v>163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6" t="s">
        <v>85</v>
      </c>
      <c r="BK255" s="195">
        <f>ROUND(I255*H255,2)</f>
        <v>0</v>
      </c>
      <c r="BL255" s="16" t="s">
        <v>409</v>
      </c>
      <c r="BM255" s="194" t="s">
        <v>410</v>
      </c>
    </row>
    <row r="256" spans="1:47" s="2" customFormat="1" ht="10.2">
      <c r="A256" s="33"/>
      <c r="B256" s="34"/>
      <c r="C256" s="35"/>
      <c r="D256" s="196" t="s">
        <v>170</v>
      </c>
      <c r="E256" s="35"/>
      <c r="F256" s="197" t="s">
        <v>407</v>
      </c>
      <c r="G256" s="35"/>
      <c r="H256" s="35"/>
      <c r="I256" s="198"/>
      <c r="J256" s="35"/>
      <c r="K256" s="35"/>
      <c r="L256" s="38"/>
      <c r="M256" s="199"/>
      <c r="N256" s="200"/>
      <c r="O256" s="70"/>
      <c r="P256" s="70"/>
      <c r="Q256" s="70"/>
      <c r="R256" s="70"/>
      <c r="S256" s="70"/>
      <c r="T256" s="71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6" t="s">
        <v>170</v>
      </c>
      <c r="AU256" s="16" t="s">
        <v>92</v>
      </c>
    </row>
    <row r="257" spans="1:65" s="2" customFormat="1" ht="16.5" customHeight="1">
      <c r="A257" s="33"/>
      <c r="B257" s="34"/>
      <c r="C257" s="182" t="s">
        <v>411</v>
      </c>
      <c r="D257" s="182" t="s">
        <v>165</v>
      </c>
      <c r="E257" s="183" t="s">
        <v>412</v>
      </c>
      <c r="F257" s="184" t="s">
        <v>413</v>
      </c>
      <c r="G257" s="185" t="s">
        <v>408</v>
      </c>
      <c r="H257" s="186">
        <v>1</v>
      </c>
      <c r="I257" s="187"/>
      <c r="J257" s="188">
        <f>ROUND(I257*H257,2)</f>
        <v>0</v>
      </c>
      <c r="K257" s="189"/>
      <c r="L257" s="38"/>
      <c r="M257" s="190" t="s">
        <v>1</v>
      </c>
      <c r="N257" s="191" t="s">
        <v>45</v>
      </c>
      <c r="O257" s="70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4" t="s">
        <v>409</v>
      </c>
      <c r="AT257" s="194" t="s">
        <v>165</v>
      </c>
      <c r="AU257" s="194" t="s">
        <v>92</v>
      </c>
      <c r="AY257" s="16" t="s">
        <v>163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6" t="s">
        <v>85</v>
      </c>
      <c r="BK257" s="195">
        <f>ROUND(I257*H257,2)</f>
        <v>0</v>
      </c>
      <c r="BL257" s="16" t="s">
        <v>409</v>
      </c>
      <c r="BM257" s="194" t="s">
        <v>414</v>
      </c>
    </row>
    <row r="258" spans="1:47" s="2" customFormat="1" ht="10.2">
      <c r="A258" s="33"/>
      <c r="B258" s="34"/>
      <c r="C258" s="35"/>
      <c r="D258" s="196" t="s">
        <v>170</v>
      </c>
      <c r="E258" s="35"/>
      <c r="F258" s="197" t="s">
        <v>413</v>
      </c>
      <c r="G258" s="35"/>
      <c r="H258" s="35"/>
      <c r="I258" s="198"/>
      <c r="J258" s="35"/>
      <c r="K258" s="35"/>
      <c r="L258" s="38"/>
      <c r="M258" s="199"/>
      <c r="N258" s="200"/>
      <c r="O258" s="70"/>
      <c r="P258" s="70"/>
      <c r="Q258" s="70"/>
      <c r="R258" s="70"/>
      <c r="S258" s="70"/>
      <c r="T258" s="71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170</v>
      </c>
      <c r="AU258" s="16" t="s">
        <v>92</v>
      </c>
    </row>
    <row r="259" spans="1:65" s="2" customFormat="1" ht="16.5" customHeight="1">
      <c r="A259" s="33"/>
      <c r="B259" s="34"/>
      <c r="C259" s="182" t="s">
        <v>415</v>
      </c>
      <c r="D259" s="182" t="s">
        <v>165</v>
      </c>
      <c r="E259" s="183" t="s">
        <v>416</v>
      </c>
      <c r="F259" s="184" t="s">
        <v>417</v>
      </c>
      <c r="G259" s="185" t="s">
        <v>418</v>
      </c>
      <c r="H259" s="186">
        <v>1</v>
      </c>
      <c r="I259" s="187"/>
      <c r="J259" s="188">
        <f>ROUND(I259*H259,2)</f>
        <v>0</v>
      </c>
      <c r="K259" s="189"/>
      <c r="L259" s="38"/>
      <c r="M259" s="190" t="s">
        <v>1</v>
      </c>
      <c r="N259" s="191" t="s">
        <v>45</v>
      </c>
      <c r="O259" s="70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4" t="s">
        <v>409</v>
      </c>
      <c r="AT259" s="194" t="s">
        <v>165</v>
      </c>
      <c r="AU259" s="194" t="s">
        <v>92</v>
      </c>
      <c r="AY259" s="16" t="s">
        <v>163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6" t="s">
        <v>85</v>
      </c>
      <c r="BK259" s="195">
        <f>ROUND(I259*H259,2)</f>
        <v>0</v>
      </c>
      <c r="BL259" s="16" t="s">
        <v>409</v>
      </c>
      <c r="BM259" s="194" t="s">
        <v>419</v>
      </c>
    </row>
    <row r="260" spans="1:47" s="2" customFormat="1" ht="10.2">
      <c r="A260" s="33"/>
      <c r="B260" s="34"/>
      <c r="C260" s="35"/>
      <c r="D260" s="196" t="s">
        <v>170</v>
      </c>
      <c r="E260" s="35"/>
      <c r="F260" s="197" t="s">
        <v>417</v>
      </c>
      <c r="G260" s="35"/>
      <c r="H260" s="35"/>
      <c r="I260" s="198"/>
      <c r="J260" s="35"/>
      <c r="K260" s="35"/>
      <c r="L260" s="38"/>
      <c r="M260" s="199"/>
      <c r="N260" s="200"/>
      <c r="O260" s="70"/>
      <c r="P260" s="70"/>
      <c r="Q260" s="70"/>
      <c r="R260" s="70"/>
      <c r="S260" s="70"/>
      <c r="T260" s="71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170</v>
      </c>
      <c r="AU260" s="16" t="s">
        <v>92</v>
      </c>
    </row>
    <row r="261" spans="2:63" s="12" customFormat="1" ht="22.8" customHeight="1">
      <c r="B261" s="166"/>
      <c r="C261" s="167"/>
      <c r="D261" s="168" t="s">
        <v>79</v>
      </c>
      <c r="E261" s="180" t="s">
        <v>420</v>
      </c>
      <c r="F261" s="180" t="s">
        <v>421</v>
      </c>
      <c r="G261" s="167"/>
      <c r="H261" s="167"/>
      <c r="I261" s="170"/>
      <c r="J261" s="181">
        <f>BK261</f>
        <v>0</v>
      </c>
      <c r="K261" s="167"/>
      <c r="L261" s="172"/>
      <c r="M261" s="173"/>
      <c r="N261" s="174"/>
      <c r="O261" s="174"/>
      <c r="P261" s="175">
        <f>SUM(P262:P263)</f>
        <v>0</v>
      </c>
      <c r="Q261" s="174"/>
      <c r="R261" s="175">
        <f>SUM(R262:R263)</f>
        <v>0</v>
      </c>
      <c r="S261" s="174"/>
      <c r="T261" s="176">
        <f>SUM(T262:T263)</f>
        <v>0</v>
      </c>
      <c r="AR261" s="177" t="s">
        <v>187</v>
      </c>
      <c r="AT261" s="178" t="s">
        <v>79</v>
      </c>
      <c r="AU261" s="178" t="s">
        <v>85</v>
      </c>
      <c r="AY261" s="177" t="s">
        <v>163</v>
      </c>
      <c r="BK261" s="179">
        <f>SUM(BK262:BK263)</f>
        <v>0</v>
      </c>
    </row>
    <row r="262" spans="1:65" s="2" customFormat="1" ht="16.5" customHeight="1">
      <c r="A262" s="33"/>
      <c r="B262" s="34"/>
      <c r="C262" s="182" t="s">
        <v>422</v>
      </c>
      <c r="D262" s="182" t="s">
        <v>165</v>
      </c>
      <c r="E262" s="183" t="s">
        <v>423</v>
      </c>
      <c r="F262" s="184" t="s">
        <v>424</v>
      </c>
      <c r="G262" s="185" t="s">
        <v>418</v>
      </c>
      <c r="H262" s="186">
        <v>1</v>
      </c>
      <c r="I262" s="187"/>
      <c r="J262" s="188">
        <f>ROUND(I262*H262,2)</f>
        <v>0</v>
      </c>
      <c r="K262" s="189"/>
      <c r="L262" s="38"/>
      <c r="M262" s="190" t="s">
        <v>1</v>
      </c>
      <c r="N262" s="191" t="s">
        <v>45</v>
      </c>
      <c r="O262" s="70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4" t="s">
        <v>409</v>
      </c>
      <c r="AT262" s="194" t="s">
        <v>165</v>
      </c>
      <c r="AU262" s="194" t="s">
        <v>92</v>
      </c>
      <c r="AY262" s="16" t="s">
        <v>163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6" t="s">
        <v>85</v>
      </c>
      <c r="BK262" s="195">
        <f>ROUND(I262*H262,2)</f>
        <v>0</v>
      </c>
      <c r="BL262" s="16" t="s">
        <v>409</v>
      </c>
      <c r="BM262" s="194" t="s">
        <v>425</v>
      </c>
    </row>
    <row r="263" spans="1:47" s="2" customFormat="1" ht="10.2">
      <c r="A263" s="33"/>
      <c r="B263" s="34"/>
      <c r="C263" s="35"/>
      <c r="D263" s="196" t="s">
        <v>170</v>
      </c>
      <c r="E263" s="35"/>
      <c r="F263" s="197" t="s">
        <v>424</v>
      </c>
      <c r="G263" s="35"/>
      <c r="H263" s="35"/>
      <c r="I263" s="198"/>
      <c r="J263" s="35"/>
      <c r="K263" s="35"/>
      <c r="L263" s="38"/>
      <c r="M263" s="199"/>
      <c r="N263" s="200"/>
      <c r="O263" s="70"/>
      <c r="P263" s="70"/>
      <c r="Q263" s="70"/>
      <c r="R263" s="70"/>
      <c r="S263" s="70"/>
      <c r="T263" s="71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170</v>
      </c>
      <c r="AU263" s="16" t="s">
        <v>92</v>
      </c>
    </row>
    <row r="264" spans="2:63" s="12" customFormat="1" ht="22.8" customHeight="1">
      <c r="B264" s="166"/>
      <c r="C264" s="167"/>
      <c r="D264" s="168" t="s">
        <v>79</v>
      </c>
      <c r="E264" s="180" t="s">
        <v>426</v>
      </c>
      <c r="F264" s="180" t="s">
        <v>427</v>
      </c>
      <c r="G264" s="167"/>
      <c r="H264" s="167"/>
      <c r="I264" s="170"/>
      <c r="J264" s="181">
        <f>BK264</f>
        <v>0</v>
      </c>
      <c r="K264" s="167"/>
      <c r="L264" s="172"/>
      <c r="M264" s="173"/>
      <c r="N264" s="174"/>
      <c r="O264" s="174"/>
      <c r="P264" s="175">
        <f>SUM(P265:P266)</f>
        <v>0</v>
      </c>
      <c r="Q264" s="174"/>
      <c r="R264" s="175">
        <f>SUM(R265:R266)</f>
        <v>0</v>
      </c>
      <c r="S264" s="174"/>
      <c r="T264" s="176">
        <f>SUM(T265:T266)</f>
        <v>0</v>
      </c>
      <c r="AR264" s="177" t="s">
        <v>187</v>
      </c>
      <c r="AT264" s="178" t="s">
        <v>79</v>
      </c>
      <c r="AU264" s="178" t="s">
        <v>85</v>
      </c>
      <c r="AY264" s="177" t="s">
        <v>163</v>
      </c>
      <c r="BK264" s="179">
        <f>SUM(BK265:BK266)</f>
        <v>0</v>
      </c>
    </row>
    <row r="265" spans="1:65" s="2" customFormat="1" ht="16.5" customHeight="1">
      <c r="A265" s="33"/>
      <c r="B265" s="34"/>
      <c r="C265" s="182" t="s">
        <v>428</v>
      </c>
      <c r="D265" s="182" t="s">
        <v>165</v>
      </c>
      <c r="E265" s="183" t="s">
        <v>429</v>
      </c>
      <c r="F265" s="184" t="s">
        <v>430</v>
      </c>
      <c r="G265" s="185" t="s">
        <v>408</v>
      </c>
      <c r="H265" s="186">
        <v>3</v>
      </c>
      <c r="I265" s="187"/>
      <c r="J265" s="188">
        <f>ROUND(I265*H265,2)</f>
        <v>0</v>
      </c>
      <c r="K265" s="189"/>
      <c r="L265" s="38"/>
      <c r="M265" s="190" t="s">
        <v>1</v>
      </c>
      <c r="N265" s="191" t="s">
        <v>45</v>
      </c>
      <c r="O265" s="70"/>
      <c r="P265" s="192">
        <f>O265*H265</f>
        <v>0</v>
      </c>
      <c r="Q265" s="192">
        <v>0</v>
      </c>
      <c r="R265" s="192">
        <f>Q265*H265</f>
        <v>0</v>
      </c>
      <c r="S265" s="192">
        <v>0</v>
      </c>
      <c r="T265" s="19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4" t="s">
        <v>409</v>
      </c>
      <c r="AT265" s="194" t="s">
        <v>165</v>
      </c>
      <c r="AU265" s="194" t="s">
        <v>92</v>
      </c>
      <c r="AY265" s="16" t="s">
        <v>163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6" t="s">
        <v>85</v>
      </c>
      <c r="BK265" s="195">
        <f>ROUND(I265*H265,2)</f>
        <v>0</v>
      </c>
      <c r="BL265" s="16" t="s">
        <v>409</v>
      </c>
      <c r="BM265" s="194" t="s">
        <v>431</v>
      </c>
    </row>
    <row r="266" spans="1:47" s="2" customFormat="1" ht="10.2">
      <c r="A266" s="33"/>
      <c r="B266" s="34"/>
      <c r="C266" s="35"/>
      <c r="D266" s="196" t="s">
        <v>170</v>
      </c>
      <c r="E266" s="35"/>
      <c r="F266" s="197" t="s">
        <v>430</v>
      </c>
      <c r="G266" s="35"/>
      <c r="H266" s="35"/>
      <c r="I266" s="198"/>
      <c r="J266" s="35"/>
      <c r="K266" s="35"/>
      <c r="L266" s="38"/>
      <c r="M266" s="199"/>
      <c r="N266" s="200"/>
      <c r="O266" s="70"/>
      <c r="P266" s="70"/>
      <c r="Q266" s="70"/>
      <c r="R266" s="70"/>
      <c r="S266" s="70"/>
      <c r="T266" s="71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6" t="s">
        <v>170</v>
      </c>
      <c r="AU266" s="16" t="s">
        <v>92</v>
      </c>
    </row>
    <row r="267" spans="2:63" s="12" customFormat="1" ht="22.8" customHeight="1">
      <c r="B267" s="166"/>
      <c r="C267" s="167"/>
      <c r="D267" s="168" t="s">
        <v>79</v>
      </c>
      <c r="E267" s="180" t="s">
        <v>432</v>
      </c>
      <c r="F267" s="180" t="s">
        <v>433</v>
      </c>
      <c r="G267" s="167"/>
      <c r="H267" s="167"/>
      <c r="I267" s="170"/>
      <c r="J267" s="181">
        <f>BK267</f>
        <v>0</v>
      </c>
      <c r="K267" s="167"/>
      <c r="L267" s="172"/>
      <c r="M267" s="173"/>
      <c r="N267" s="174"/>
      <c r="O267" s="174"/>
      <c r="P267" s="175">
        <f>SUM(P268:P269)</f>
        <v>0</v>
      </c>
      <c r="Q267" s="174"/>
      <c r="R267" s="175">
        <f>SUM(R268:R269)</f>
        <v>0</v>
      </c>
      <c r="S267" s="174"/>
      <c r="T267" s="176">
        <f>SUM(T268:T269)</f>
        <v>0</v>
      </c>
      <c r="AR267" s="177" t="s">
        <v>187</v>
      </c>
      <c r="AT267" s="178" t="s">
        <v>79</v>
      </c>
      <c r="AU267" s="178" t="s">
        <v>85</v>
      </c>
      <c r="AY267" s="177" t="s">
        <v>163</v>
      </c>
      <c r="BK267" s="179">
        <f>SUM(BK268:BK269)</f>
        <v>0</v>
      </c>
    </row>
    <row r="268" spans="1:65" s="2" customFormat="1" ht="16.5" customHeight="1">
      <c r="A268" s="33"/>
      <c r="B268" s="34"/>
      <c r="C268" s="182" t="s">
        <v>434</v>
      </c>
      <c r="D268" s="182" t="s">
        <v>165</v>
      </c>
      <c r="E268" s="183" t="s">
        <v>435</v>
      </c>
      <c r="F268" s="184" t="s">
        <v>436</v>
      </c>
      <c r="G268" s="185" t="s">
        <v>418</v>
      </c>
      <c r="H268" s="186">
        <v>1</v>
      </c>
      <c r="I268" s="187"/>
      <c r="J268" s="188">
        <f>ROUND(I268*H268,2)</f>
        <v>0</v>
      </c>
      <c r="K268" s="189"/>
      <c r="L268" s="38"/>
      <c r="M268" s="190" t="s">
        <v>1</v>
      </c>
      <c r="N268" s="191" t="s">
        <v>45</v>
      </c>
      <c r="O268" s="70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4" t="s">
        <v>409</v>
      </c>
      <c r="AT268" s="194" t="s">
        <v>165</v>
      </c>
      <c r="AU268" s="194" t="s">
        <v>92</v>
      </c>
      <c r="AY268" s="16" t="s">
        <v>163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6" t="s">
        <v>85</v>
      </c>
      <c r="BK268" s="195">
        <f>ROUND(I268*H268,2)</f>
        <v>0</v>
      </c>
      <c r="BL268" s="16" t="s">
        <v>409</v>
      </c>
      <c r="BM268" s="194" t="s">
        <v>437</v>
      </c>
    </row>
    <row r="269" spans="1:47" s="2" customFormat="1" ht="10.2">
      <c r="A269" s="33"/>
      <c r="B269" s="34"/>
      <c r="C269" s="35"/>
      <c r="D269" s="196" t="s">
        <v>170</v>
      </c>
      <c r="E269" s="35"/>
      <c r="F269" s="197" t="s">
        <v>436</v>
      </c>
      <c r="G269" s="35"/>
      <c r="H269" s="35"/>
      <c r="I269" s="198"/>
      <c r="J269" s="35"/>
      <c r="K269" s="35"/>
      <c r="L269" s="38"/>
      <c r="M269" s="234"/>
      <c r="N269" s="235"/>
      <c r="O269" s="236"/>
      <c r="P269" s="236"/>
      <c r="Q269" s="236"/>
      <c r="R269" s="236"/>
      <c r="S269" s="236"/>
      <c r="T269" s="237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170</v>
      </c>
      <c r="AU269" s="16" t="s">
        <v>92</v>
      </c>
    </row>
    <row r="270" spans="1:31" s="2" customFormat="1" ht="6.9" customHeight="1">
      <c r="A270" s="33"/>
      <c r="B270" s="53"/>
      <c r="C270" s="54"/>
      <c r="D270" s="54"/>
      <c r="E270" s="54"/>
      <c r="F270" s="54"/>
      <c r="G270" s="54"/>
      <c r="H270" s="54"/>
      <c r="I270" s="54"/>
      <c r="J270" s="54"/>
      <c r="K270" s="54"/>
      <c r="L270" s="38"/>
      <c r="M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</sheetData>
  <sheetProtection algorithmName="SHA-512" hashValue="XLalgQ8VjWQg2nhvaeOHwNBZRzu9RpT3tY68Vk4JrXjuOJdIoSqbr0JqbwW8BvETEB1Ym36fcWXEg6A0KFiWNg==" saltValue="uYypPy54KmswsNAB9lJowFrsFT2TsD88tqnW9ZWN8B3T6mMIQDccvEcyo+JreJsvn9MyFvDZf+mY9PqDzmqlXA==" spinCount="100000" sheet="1" objects="1" scenarios="1" formatColumns="0" formatRows="0" autoFilter="0"/>
  <autoFilter ref="C123:K269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03"/>
      <c r="C3" s="104"/>
      <c r="D3" s="104"/>
      <c r="E3" s="104"/>
      <c r="F3" s="104"/>
      <c r="G3" s="104"/>
      <c r="H3" s="19"/>
    </row>
    <row r="4" spans="2:8" s="1" customFormat="1" ht="24.9" customHeight="1">
      <c r="B4" s="19"/>
      <c r="C4" s="105" t="s">
        <v>438</v>
      </c>
      <c r="H4" s="19"/>
    </row>
    <row r="5" spans="2:8" s="1" customFormat="1" ht="12" customHeight="1">
      <c r="B5" s="19"/>
      <c r="C5" s="238" t="s">
        <v>13</v>
      </c>
      <c r="D5" s="297" t="s">
        <v>14</v>
      </c>
      <c r="E5" s="292"/>
      <c r="F5" s="292"/>
      <c r="H5" s="19"/>
    </row>
    <row r="6" spans="2:8" s="1" customFormat="1" ht="36.9" customHeight="1">
      <c r="B6" s="19"/>
      <c r="C6" s="239" t="s">
        <v>16</v>
      </c>
      <c r="D6" s="299" t="s">
        <v>17</v>
      </c>
      <c r="E6" s="292"/>
      <c r="F6" s="292"/>
      <c r="H6" s="19"/>
    </row>
    <row r="7" spans="2:8" s="1" customFormat="1" ht="16.5" customHeight="1">
      <c r="B7" s="19"/>
      <c r="C7" s="107" t="s">
        <v>22</v>
      </c>
      <c r="D7" s="109" t="str">
        <f>'Rekapitulace stavby'!AN8</f>
        <v>28. 9. 2018</v>
      </c>
      <c r="H7" s="19"/>
    </row>
    <row r="8" spans="1:8" s="2" customFormat="1" ht="10.8" customHeight="1">
      <c r="A8" s="33"/>
      <c r="B8" s="38"/>
      <c r="C8" s="33"/>
      <c r="D8" s="33"/>
      <c r="E8" s="33"/>
      <c r="F8" s="33"/>
      <c r="G8" s="33"/>
      <c r="H8" s="38"/>
    </row>
    <row r="9" spans="1:8" s="11" customFormat="1" ht="29.25" customHeight="1">
      <c r="A9" s="154"/>
      <c r="B9" s="240"/>
      <c r="C9" s="241" t="s">
        <v>61</v>
      </c>
      <c r="D9" s="242" t="s">
        <v>62</v>
      </c>
      <c r="E9" s="242" t="s">
        <v>150</v>
      </c>
      <c r="F9" s="243" t="s">
        <v>439</v>
      </c>
      <c r="G9" s="154"/>
      <c r="H9" s="240"/>
    </row>
    <row r="10" spans="1:8" s="2" customFormat="1" ht="26.4" customHeight="1">
      <c r="A10" s="33"/>
      <c r="B10" s="38"/>
      <c r="C10" s="244" t="s">
        <v>14</v>
      </c>
      <c r="D10" s="244" t="s">
        <v>17</v>
      </c>
      <c r="E10" s="33"/>
      <c r="F10" s="33"/>
      <c r="G10" s="33"/>
      <c r="H10" s="38"/>
    </row>
    <row r="11" spans="1:8" s="2" customFormat="1" ht="16.8" customHeight="1">
      <c r="A11" s="33"/>
      <c r="B11" s="38"/>
      <c r="C11" s="245" t="s">
        <v>87</v>
      </c>
      <c r="D11" s="246" t="s">
        <v>88</v>
      </c>
      <c r="E11" s="247" t="s">
        <v>89</v>
      </c>
      <c r="F11" s="248">
        <v>49.5</v>
      </c>
      <c r="G11" s="33"/>
      <c r="H11" s="38"/>
    </row>
    <row r="12" spans="1:8" s="2" customFormat="1" ht="16.8" customHeight="1">
      <c r="A12" s="33"/>
      <c r="B12" s="38"/>
      <c r="C12" s="249" t="s">
        <v>1</v>
      </c>
      <c r="D12" s="249" t="s">
        <v>90</v>
      </c>
      <c r="E12" s="16" t="s">
        <v>1</v>
      </c>
      <c r="F12" s="250">
        <v>49.5</v>
      </c>
      <c r="G12" s="33"/>
      <c r="H12" s="38"/>
    </row>
    <row r="13" spans="1:8" s="2" customFormat="1" ht="16.8" customHeight="1">
      <c r="A13" s="33"/>
      <c r="B13" s="38"/>
      <c r="C13" s="251" t="s">
        <v>440</v>
      </c>
      <c r="D13" s="33"/>
      <c r="E13" s="33"/>
      <c r="F13" s="33"/>
      <c r="G13" s="33"/>
      <c r="H13" s="38"/>
    </row>
    <row r="14" spans="1:8" s="2" customFormat="1" ht="16.8" customHeight="1">
      <c r="A14" s="33"/>
      <c r="B14" s="38"/>
      <c r="C14" s="249" t="s">
        <v>313</v>
      </c>
      <c r="D14" s="249" t="s">
        <v>314</v>
      </c>
      <c r="E14" s="16" t="s">
        <v>89</v>
      </c>
      <c r="F14" s="250">
        <v>49.5</v>
      </c>
      <c r="G14" s="33"/>
      <c r="H14" s="38"/>
    </row>
    <row r="15" spans="1:8" s="2" customFormat="1" ht="16.8" customHeight="1">
      <c r="A15" s="33"/>
      <c r="B15" s="38"/>
      <c r="C15" s="249" t="s">
        <v>318</v>
      </c>
      <c r="D15" s="249" t="s">
        <v>319</v>
      </c>
      <c r="E15" s="16" t="s">
        <v>89</v>
      </c>
      <c r="F15" s="250">
        <v>49.5</v>
      </c>
      <c r="G15" s="33"/>
      <c r="H15" s="38"/>
    </row>
    <row r="16" spans="1:8" s="2" customFormat="1" ht="16.8" customHeight="1">
      <c r="A16" s="33"/>
      <c r="B16" s="38"/>
      <c r="C16" s="245" t="s">
        <v>93</v>
      </c>
      <c r="D16" s="246" t="s">
        <v>94</v>
      </c>
      <c r="E16" s="247" t="s">
        <v>95</v>
      </c>
      <c r="F16" s="248">
        <v>5.85</v>
      </c>
      <c r="G16" s="33"/>
      <c r="H16" s="38"/>
    </row>
    <row r="17" spans="1:8" s="2" customFormat="1" ht="16.8" customHeight="1">
      <c r="A17" s="33"/>
      <c r="B17" s="38"/>
      <c r="C17" s="249" t="s">
        <v>1</v>
      </c>
      <c r="D17" s="249" t="s">
        <v>441</v>
      </c>
      <c r="E17" s="16" t="s">
        <v>1</v>
      </c>
      <c r="F17" s="250">
        <v>5.85</v>
      </c>
      <c r="G17" s="33"/>
      <c r="H17" s="38"/>
    </row>
    <row r="18" spans="1:8" s="2" customFormat="1" ht="16.8" customHeight="1">
      <c r="A18" s="33"/>
      <c r="B18" s="38"/>
      <c r="C18" s="251" t="s">
        <v>440</v>
      </c>
      <c r="D18" s="33"/>
      <c r="E18" s="33"/>
      <c r="F18" s="33"/>
      <c r="G18" s="33"/>
      <c r="H18" s="38"/>
    </row>
    <row r="19" spans="1:8" s="2" customFormat="1" ht="16.8" customHeight="1">
      <c r="A19" s="33"/>
      <c r="B19" s="38"/>
      <c r="C19" s="249" t="s">
        <v>183</v>
      </c>
      <c r="D19" s="249" t="s">
        <v>184</v>
      </c>
      <c r="E19" s="16" t="s">
        <v>95</v>
      </c>
      <c r="F19" s="250">
        <v>5.85</v>
      </c>
      <c r="G19" s="33"/>
      <c r="H19" s="38"/>
    </row>
    <row r="20" spans="1:8" s="2" customFormat="1" ht="16.8" customHeight="1">
      <c r="A20" s="33"/>
      <c r="B20" s="38"/>
      <c r="C20" s="245" t="s">
        <v>98</v>
      </c>
      <c r="D20" s="246" t="s">
        <v>99</v>
      </c>
      <c r="E20" s="247" t="s">
        <v>89</v>
      </c>
      <c r="F20" s="248">
        <v>1661.67</v>
      </c>
      <c r="G20" s="33"/>
      <c r="H20" s="38"/>
    </row>
    <row r="21" spans="1:8" s="2" customFormat="1" ht="16.8" customHeight="1">
      <c r="A21" s="33"/>
      <c r="B21" s="38"/>
      <c r="C21" s="249" t="s">
        <v>1</v>
      </c>
      <c r="D21" s="249" t="s">
        <v>442</v>
      </c>
      <c r="E21" s="16" t="s">
        <v>1</v>
      </c>
      <c r="F21" s="250">
        <v>1661.67</v>
      </c>
      <c r="G21" s="33"/>
      <c r="H21" s="38"/>
    </row>
    <row r="22" spans="1:8" s="2" customFormat="1" ht="16.8" customHeight="1">
      <c r="A22" s="33"/>
      <c r="B22" s="38"/>
      <c r="C22" s="251" t="s">
        <v>440</v>
      </c>
      <c r="D22" s="33"/>
      <c r="E22" s="33"/>
      <c r="F22" s="33"/>
      <c r="G22" s="33"/>
      <c r="H22" s="38"/>
    </row>
    <row r="23" spans="1:8" s="2" customFormat="1" ht="16.8" customHeight="1">
      <c r="A23" s="33"/>
      <c r="B23" s="38"/>
      <c r="C23" s="249" t="s">
        <v>252</v>
      </c>
      <c r="D23" s="249" t="s">
        <v>253</v>
      </c>
      <c r="E23" s="16" t="s">
        <v>89</v>
      </c>
      <c r="F23" s="250">
        <v>1661.67</v>
      </c>
      <c r="G23" s="33"/>
      <c r="H23" s="38"/>
    </row>
    <row r="24" spans="1:8" s="2" customFormat="1" ht="16.8" customHeight="1">
      <c r="A24" s="33"/>
      <c r="B24" s="38"/>
      <c r="C24" s="249" t="s">
        <v>342</v>
      </c>
      <c r="D24" s="249" t="s">
        <v>343</v>
      </c>
      <c r="E24" s="16" t="s">
        <v>89</v>
      </c>
      <c r="F24" s="250">
        <v>1661.67</v>
      </c>
      <c r="G24" s="33"/>
      <c r="H24" s="38"/>
    </row>
    <row r="25" spans="1:8" s="2" customFormat="1" ht="16.8" customHeight="1">
      <c r="A25" s="33"/>
      <c r="B25" s="38"/>
      <c r="C25" s="249" t="s">
        <v>352</v>
      </c>
      <c r="D25" s="249" t="s">
        <v>353</v>
      </c>
      <c r="E25" s="16" t="s">
        <v>89</v>
      </c>
      <c r="F25" s="250">
        <v>1661.67</v>
      </c>
      <c r="G25" s="33"/>
      <c r="H25" s="38"/>
    </row>
    <row r="26" spans="1:8" s="2" customFormat="1" ht="16.8" customHeight="1">
      <c r="A26" s="33"/>
      <c r="B26" s="38"/>
      <c r="C26" s="249" t="s">
        <v>347</v>
      </c>
      <c r="D26" s="249" t="s">
        <v>348</v>
      </c>
      <c r="E26" s="16" t="s">
        <v>216</v>
      </c>
      <c r="F26" s="250">
        <v>1048.946</v>
      </c>
      <c r="G26" s="33"/>
      <c r="H26" s="38"/>
    </row>
    <row r="27" spans="1:8" s="2" customFormat="1" ht="16.8" customHeight="1">
      <c r="A27" s="33"/>
      <c r="B27" s="38"/>
      <c r="C27" s="245" t="s">
        <v>101</v>
      </c>
      <c r="D27" s="246" t="s">
        <v>102</v>
      </c>
      <c r="E27" s="247" t="s">
        <v>95</v>
      </c>
      <c r="F27" s="248">
        <v>19.44</v>
      </c>
      <c r="G27" s="33"/>
      <c r="H27" s="38"/>
    </row>
    <row r="28" spans="1:8" s="2" customFormat="1" ht="16.8" customHeight="1">
      <c r="A28" s="33"/>
      <c r="B28" s="38"/>
      <c r="C28" s="249" t="s">
        <v>1</v>
      </c>
      <c r="D28" s="249" t="s">
        <v>443</v>
      </c>
      <c r="E28" s="16" t="s">
        <v>1</v>
      </c>
      <c r="F28" s="250">
        <v>19.44</v>
      </c>
      <c r="G28" s="33"/>
      <c r="H28" s="38"/>
    </row>
    <row r="29" spans="1:8" s="2" customFormat="1" ht="16.8" customHeight="1">
      <c r="A29" s="33"/>
      <c r="B29" s="38"/>
      <c r="C29" s="251" t="s">
        <v>440</v>
      </c>
      <c r="D29" s="33"/>
      <c r="E29" s="33"/>
      <c r="F29" s="33"/>
      <c r="G29" s="33"/>
      <c r="H29" s="38"/>
    </row>
    <row r="30" spans="1:8" s="2" customFormat="1" ht="16.8" customHeight="1">
      <c r="A30" s="33"/>
      <c r="B30" s="38"/>
      <c r="C30" s="249" t="s">
        <v>188</v>
      </c>
      <c r="D30" s="249" t="s">
        <v>189</v>
      </c>
      <c r="E30" s="16" t="s">
        <v>95</v>
      </c>
      <c r="F30" s="250">
        <v>19.44</v>
      </c>
      <c r="G30" s="33"/>
      <c r="H30" s="38"/>
    </row>
    <row r="31" spans="1:8" s="2" customFormat="1" ht="16.8" customHeight="1">
      <c r="A31" s="33"/>
      <c r="B31" s="38"/>
      <c r="C31" s="245" t="s">
        <v>104</v>
      </c>
      <c r="D31" s="246" t="s">
        <v>105</v>
      </c>
      <c r="E31" s="247" t="s">
        <v>95</v>
      </c>
      <c r="F31" s="248">
        <v>41.185</v>
      </c>
      <c r="G31" s="33"/>
      <c r="H31" s="38"/>
    </row>
    <row r="32" spans="1:8" s="2" customFormat="1" ht="16.8" customHeight="1">
      <c r="A32" s="33"/>
      <c r="B32" s="38"/>
      <c r="C32" s="249" t="s">
        <v>1</v>
      </c>
      <c r="D32" s="249" t="s">
        <v>444</v>
      </c>
      <c r="E32" s="16" t="s">
        <v>1</v>
      </c>
      <c r="F32" s="250">
        <v>41.185</v>
      </c>
      <c r="G32" s="33"/>
      <c r="H32" s="38"/>
    </row>
    <row r="33" spans="1:8" s="2" customFormat="1" ht="16.8" customHeight="1">
      <c r="A33" s="33"/>
      <c r="B33" s="38"/>
      <c r="C33" s="251" t="s">
        <v>440</v>
      </c>
      <c r="D33" s="33"/>
      <c r="E33" s="33"/>
      <c r="F33" s="33"/>
      <c r="G33" s="33"/>
      <c r="H33" s="38"/>
    </row>
    <row r="34" spans="1:8" s="2" customFormat="1" ht="16.8" customHeight="1">
      <c r="A34" s="33"/>
      <c r="B34" s="38"/>
      <c r="C34" s="249" t="s">
        <v>303</v>
      </c>
      <c r="D34" s="249" t="s">
        <v>304</v>
      </c>
      <c r="E34" s="16" t="s">
        <v>95</v>
      </c>
      <c r="F34" s="250">
        <v>41.185</v>
      </c>
      <c r="G34" s="33"/>
      <c r="H34" s="38"/>
    </row>
    <row r="35" spans="1:8" s="2" customFormat="1" ht="16.8" customHeight="1">
      <c r="A35" s="33"/>
      <c r="B35" s="38"/>
      <c r="C35" s="245" t="s">
        <v>107</v>
      </c>
      <c r="D35" s="246" t="s">
        <v>108</v>
      </c>
      <c r="E35" s="247" t="s">
        <v>89</v>
      </c>
      <c r="F35" s="248">
        <v>62.253</v>
      </c>
      <c r="G35" s="33"/>
      <c r="H35" s="38"/>
    </row>
    <row r="36" spans="1:8" s="2" customFormat="1" ht="16.8" customHeight="1">
      <c r="A36" s="33"/>
      <c r="B36" s="38"/>
      <c r="C36" s="249" t="s">
        <v>1</v>
      </c>
      <c r="D36" s="249" t="s">
        <v>445</v>
      </c>
      <c r="E36" s="16" t="s">
        <v>1</v>
      </c>
      <c r="F36" s="250">
        <v>62.253</v>
      </c>
      <c r="G36" s="33"/>
      <c r="H36" s="38"/>
    </row>
    <row r="37" spans="1:8" s="2" customFormat="1" ht="16.8" customHeight="1">
      <c r="A37" s="33"/>
      <c r="B37" s="38"/>
      <c r="C37" s="251" t="s">
        <v>440</v>
      </c>
      <c r="D37" s="33"/>
      <c r="E37" s="33"/>
      <c r="F37" s="33"/>
      <c r="G37" s="33"/>
      <c r="H37" s="38"/>
    </row>
    <row r="38" spans="1:8" s="2" customFormat="1" ht="16.8" customHeight="1">
      <c r="A38" s="33"/>
      <c r="B38" s="38"/>
      <c r="C38" s="249" t="s">
        <v>298</v>
      </c>
      <c r="D38" s="249" t="s">
        <v>299</v>
      </c>
      <c r="E38" s="16" t="s">
        <v>89</v>
      </c>
      <c r="F38" s="250">
        <v>62.253</v>
      </c>
      <c r="G38" s="33"/>
      <c r="H38" s="38"/>
    </row>
    <row r="39" spans="1:8" s="2" customFormat="1" ht="16.8" customHeight="1">
      <c r="A39" s="33"/>
      <c r="B39" s="38"/>
      <c r="C39" s="245" t="s">
        <v>446</v>
      </c>
      <c r="D39" s="246" t="s">
        <v>447</v>
      </c>
      <c r="E39" s="247" t="s">
        <v>95</v>
      </c>
      <c r="F39" s="248">
        <v>400.784</v>
      </c>
      <c r="G39" s="33"/>
      <c r="H39" s="38"/>
    </row>
    <row r="40" spans="1:8" s="2" customFormat="1" ht="16.8" customHeight="1">
      <c r="A40" s="33"/>
      <c r="B40" s="38"/>
      <c r="C40" s="249" t="s">
        <v>1</v>
      </c>
      <c r="D40" s="249" t="s">
        <v>448</v>
      </c>
      <c r="E40" s="16" t="s">
        <v>1</v>
      </c>
      <c r="F40" s="250">
        <v>68.45</v>
      </c>
      <c r="G40" s="33"/>
      <c r="H40" s="38"/>
    </row>
    <row r="41" spans="1:8" s="2" customFormat="1" ht="16.8" customHeight="1">
      <c r="A41" s="33"/>
      <c r="B41" s="38"/>
      <c r="C41" s="249" t="s">
        <v>1</v>
      </c>
      <c r="D41" s="249" t="s">
        <v>449</v>
      </c>
      <c r="E41" s="16" t="s">
        <v>1</v>
      </c>
      <c r="F41" s="250">
        <v>332.334</v>
      </c>
      <c r="G41" s="33"/>
      <c r="H41" s="38"/>
    </row>
    <row r="42" spans="1:8" s="2" customFormat="1" ht="16.8" customHeight="1">
      <c r="A42" s="33"/>
      <c r="B42" s="38"/>
      <c r="C42" s="249" t="s">
        <v>1</v>
      </c>
      <c r="D42" s="249" t="s">
        <v>182</v>
      </c>
      <c r="E42" s="16" t="s">
        <v>1</v>
      </c>
      <c r="F42" s="250">
        <v>400.784</v>
      </c>
      <c r="G42" s="33"/>
      <c r="H42" s="38"/>
    </row>
    <row r="43" spans="1:8" s="2" customFormat="1" ht="16.8" customHeight="1">
      <c r="A43" s="33"/>
      <c r="B43" s="38"/>
      <c r="C43" s="245" t="s">
        <v>110</v>
      </c>
      <c r="D43" s="246" t="s">
        <v>111</v>
      </c>
      <c r="E43" s="247" t="s">
        <v>95</v>
      </c>
      <c r="F43" s="248">
        <v>83.497</v>
      </c>
      <c r="G43" s="33"/>
      <c r="H43" s="38"/>
    </row>
    <row r="44" spans="1:8" s="2" customFormat="1" ht="16.8" customHeight="1">
      <c r="A44" s="33"/>
      <c r="B44" s="38"/>
      <c r="C44" s="249" t="s">
        <v>1</v>
      </c>
      <c r="D44" s="249" t="s">
        <v>450</v>
      </c>
      <c r="E44" s="16" t="s">
        <v>1</v>
      </c>
      <c r="F44" s="250">
        <v>6.061</v>
      </c>
      <c r="G44" s="33"/>
      <c r="H44" s="38"/>
    </row>
    <row r="45" spans="1:8" s="2" customFormat="1" ht="16.8" customHeight="1">
      <c r="A45" s="33"/>
      <c r="B45" s="38"/>
      <c r="C45" s="249" t="s">
        <v>1</v>
      </c>
      <c r="D45" s="249" t="s">
        <v>451</v>
      </c>
      <c r="E45" s="16" t="s">
        <v>1</v>
      </c>
      <c r="F45" s="250">
        <v>46.283</v>
      </c>
      <c r="G45" s="33"/>
      <c r="H45" s="38"/>
    </row>
    <row r="46" spans="1:8" s="2" customFormat="1" ht="16.8" customHeight="1">
      <c r="A46" s="33"/>
      <c r="B46" s="38"/>
      <c r="C46" s="249" t="s">
        <v>1</v>
      </c>
      <c r="D46" s="249" t="s">
        <v>452</v>
      </c>
      <c r="E46" s="16" t="s">
        <v>1</v>
      </c>
      <c r="F46" s="250">
        <v>31.153</v>
      </c>
      <c r="G46" s="33"/>
      <c r="H46" s="38"/>
    </row>
    <row r="47" spans="1:8" s="2" customFormat="1" ht="16.8" customHeight="1">
      <c r="A47" s="33"/>
      <c r="B47" s="38"/>
      <c r="C47" s="249" t="s">
        <v>1</v>
      </c>
      <c r="D47" s="249" t="s">
        <v>182</v>
      </c>
      <c r="E47" s="16" t="s">
        <v>1</v>
      </c>
      <c r="F47" s="250">
        <v>83.497</v>
      </c>
      <c r="G47" s="33"/>
      <c r="H47" s="38"/>
    </row>
    <row r="48" spans="1:8" s="2" customFormat="1" ht="16.8" customHeight="1">
      <c r="A48" s="33"/>
      <c r="B48" s="38"/>
      <c r="C48" s="251" t="s">
        <v>440</v>
      </c>
      <c r="D48" s="33"/>
      <c r="E48" s="33"/>
      <c r="F48" s="33"/>
      <c r="G48" s="33"/>
      <c r="H48" s="38"/>
    </row>
    <row r="49" spans="1:8" s="2" customFormat="1" ht="16.8" customHeight="1">
      <c r="A49" s="33"/>
      <c r="B49" s="38"/>
      <c r="C49" s="249" t="s">
        <v>204</v>
      </c>
      <c r="D49" s="249" t="s">
        <v>205</v>
      </c>
      <c r="E49" s="16" t="s">
        <v>95</v>
      </c>
      <c r="F49" s="250">
        <v>83.497</v>
      </c>
      <c r="G49" s="33"/>
      <c r="H49" s="38"/>
    </row>
    <row r="50" spans="1:8" s="2" customFormat="1" ht="16.8" customHeight="1">
      <c r="A50" s="33"/>
      <c r="B50" s="38"/>
      <c r="C50" s="245" t="s">
        <v>113</v>
      </c>
      <c r="D50" s="246" t="s">
        <v>114</v>
      </c>
      <c r="E50" s="247" t="s">
        <v>95</v>
      </c>
      <c r="F50" s="248">
        <v>952.28</v>
      </c>
      <c r="G50" s="33"/>
      <c r="H50" s="38"/>
    </row>
    <row r="51" spans="1:8" s="2" customFormat="1" ht="16.8" customHeight="1">
      <c r="A51" s="33"/>
      <c r="B51" s="38"/>
      <c r="C51" s="249" t="s">
        <v>1</v>
      </c>
      <c r="D51" s="249" t="s">
        <v>453</v>
      </c>
      <c r="E51" s="16" t="s">
        <v>1</v>
      </c>
      <c r="F51" s="250">
        <v>952.28</v>
      </c>
      <c r="G51" s="33"/>
      <c r="H51" s="38"/>
    </row>
    <row r="52" spans="1:8" s="2" customFormat="1" ht="16.8" customHeight="1">
      <c r="A52" s="33"/>
      <c r="B52" s="38"/>
      <c r="C52" s="251" t="s">
        <v>440</v>
      </c>
      <c r="D52" s="33"/>
      <c r="E52" s="33"/>
      <c r="F52" s="33"/>
      <c r="G52" s="33"/>
      <c r="H52" s="38"/>
    </row>
    <row r="53" spans="1:8" s="2" customFormat="1" ht="16.8" customHeight="1">
      <c r="A53" s="33"/>
      <c r="B53" s="38"/>
      <c r="C53" s="249" t="s">
        <v>177</v>
      </c>
      <c r="D53" s="249" t="s">
        <v>178</v>
      </c>
      <c r="E53" s="16" t="s">
        <v>95</v>
      </c>
      <c r="F53" s="250">
        <v>475.28</v>
      </c>
      <c r="G53" s="33"/>
      <c r="H53" s="38"/>
    </row>
    <row r="54" spans="1:8" s="2" customFormat="1" ht="16.8" customHeight="1">
      <c r="A54" s="33"/>
      <c r="B54" s="38"/>
      <c r="C54" s="245" t="s">
        <v>116</v>
      </c>
      <c r="D54" s="246" t="s">
        <v>117</v>
      </c>
      <c r="E54" s="247" t="s">
        <v>89</v>
      </c>
      <c r="F54" s="248">
        <v>477</v>
      </c>
      <c r="G54" s="33"/>
      <c r="H54" s="38"/>
    </row>
    <row r="55" spans="1:8" s="2" customFormat="1" ht="16.8" customHeight="1">
      <c r="A55" s="33"/>
      <c r="B55" s="38"/>
      <c r="C55" s="249" t="s">
        <v>1</v>
      </c>
      <c r="D55" s="249" t="s">
        <v>454</v>
      </c>
      <c r="E55" s="16" t="s">
        <v>1</v>
      </c>
      <c r="F55" s="250">
        <v>462</v>
      </c>
      <c r="G55" s="33"/>
      <c r="H55" s="38"/>
    </row>
    <row r="56" spans="1:8" s="2" customFormat="1" ht="16.8" customHeight="1">
      <c r="A56" s="33"/>
      <c r="B56" s="38"/>
      <c r="C56" s="249" t="s">
        <v>1</v>
      </c>
      <c r="D56" s="249" t="s">
        <v>8</v>
      </c>
      <c r="E56" s="16" t="s">
        <v>1</v>
      </c>
      <c r="F56" s="250">
        <v>15</v>
      </c>
      <c r="G56" s="33"/>
      <c r="H56" s="38"/>
    </row>
    <row r="57" spans="1:8" s="2" customFormat="1" ht="16.8" customHeight="1">
      <c r="A57" s="33"/>
      <c r="B57" s="38"/>
      <c r="C57" s="249" t="s">
        <v>1</v>
      </c>
      <c r="D57" s="249" t="s">
        <v>182</v>
      </c>
      <c r="E57" s="16" t="s">
        <v>1</v>
      </c>
      <c r="F57" s="250">
        <v>477</v>
      </c>
      <c r="G57" s="33"/>
      <c r="H57" s="38"/>
    </row>
    <row r="58" spans="1:8" s="2" customFormat="1" ht="16.8" customHeight="1">
      <c r="A58" s="33"/>
      <c r="B58" s="38"/>
      <c r="C58" s="251" t="s">
        <v>440</v>
      </c>
      <c r="D58" s="33"/>
      <c r="E58" s="33"/>
      <c r="F58" s="33"/>
      <c r="G58" s="33"/>
      <c r="H58" s="38"/>
    </row>
    <row r="59" spans="1:8" s="2" customFormat="1" ht="16.8" customHeight="1">
      <c r="A59" s="33"/>
      <c r="B59" s="38"/>
      <c r="C59" s="249" t="s">
        <v>172</v>
      </c>
      <c r="D59" s="249" t="s">
        <v>173</v>
      </c>
      <c r="E59" s="16" t="s">
        <v>89</v>
      </c>
      <c r="F59" s="250">
        <v>477</v>
      </c>
      <c r="G59" s="33"/>
      <c r="H59" s="38"/>
    </row>
    <row r="60" spans="1:8" s="2" customFormat="1" ht="16.8" customHeight="1">
      <c r="A60" s="33"/>
      <c r="B60" s="38"/>
      <c r="C60" s="249" t="s">
        <v>177</v>
      </c>
      <c r="D60" s="249" t="s">
        <v>178</v>
      </c>
      <c r="E60" s="16" t="s">
        <v>95</v>
      </c>
      <c r="F60" s="250">
        <v>475.28</v>
      </c>
      <c r="G60" s="33"/>
      <c r="H60" s="38"/>
    </row>
    <row r="61" spans="1:8" s="2" customFormat="1" ht="16.8" customHeight="1">
      <c r="A61" s="33"/>
      <c r="B61" s="38"/>
      <c r="C61" s="245" t="s">
        <v>119</v>
      </c>
      <c r="D61" s="246" t="s">
        <v>120</v>
      </c>
      <c r="E61" s="247" t="s">
        <v>89</v>
      </c>
      <c r="F61" s="248">
        <v>55.713</v>
      </c>
      <c r="G61" s="33"/>
      <c r="H61" s="38"/>
    </row>
    <row r="62" spans="1:8" s="2" customFormat="1" ht="16.8" customHeight="1">
      <c r="A62" s="33"/>
      <c r="B62" s="38"/>
      <c r="C62" s="249" t="s">
        <v>1</v>
      </c>
      <c r="D62" s="249" t="s">
        <v>455</v>
      </c>
      <c r="E62" s="16" t="s">
        <v>1</v>
      </c>
      <c r="F62" s="250">
        <v>55.713</v>
      </c>
      <c r="G62" s="33"/>
      <c r="H62" s="38"/>
    </row>
    <row r="63" spans="1:8" s="2" customFormat="1" ht="16.8" customHeight="1">
      <c r="A63" s="33"/>
      <c r="B63" s="38"/>
      <c r="C63" s="251" t="s">
        <v>440</v>
      </c>
      <c r="D63" s="33"/>
      <c r="E63" s="33"/>
      <c r="F63" s="33"/>
      <c r="G63" s="33"/>
      <c r="H63" s="38"/>
    </row>
    <row r="64" spans="1:8" s="2" customFormat="1" ht="16.8" customHeight="1">
      <c r="A64" s="33"/>
      <c r="B64" s="38"/>
      <c r="C64" s="249" t="s">
        <v>293</v>
      </c>
      <c r="D64" s="249" t="s">
        <v>294</v>
      </c>
      <c r="E64" s="16" t="s">
        <v>89</v>
      </c>
      <c r="F64" s="250">
        <v>55.713</v>
      </c>
      <c r="G64" s="33"/>
      <c r="H64" s="38"/>
    </row>
    <row r="65" spans="1:8" s="2" customFormat="1" ht="16.8" customHeight="1">
      <c r="A65" s="33"/>
      <c r="B65" s="38"/>
      <c r="C65" s="245" t="s">
        <v>456</v>
      </c>
      <c r="D65" s="246" t="s">
        <v>457</v>
      </c>
      <c r="E65" s="247" t="s">
        <v>89</v>
      </c>
      <c r="F65" s="248">
        <v>234.6</v>
      </c>
      <c r="G65" s="33"/>
      <c r="H65" s="38"/>
    </row>
    <row r="66" spans="1:8" s="2" customFormat="1" ht="16.8" customHeight="1">
      <c r="A66" s="33"/>
      <c r="B66" s="38"/>
      <c r="C66" s="249" t="s">
        <v>1</v>
      </c>
      <c r="D66" s="249" t="s">
        <v>458</v>
      </c>
      <c r="E66" s="16" t="s">
        <v>1</v>
      </c>
      <c r="F66" s="250">
        <v>234.6</v>
      </c>
      <c r="G66" s="33"/>
      <c r="H66" s="38"/>
    </row>
    <row r="67" spans="1:8" s="2" customFormat="1" ht="16.8" customHeight="1">
      <c r="A67" s="33"/>
      <c r="B67" s="38"/>
      <c r="C67" s="245" t="s">
        <v>459</v>
      </c>
      <c r="D67" s="246" t="s">
        <v>460</v>
      </c>
      <c r="E67" s="247" t="s">
        <v>89</v>
      </c>
      <c r="F67" s="248">
        <v>1417</v>
      </c>
      <c r="G67" s="33"/>
      <c r="H67" s="38"/>
    </row>
    <row r="68" spans="1:8" s="2" customFormat="1" ht="16.8" customHeight="1">
      <c r="A68" s="33"/>
      <c r="B68" s="38"/>
      <c r="C68" s="249" t="s">
        <v>1</v>
      </c>
      <c r="D68" s="249" t="s">
        <v>461</v>
      </c>
      <c r="E68" s="16" t="s">
        <v>1</v>
      </c>
      <c r="F68" s="250">
        <v>1417</v>
      </c>
      <c r="G68" s="33"/>
      <c r="H68" s="38"/>
    </row>
    <row r="69" spans="1:8" s="2" customFormat="1" ht="16.8" customHeight="1">
      <c r="A69" s="33"/>
      <c r="B69" s="38"/>
      <c r="C69" s="245" t="s">
        <v>462</v>
      </c>
      <c r="D69" s="246" t="s">
        <v>463</v>
      </c>
      <c r="E69" s="247" t="s">
        <v>95</v>
      </c>
      <c r="F69" s="248">
        <v>14.205</v>
      </c>
      <c r="G69" s="33"/>
      <c r="H69" s="38"/>
    </row>
    <row r="70" spans="1:8" s="2" customFormat="1" ht="16.8" customHeight="1">
      <c r="A70" s="33"/>
      <c r="B70" s="38"/>
      <c r="C70" s="249" t="s">
        <v>1</v>
      </c>
      <c r="D70" s="249" t="s">
        <v>464</v>
      </c>
      <c r="E70" s="16" t="s">
        <v>1</v>
      </c>
      <c r="F70" s="250">
        <v>14.205</v>
      </c>
      <c r="G70" s="33"/>
      <c r="H70" s="38"/>
    </row>
    <row r="71" spans="1:8" s="2" customFormat="1" ht="16.8" customHeight="1">
      <c r="A71" s="33"/>
      <c r="B71" s="38"/>
      <c r="C71" s="245" t="s">
        <v>122</v>
      </c>
      <c r="D71" s="246" t="s">
        <v>123</v>
      </c>
      <c r="E71" s="247" t="s">
        <v>89</v>
      </c>
      <c r="F71" s="248">
        <v>1369</v>
      </c>
      <c r="G71" s="33"/>
      <c r="H71" s="38"/>
    </row>
    <row r="72" spans="1:8" s="2" customFormat="1" ht="16.8" customHeight="1">
      <c r="A72" s="33"/>
      <c r="B72" s="38"/>
      <c r="C72" s="249" t="s">
        <v>1</v>
      </c>
      <c r="D72" s="249" t="s">
        <v>124</v>
      </c>
      <c r="E72" s="16" t="s">
        <v>1</v>
      </c>
      <c r="F72" s="250">
        <v>1369</v>
      </c>
      <c r="G72" s="33"/>
      <c r="H72" s="38"/>
    </row>
    <row r="73" spans="1:8" s="2" customFormat="1" ht="16.8" customHeight="1">
      <c r="A73" s="33"/>
      <c r="B73" s="38"/>
      <c r="C73" s="251" t="s">
        <v>440</v>
      </c>
      <c r="D73" s="33"/>
      <c r="E73" s="33"/>
      <c r="F73" s="33"/>
      <c r="G73" s="33"/>
      <c r="H73" s="38"/>
    </row>
    <row r="74" spans="1:8" s="2" customFormat="1" ht="16.8" customHeight="1">
      <c r="A74" s="33"/>
      <c r="B74" s="38"/>
      <c r="C74" s="249" t="s">
        <v>288</v>
      </c>
      <c r="D74" s="249" t="s">
        <v>289</v>
      </c>
      <c r="E74" s="16" t="s">
        <v>89</v>
      </c>
      <c r="F74" s="250">
        <v>1369</v>
      </c>
      <c r="G74" s="33"/>
      <c r="H74" s="38"/>
    </row>
    <row r="75" spans="1:8" s="2" customFormat="1" ht="16.8" customHeight="1">
      <c r="A75" s="33"/>
      <c r="B75" s="38"/>
      <c r="C75" s="245" t="s">
        <v>125</v>
      </c>
      <c r="D75" s="246" t="s">
        <v>126</v>
      </c>
      <c r="E75" s="247" t="s">
        <v>95</v>
      </c>
      <c r="F75" s="248">
        <v>103.288</v>
      </c>
      <c r="G75" s="33"/>
      <c r="H75" s="38"/>
    </row>
    <row r="76" spans="1:8" s="2" customFormat="1" ht="16.8" customHeight="1">
      <c r="A76" s="33"/>
      <c r="B76" s="38"/>
      <c r="C76" s="249" t="s">
        <v>1</v>
      </c>
      <c r="D76" s="249" t="s">
        <v>465</v>
      </c>
      <c r="E76" s="16" t="s">
        <v>1</v>
      </c>
      <c r="F76" s="250">
        <v>966.485</v>
      </c>
      <c r="G76" s="33"/>
      <c r="H76" s="38"/>
    </row>
    <row r="77" spans="1:8" s="2" customFormat="1" ht="16.8" customHeight="1">
      <c r="A77" s="33"/>
      <c r="B77" s="38"/>
      <c r="C77" s="249" t="s">
        <v>1</v>
      </c>
      <c r="D77" s="249" t="s">
        <v>181</v>
      </c>
      <c r="E77" s="16" t="s">
        <v>1</v>
      </c>
      <c r="F77" s="250">
        <v>-477</v>
      </c>
      <c r="G77" s="33"/>
      <c r="H77" s="38"/>
    </row>
    <row r="78" spans="1:8" s="2" customFormat="1" ht="16.8" customHeight="1">
      <c r="A78" s="33"/>
      <c r="B78" s="38"/>
      <c r="C78" s="249" t="s">
        <v>1</v>
      </c>
      <c r="D78" s="249" t="s">
        <v>466</v>
      </c>
      <c r="E78" s="16" t="s">
        <v>1</v>
      </c>
      <c r="F78" s="250">
        <v>-110.412</v>
      </c>
      <c r="G78" s="33"/>
      <c r="H78" s="38"/>
    </row>
    <row r="79" spans="1:8" s="2" customFormat="1" ht="16.8" customHeight="1">
      <c r="A79" s="33"/>
      <c r="B79" s="38"/>
      <c r="C79" s="249" t="s">
        <v>1</v>
      </c>
      <c r="D79" s="249" t="s">
        <v>467</v>
      </c>
      <c r="E79" s="16" t="s">
        <v>1</v>
      </c>
      <c r="F79" s="250">
        <v>-275.785</v>
      </c>
      <c r="G79" s="33"/>
      <c r="H79" s="38"/>
    </row>
    <row r="80" spans="1:8" s="2" customFormat="1" ht="16.8" customHeight="1">
      <c r="A80" s="33"/>
      <c r="B80" s="38"/>
      <c r="C80" s="249" t="s">
        <v>1</v>
      </c>
      <c r="D80" s="249" t="s">
        <v>182</v>
      </c>
      <c r="E80" s="16" t="s">
        <v>1</v>
      </c>
      <c r="F80" s="250">
        <v>103.288</v>
      </c>
      <c r="G80" s="33"/>
      <c r="H80" s="38"/>
    </row>
    <row r="81" spans="1:8" s="2" customFormat="1" ht="16.8" customHeight="1">
      <c r="A81" s="33"/>
      <c r="B81" s="38"/>
      <c r="C81" s="251" t="s">
        <v>440</v>
      </c>
      <c r="D81" s="33"/>
      <c r="E81" s="33"/>
      <c r="F81" s="33"/>
      <c r="G81" s="33"/>
      <c r="H81" s="38"/>
    </row>
    <row r="82" spans="1:8" s="2" customFormat="1" ht="16.8" customHeight="1">
      <c r="A82" s="33"/>
      <c r="B82" s="38"/>
      <c r="C82" s="249" t="s">
        <v>193</v>
      </c>
      <c r="D82" s="249" t="s">
        <v>194</v>
      </c>
      <c r="E82" s="16" t="s">
        <v>95</v>
      </c>
      <c r="F82" s="250">
        <v>103.288</v>
      </c>
      <c r="G82" s="33"/>
      <c r="H82" s="38"/>
    </row>
    <row r="83" spans="1:8" s="2" customFormat="1" ht="20.4">
      <c r="A83" s="33"/>
      <c r="B83" s="38"/>
      <c r="C83" s="249" t="s">
        <v>198</v>
      </c>
      <c r="D83" s="249" t="s">
        <v>199</v>
      </c>
      <c r="E83" s="16" t="s">
        <v>95</v>
      </c>
      <c r="F83" s="250">
        <v>826.304</v>
      </c>
      <c r="G83" s="33"/>
      <c r="H83" s="38"/>
    </row>
    <row r="84" spans="1:8" s="2" customFormat="1" ht="16.8" customHeight="1">
      <c r="A84" s="33"/>
      <c r="B84" s="38"/>
      <c r="C84" s="249" t="s">
        <v>209</v>
      </c>
      <c r="D84" s="249" t="s">
        <v>210</v>
      </c>
      <c r="E84" s="16" t="s">
        <v>95</v>
      </c>
      <c r="F84" s="250">
        <v>103.288</v>
      </c>
      <c r="G84" s="33"/>
      <c r="H84" s="38"/>
    </row>
    <row r="85" spans="1:8" s="2" customFormat="1" ht="16.8" customHeight="1">
      <c r="A85" s="33"/>
      <c r="B85" s="38"/>
      <c r="C85" s="249" t="s">
        <v>214</v>
      </c>
      <c r="D85" s="249" t="s">
        <v>215</v>
      </c>
      <c r="E85" s="16" t="s">
        <v>216</v>
      </c>
      <c r="F85" s="250">
        <v>206.576</v>
      </c>
      <c r="G85" s="33"/>
      <c r="H85" s="38"/>
    </row>
    <row r="86" spans="1:8" s="2" customFormat="1" ht="16.8" customHeight="1">
      <c r="A86" s="33"/>
      <c r="B86" s="38"/>
      <c r="C86" s="245" t="s">
        <v>128</v>
      </c>
      <c r="D86" s="246" t="s">
        <v>129</v>
      </c>
      <c r="E86" s="247" t="s">
        <v>95</v>
      </c>
      <c r="F86" s="248">
        <v>26.915</v>
      </c>
      <c r="G86" s="33"/>
      <c r="H86" s="38"/>
    </row>
    <row r="87" spans="1:8" s="2" customFormat="1" ht="16.8" customHeight="1">
      <c r="A87" s="33"/>
      <c r="B87" s="38"/>
      <c r="C87" s="249" t="s">
        <v>1</v>
      </c>
      <c r="D87" s="249" t="s">
        <v>468</v>
      </c>
      <c r="E87" s="16" t="s">
        <v>1</v>
      </c>
      <c r="F87" s="250">
        <v>26.915</v>
      </c>
      <c r="G87" s="33"/>
      <c r="H87" s="38"/>
    </row>
    <row r="88" spans="1:8" s="2" customFormat="1" ht="16.8" customHeight="1">
      <c r="A88" s="33"/>
      <c r="B88" s="38"/>
      <c r="C88" s="251" t="s">
        <v>440</v>
      </c>
      <c r="D88" s="33"/>
      <c r="E88" s="33"/>
      <c r="F88" s="33"/>
      <c r="G88" s="33"/>
      <c r="H88" s="38"/>
    </row>
    <row r="89" spans="1:8" s="2" customFormat="1" ht="16.8" customHeight="1">
      <c r="A89" s="33"/>
      <c r="B89" s="38"/>
      <c r="C89" s="249" t="s">
        <v>221</v>
      </c>
      <c r="D89" s="249" t="s">
        <v>222</v>
      </c>
      <c r="E89" s="16" t="s">
        <v>95</v>
      </c>
      <c r="F89" s="250">
        <v>26.915</v>
      </c>
      <c r="G89" s="33"/>
      <c r="H89" s="38"/>
    </row>
    <row r="90" spans="1:8" s="2" customFormat="1" ht="7.35" customHeight="1">
      <c r="A90" s="33"/>
      <c r="B90" s="134"/>
      <c r="C90" s="135"/>
      <c r="D90" s="135"/>
      <c r="E90" s="135"/>
      <c r="F90" s="135"/>
      <c r="G90" s="135"/>
      <c r="H90" s="38"/>
    </row>
    <row r="91" spans="1:8" s="2" customFormat="1" ht="10.2">
      <c r="A91" s="33"/>
      <c r="B91" s="33"/>
      <c r="C91" s="33"/>
      <c r="D91" s="33"/>
      <c r="E91" s="33"/>
      <c r="F91" s="33"/>
      <c r="G91" s="33"/>
      <c r="H91" s="33"/>
    </row>
  </sheetData>
  <sheetProtection algorithmName="SHA-512" hashValue="+U5IoM7nmt8ZDdtmJAslzOSysVaRgYmXgFiCUN7MTL6KZmQNueQEjHTnqs94rkloDJKpQPS7RVC9kOmqrawBkQ==" saltValue="zI2R2hGLgolIFfJPRJmkmUlNr1KfVccfSBYYjEmluxrDOfUhA6ox90UsMblrnzRDiomiVi1D8yh2aXo/NqvdP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FIREMNI\Karel-st</dc:creator>
  <cp:keywords/>
  <dc:description/>
  <cp:lastModifiedBy>Turanová Dana</cp:lastModifiedBy>
  <dcterms:created xsi:type="dcterms:W3CDTF">2021-02-02T07:13:08Z</dcterms:created>
  <dcterms:modified xsi:type="dcterms:W3CDTF">2021-02-02T10:07:44Z</dcterms:modified>
  <cp:category/>
  <cp:version/>
  <cp:contentType/>
  <cp:contentStatus/>
</cp:coreProperties>
</file>