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C:\Users\Bruna\Desktop\"/>
    </mc:Choice>
  </mc:AlternateContent>
  <xr:revisionPtr revIDLastSave="0" documentId="13_ncr:1_{DE16C800-0CB2-44B9-82CA-C831323793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S 04 - Motorové rozvody ..." sheetId="2" r:id="rId1"/>
  </sheets>
  <definedNames>
    <definedName name="_xlnm._FilterDatabase" localSheetId="0" hidden="1">'PS 04 - Motorové rozvody ...'!$C$15:$K$75</definedName>
    <definedName name="_xlnm.Print_Titles" localSheetId="0">'PS 04 - Motorové rozvody ...'!$15:$15</definedName>
    <definedName name="_xlnm.Print_Area" localSheetId="0">'PS 04 - Motorové rozvody ...'!#REF!,'PS 04 - Motorové rozvody ...'!#REF!,'PS 04 - Motorové rozvody ...'!$C$3:$K$75</definedName>
  </definedNames>
  <calcPr calcId="191029"/>
</workbook>
</file>

<file path=xl/calcChain.xml><?xml version="1.0" encoding="utf-8"?>
<calcChain xmlns="http://schemas.openxmlformats.org/spreadsheetml/2006/main">
  <c r="BI71" i="2" l="1"/>
  <c r="BH71" i="2"/>
  <c r="BG71" i="2"/>
  <c r="BF71" i="2"/>
  <c r="T71" i="2"/>
  <c r="R71" i="2"/>
  <c r="P71" i="2"/>
  <c r="BI66" i="2"/>
  <c r="BH66" i="2"/>
  <c r="BG66" i="2"/>
  <c r="BF66" i="2"/>
  <c r="T66" i="2"/>
  <c r="R66" i="2"/>
  <c r="P66" i="2"/>
  <c r="BI61" i="2"/>
  <c r="BH61" i="2"/>
  <c r="BG61" i="2"/>
  <c r="BF61" i="2"/>
  <c r="T61" i="2"/>
  <c r="R61" i="2"/>
  <c r="P61" i="2"/>
  <c r="BI56" i="2"/>
  <c r="BH56" i="2"/>
  <c r="BG56" i="2"/>
  <c r="BF56" i="2"/>
  <c r="T56" i="2"/>
  <c r="R56" i="2"/>
  <c r="P56" i="2"/>
  <c r="BI51" i="2"/>
  <c r="BH51" i="2"/>
  <c r="BG51" i="2"/>
  <c r="BF51" i="2"/>
  <c r="T51" i="2"/>
  <c r="R51" i="2"/>
  <c r="P51" i="2"/>
  <c r="BI46" i="2"/>
  <c r="BH46" i="2"/>
  <c r="BG46" i="2"/>
  <c r="BF46" i="2"/>
  <c r="T46" i="2"/>
  <c r="R46" i="2"/>
  <c r="P46" i="2"/>
  <c r="BI41" i="2"/>
  <c r="BH41" i="2"/>
  <c r="BG41" i="2"/>
  <c r="BF41" i="2"/>
  <c r="T41" i="2"/>
  <c r="R41" i="2"/>
  <c r="P41" i="2"/>
  <c r="BI36" i="2"/>
  <c r="BH36" i="2"/>
  <c r="BG36" i="2"/>
  <c r="BF36" i="2"/>
  <c r="T36" i="2"/>
  <c r="R36" i="2"/>
  <c r="P36" i="2"/>
  <c r="BI31" i="2"/>
  <c r="BH31" i="2"/>
  <c r="BG31" i="2"/>
  <c r="BF31" i="2"/>
  <c r="T31" i="2"/>
  <c r="R31" i="2"/>
  <c r="P31" i="2"/>
  <c r="BI26" i="2"/>
  <c r="BH26" i="2"/>
  <c r="BG26" i="2"/>
  <c r="BF26" i="2"/>
  <c r="T26" i="2"/>
  <c r="R26" i="2"/>
  <c r="P26" i="2"/>
  <c r="BI19" i="2"/>
  <c r="BH19" i="2"/>
  <c r="BG19" i="2"/>
  <c r="BF19" i="2"/>
  <c r="T19" i="2"/>
  <c r="T18" i="2" s="1"/>
  <c r="R19" i="2"/>
  <c r="R18" i="2" s="1"/>
  <c r="P19" i="2"/>
  <c r="P18" i="2" s="1"/>
  <c r="J71" i="2"/>
  <c r="BK66" i="2"/>
  <c r="BK61" i="2"/>
  <c r="BK56" i="2"/>
  <c r="J51" i="2"/>
  <c r="J26" i="2"/>
  <c r="BK19" i="2"/>
  <c r="BK71" i="2"/>
  <c r="J66" i="2"/>
  <c r="J61" i="2"/>
  <c r="BK51" i="2"/>
  <c r="BK46" i="2"/>
  <c r="BK41" i="2"/>
  <c r="J36" i="2"/>
  <c r="BK31" i="2"/>
  <c r="J56" i="2"/>
  <c r="J46" i="2"/>
  <c r="J41" i="2"/>
  <c r="BK36" i="2"/>
  <c r="J31" i="2"/>
  <c r="BK26" i="2"/>
  <c r="J19" i="2"/>
  <c r="BK25" i="2" l="1"/>
  <c r="J25" i="2" s="1"/>
  <c r="R25" i="2"/>
  <c r="R17" i="2" s="1"/>
  <c r="R16" i="2" s="1"/>
  <c r="P25" i="2"/>
  <c r="P17" i="2" s="1"/>
  <c r="P16" i="2" s="1"/>
  <c r="T25" i="2"/>
  <c r="T17" i="2" s="1"/>
  <c r="T16" i="2" s="1"/>
  <c r="BE19" i="2"/>
  <c r="BE36" i="2"/>
  <c r="BE41" i="2"/>
  <c r="BE46" i="2"/>
  <c r="BE26" i="2"/>
  <c r="BE31" i="2"/>
  <c r="BE56" i="2"/>
  <c r="BE51" i="2"/>
  <c r="BE61" i="2"/>
  <c r="BE66" i="2"/>
  <c r="BE71" i="2"/>
  <c r="BK18" i="2"/>
  <c r="J18" i="2"/>
  <c r="BK17" i="2" l="1"/>
  <c r="J17" i="2" s="1"/>
  <c r="BK16" i="2" l="1"/>
  <c r="J16" i="2"/>
</calcChain>
</file>

<file path=xl/sharedStrings.xml><?xml version="1.0" encoding="utf-8"?>
<sst xmlns="http://schemas.openxmlformats.org/spreadsheetml/2006/main" count="573" uniqueCount="100">
  <si>
    <t/>
  </si>
  <si>
    <t>Stavba:</t>
  </si>
  <si>
    <t>Místo:</t>
  </si>
  <si>
    <t>Datum:</t>
  </si>
  <si>
    <t>Zadavatel:</t>
  </si>
  <si>
    <t>Zhotovitel:</t>
  </si>
  <si>
    <t>Projektant:</t>
  </si>
  <si>
    <t>True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</si>
  <si>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</si>
  <si>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</si>
  <si>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</si>
  <si>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</si>
  <si>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</si>
  <si>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</si>
  <si>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</si>
  <si>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</si>
  <si>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PS 04</t>
  </si>
  <si>
    <t>1</t>
  </si>
  <si>
    <t>2</t>
  </si>
  <si>
    <t>Objekt: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</si>
  <si>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</si>
  <si>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</si>
  <si>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</si>
  <si>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</si>
  <si>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</si>
  <si>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</si>
  <si>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</si>
  <si>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</si>
  <si>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</si>
  <si>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</si>
  <si>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</si>
  <si>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</si>
  <si>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</si>
  <si>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</si>
  <si>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</si>
  <si>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Motorové rozvody a MaR</t>
  </si>
  <si>
    <t>ROZPOCET</t>
  </si>
  <si>
    <t>B_04</t>
  </si>
  <si>
    <t>Elektrické rozvaděče</t>
  </si>
  <si>
    <t>16</t>
  </si>
  <si>
    <t>K</t>
  </si>
  <si>
    <t>B_4.1</t>
  </si>
  <si>
    <t>RM3-Rozvaděč  oceloplechový skříňový , IP 55 - montáž viz D.2.4.7</t>
  </si>
  <si>
    <t>kus</t>
  </si>
  <si>
    <t>R-položka</t>
  </si>
  <si>
    <t>4</t>
  </si>
  <si>
    <t>32</t>
  </si>
  <si>
    <t>PP</t>
  </si>
  <si>
    <t>P</t>
  </si>
  <si>
    <t>Poznámka k položce:_x000D_
Poznámka k položce: Montáž již dodaného materiálu v rámci pravého pole</t>
  </si>
  <si>
    <t>VV</t>
  </si>
  <si>
    <t xml:space="preserve">UPOZORNĚNÍ: Položka je povinná subdodávka ŘS - ANDRITZ.  </t>
  </si>
  <si>
    <t>1"ks"</t>
  </si>
  <si>
    <t>Součet</t>
  </si>
  <si>
    <t>D_04</t>
  </si>
  <si>
    <t>Ostatní</t>
  </si>
  <si>
    <t>56</t>
  </si>
  <si>
    <t>D_4.5</t>
  </si>
  <si>
    <t>Vedení a koordinace projektu, podpora projektanta (podklady) viz D.2.4.1</t>
  </si>
  <si>
    <t>kpl</t>
  </si>
  <si>
    <t>112</t>
  </si>
  <si>
    <t xml:space="preserve">UPOZORNĚNÍ: Položka je povinná subdodávka ŘS - ANDRITZ. </t>
  </si>
  <si>
    <t>59</t>
  </si>
  <si>
    <t>D_4.8</t>
  </si>
  <si>
    <t>Zpracování databáze, vyjasnění funkcí viz D.2.4.1</t>
  </si>
  <si>
    <t>118</t>
  </si>
  <si>
    <t>60</t>
  </si>
  <si>
    <t>D_4.9</t>
  </si>
  <si>
    <t>Parametrizace ŘS viz D.2.4.1</t>
  </si>
  <si>
    <t>120</t>
  </si>
  <si>
    <t>63</t>
  </si>
  <si>
    <t>D_4.12</t>
  </si>
  <si>
    <t>Parametrizace lokální vizualizace viz D.2.4.1</t>
  </si>
  <si>
    <t>-835598973</t>
  </si>
  <si>
    <t>64</t>
  </si>
  <si>
    <t>D_4.13</t>
  </si>
  <si>
    <t>Úprava ŘS na HCN Nechranice viz D.2.4.1</t>
  </si>
  <si>
    <t>128</t>
  </si>
  <si>
    <t>65</t>
  </si>
  <si>
    <t>D_4.14</t>
  </si>
  <si>
    <t>Parametrizace komunikací (přelivy - HCN Nechranice), stávající radiové přenos. Zařízení viz D.2.4.1</t>
  </si>
  <si>
    <t>130</t>
  </si>
  <si>
    <t>66</t>
  </si>
  <si>
    <t>D_4.15</t>
  </si>
  <si>
    <t>Dokumentace - provozní předpisy, atesty, certifikáty viz D.2.4.1</t>
  </si>
  <si>
    <t>132</t>
  </si>
  <si>
    <t>67</t>
  </si>
  <si>
    <t>D_4.16</t>
  </si>
  <si>
    <t>Zkoušky a uvedení do provozu (ŘS) viz D.2.4.1</t>
  </si>
  <si>
    <t>134</t>
  </si>
  <si>
    <t>68</t>
  </si>
  <si>
    <t>D_4.17</t>
  </si>
  <si>
    <t>Atesty a certifikáty k použitým přístrojům, protokol o kusové zkoušce rozváděčů, protokol o provedení FAT, návod k obsluze a údržbě ŘS  viz D.2.4.1</t>
  </si>
  <si>
    <t>136</t>
  </si>
  <si>
    <t>69</t>
  </si>
  <si>
    <t>D_4.18</t>
  </si>
  <si>
    <t>Zaškolení obsluhy viz D.2.4.1</t>
  </si>
  <si>
    <t>138</t>
  </si>
  <si>
    <t xml:space="preserve">VD Nechranice rekonstrukce krajních polí bezpečnostního přelivu - pravé pole - povinné subdodávky ANDRITZ </t>
  </si>
  <si>
    <t xml:space="preserve">PS 04 - Motorové rozvody a 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</si>
</sst>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d\.mm\.yyyy"/>
    <numFmt numFmtId="166" formatCode="#,##0.00000"/>
    <numFmt numFmtId="167" formatCode="#,##0.000"/>
  </numFmts>
  <fonts count="2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b/>
      <sz val="12"/>
      <color rgb="FF969696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2" fillId="0" borderId="0" xfId="0" applyNumberFormat="1" applyFont="1" applyAlignment="1"/>
    <xf numFmtId="166" fontId="13" fillId="0" borderId="7" xfId="0" applyNumberFormat="1" applyFont="1" applyBorder="1" applyAlignment="1"/>
    <xf numFmtId="166" fontId="13" fillId="0" borderId="8" xfId="0" applyNumberFormat="1" applyFont="1" applyBorder="1" applyAlignment="1"/>
    <xf numFmtId="4" fontId="14" fillId="0" borderId="0" xfId="0" applyNumberFormat="1" applyFont="1" applyAlignment="1">
      <alignment vertical="center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/>
    <xf numFmtId="0" fontId="5" fillId="0" borderId="9" xfId="0" applyFont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166" fontId="5" fillId="0" borderId="10" xfId="0" applyNumberFormat="1" applyFont="1" applyBorder="1" applyAlignme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67" fontId="10" fillId="0" borderId="17" xfId="0" applyNumberFormat="1" applyFont="1" applyBorder="1" applyAlignment="1" applyProtection="1">
      <alignment vertical="center"/>
      <protection locked="0"/>
    </xf>
    <xf numFmtId="4" fontId="10" fillId="0" borderId="17" xfId="0" applyNumberFormat="1" applyFont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6"/>
  <sheetViews>
    <sheetView showGridLines="0" tabSelected="1" workbookViewId="0">
      <selection activeCell="Y12" sqref="Y1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63" s="2" customFormat="1" ht="6.95" customHeight="1" x14ac:dyDescent="0.2">
      <c r="A2" s="13"/>
      <c r="B2" s="18"/>
      <c r="C2" s="19"/>
      <c r="D2" s="19"/>
      <c r="E2" s="19"/>
      <c r="F2" s="19"/>
      <c r="G2" s="19"/>
      <c r="H2" s="19"/>
      <c r="I2" s="19"/>
      <c r="J2" s="19"/>
      <c r="K2" s="19"/>
      <c r="L2" s="15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63" s="2" customFormat="1" ht="24.95" customHeight="1" x14ac:dyDescent="0.2">
      <c r="A3" s="13"/>
      <c r="B3" s="14"/>
      <c r="C3" s="9" t="s">
        <v>22</v>
      </c>
      <c r="D3" s="13"/>
      <c r="E3" s="13"/>
      <c r="F3" s="13"/>
      <c r="G3" s="13"/>
      <c r="H3" s="13"/>
      <c r="I3" s="13"/>
      <c r="J3" s="13"/>
      <c r="K3" s="13"/>
      <c r="L3" s="15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63" s="2" customFormat="1" ht="6.95" customHeight="1" x14ac:dyDescent="0.2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15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63" s="2" customFormat="1" ht="12" customHeight="1" x14ac:dyDescent="0.2">
      <c r="A5" s="13"/>
      <c r="B5" s="14"/>
      <c r="C5" s="11" t="s">
        <v>1</v>
      </c>
      <c r="D5" s="13"/>
      <c r="E5" s="13"/>
      <c r="F5" s="13"/>
      <c r="G5" s="13"/>
      <c r="H5" s="13"/>
      <c r="I5" s="13"/>
      <c r="J5" s="13"/>
      <c r="K5" s="13"/>
      <c r="L5" s="15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63" s="2" customFormat="1" ht="26.25" customHeight="1" x14ac:dyDescent="0.2">
      <c r="A6" s="13"/>
      <c r="B6" s="14"/>
      <c r="C6" s="13"/>
      <c r="D6" s="13"/>
      <c r="E6" s="94" t="s">
        <v>98</v>
      </c>
      <c r="F6" s="95"/>
      <c r="G6" s="95"/>
      <c r="H6" s="95"/>
      <c r="I6" s="13"/>
      <c r="J6" s="13"/>
      <c r="K6" s="13"/>
      <c r="L6" s="15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63" s="2" customFormat="1" ht="12" customHeight="1" x14ac:dyDescent="0.2">
      <c r="A7" s="13"/>
      <c r="B7" s="14"/>
      <c r="C7" s="11" t="s">
        <v>19</v>
      </c>
      <c r="D7" s="13"/>
      <c r="E7" s="13"/>
      <c r="F7" s="13"/>
      <c r="G7" s="13"/>
      <c r="H7" s="13"/>
      <c r="I7" s="13"/>
      <c r="J7" s="13"/>
      <c r="K7" s="13"/>
      <c r="L7" s="15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63" s="2" customFormat="1" ht="16.5" customHeight="1" x14ac:dyDescent="0.2">
      <c r="A8" s="13"/>
      <c r="B8" s="14"/>
      <c r="C8" s="13"/>
      <c r="D8" s="13"/>
      <c r="E8" s="96" t="s">
        <v>99</v>
      </c>
      <c r="F8" s="93"/>
      <c r="G8" s="93"/>
      <c r="H8" s="93"/>
      <c r="I8" s="13"/>
      <c r="J8" s="13"/>
      <c r="K8" s="13"/>
      <c r="L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63" s="2" customFormat="1" ht="6.95" customHeight="1" x14ac:dyDescent="0.2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63" s="2" customFormat="1" ht="12" customHeight="1" x14ac:dyDescent="0.2">
      <c r="A10" s="13"/>
      <c r="B10" s="14"/>
      <c r="C10" s="11" t="s">
        <v>2</v>
      </c>
      <c r="D10" s="13"/>
      <c r="E10" s="13"/>
      <c r="F10" s="10"/>
      <c r="G10" s="13"/>
      <c r="H10" s="13"/>
      <c r="I10" s="11" t="s">
        <v>3</v>
      </c>
      <c r="J10" s="20"/>
      <c r="K10" s="13"/>
      <c r="L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63" s="2" customFormat="1" ht="6.95" customHeight="1" x14ac:dyDescent="0.2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63" s="2" customFormat="1" ht="15.2" customHeight="1" x14ac:dyDescent="0.2">
      <c r="A12" s="13"/>
      <c r="B12" s="14"/>
      <c r="C12" s="11" t="s">
        <v>4</v>
      </c>
      <c r="D12" s="13"/>
      <c r="E12" s="13"/>
      <c r="F12" s="10"/>
      <c r="G12" s="13"/>
      <c r="H12" s="13"/>
      <c r="I12" s="11" t="s">
        <v>6</v>
      </c>
      <c r="J12" s="12"/>
      <c r="K12" s="13"/>
      <c r="L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63" s="2" customFormat="1" ht="15.2" customHeight="1" x14ac:dyDescent="0.2">
      <c r="A13" s="13"/>
      <c r="B13" s="14"/>
      <c r="C13" s="11" t="s">
        <v>5</v>
      </c>
      <c r="D13" s="13"/>
      <c r="E13" s="13"/>
      <c r="F13" s="10"/>
      <c r="G13" s="13"/>
      <c r="H13" s="13"/>
      <c r="I13" s="11" t="s">
        <v>8</v>
      </c>
      <c r="J13" s="12"/>
      <c r="K13" s="13"/>
      <c r="L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63" s="2" customFormat="1" ht="10.35" customHeight="1" x14ac:dyDescent="0.2">
      <c r="A14" s="13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63" s="3" customFormat="1" ht="29.25" customHeight="1" x14ac:dyDescent="0.2">
      <c r="A15" s="30"/>
      <c r="B15" s="31"/>
      <c r="C15" s="32" t="s">
        <v>23</v>
      </c>
      <c r="D15" s="33" t="s">
        <v>13</v>
      </c>
      <c r="E15" s="33" t="s">
        <v>11</v>
      </c>
      <c r="F15" s="33" t="s">
        <v>12</v>
      </c>
      <c r="G15" s="33" t="s">
        <v>24</v>
      </c>
      <c r="H15" s="33" t="s">
        <v>25</v>
      </c>
      <c r="I15" s="33" t="s">
        <v>26</v>
      </c>
      <c r="J15" s="33" t="s">
        <v>20</v>
      </c>
      <c r="K15" s="34" t="s">
        <v>27</v>
      </c>
      <c r="L15" s="35"/>
      <c r="M15" s="24" t="s">
        <v>0</v>
      </c>
      <c r="N15" s="25" t="s">
        <v>9</v>
      </c>
      <c r="O15" s="25" t="s">
        <v>28</v>
      </c>
      <c r="P15" s="25" t="s">
        <v>29</v>
      </c>
      <c r="Q15" s="25" t="s">
        <v>30</v>
      </c>
      <c r="R15" s="25" t="s">
        <v>31</v>
      </c>
      <c r="S15" s="25" t="s">
        <v>32</v>
      </c>
      <c r="T15" s="26" t="s">
        <v>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63" s="2" customFormat="1" ht="22.9" customHeight="1" x14ac:dyDescent="0.25">
      <c r="A16" s="13"/>
      <c r="B16" s="14"/>
      <c r="C16" s="29" t="s">
        <v>34</v>
      </c>
      <c r="D16" s="13"/>
      <c r="E16" s="13"/>
      <c r="F16" s="13"/>
      <c r="G16" s="13"/>
      <c r="H16" s="13"/>
      <c r="I16" s="13"/>
      <c r="J16" s="36">
        <f>BK16</f>
        <v>272455.5</v>
      </c>
      <c r="K16" s="13"/>
      <c r="L16" s="14"/>
      <c r="M16" s="27"/>
      <c r="N16" s="21"/>
      <c r="O16" s="28"/>
      <c r="P16" s="37">
        <f>P17</f>
        <v>0</v>
      </c>
      <c r="Q16" s="28"/>
      <c r="R16" s="37">
        <f>R17</f>
        <v>0</v>
      </c>
      <c r="S16" s="28"/>
      <c r="T16" s="38">
        <f>T17</f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T16" s="8" t="s">
        <v>14</v>
      </c>
      <c r="AU16" s="8" t="s">
        <v>21</v>
      </c>
      <c r="BK16" s="39">
        <f>BK17</f>
        <v>272455.5</v>
      </c>
    </row>
    <row r="17" spans="1:65" s="4" customFormat="1" ht="25.9" customHeight="1" x14ac:dyDescent="0.2">
      <c r="B17" s="40"/>
      <c r="D17" s="41" t="s">
        <v>14</v>
      </c>
      <c r="E17" s="42" t="s">
        <v>16</v>
      </c>
      <c r="F17" s="42" t="s">
        <v>35</v>
      </c>
      <c r="J17" s="43">
        <f>BK17</f>
        <v>272455.5</v>
      </c>
      <c r="L17" s="40"/>
      <c r="M17" s="44"/>
      <c r="N17" s="45"/>
      <c r="O17" s="45"/>
      <c r="P17" s="46">
        <f>P18+P25</f>
        <v>0</v>
      </c>
      <c r="Q17" s="45"/>
      <c r="R17" s="46">
        <f>R18+R25</f>
        <v>0</v>
      </c>
      <c r="S17" s="45"/>
      <c r="T17" s="47">
        <f>T18+T25</f>
        <v>0</v>
      </c>
      <c r="AR17" s="41" t="s">
        <v>17</v>
      </c>
      <c r="AT17" s="48" t="s">
        <v>14</v>
      </c>
      <c r="AU17" s="48" t="s">
        <v>15</v>
      </c>
      <c r="AY17" s="41" t="s">
        <v>36</v>
      </c>
      <c r="BK17" s="49">
        <f>BK18+BK25</f>
        <v>272455.5</v>
      </c>
    </row>
    <row r="18" spans="1:65" s="4" customFormat="1" ht="22.9" customHeight="1" x14ac:dyDescent="0.2">
      <c r="B18" s="40"/>
      <c r="D18" s="41" t="s">
        <v>14</v>
      </c>
      <c r="E18" s="50" t="s">
        <v>37</v>
      </c>
      <c r="F18" s="50" t="s">
        <v>38</v>
      </c>
      <c r="J18" s="51">
        <f>BK18</f>
        <v>17640</v>
      </c>
      <c r="L18" s="40"/>
      <c r="M18" s="44"/>
      <c r="N18" s="45"/>
      <c r="O18" s="45"/>
      <c r="P18" s="46">
        <f>SUM(P19:P24)</f>
        <v>0</v>
      </c>
      <c r="Q18" s="45"/>
      <c r="R18" s="46">
        <f>SUM(R19:R24)</f>
        <v>0</v>
      </c>
      <c r="S18" s="45"/>
      <c r="T18" s="47">
        <f>SUM(T19:T24)</f>
        <v>0</v>
      </c>
      <c r="AR18" s="41" t="s">
        <v>17</v>
      </c>
      <c r="AT18" s="48" t="s">
        <v>14</v>
      </c>
      <c r="AU18" s="48" t="s">
        <v>17</v>
      </c>
      <c r="AY18" s="41" t="s">
        <v>36</v>
      </c>
      <c r="BK18" s="49">
        <f>SUM(BK19:BK24)</f>
        <v>17640</v>
      </c>
    </row>
    <row r="19" spans="1:65" s="2" customFormat="1" ht="24" x14ac:dyDescent="0.2">
      <c r="A19" s="13"/>
      <c r="B19" s="52"/>
      <c r="C19" s="53" t="s">
        <v>39</v>
      </c>
      <c r="D19" s="53" t="s">
        <v>40</v>
      </c>
      <c r="E19" s="54" t="s">
        <v>41</v>
      </c>
      <c r="F19" s="55" t="s">
        <v>42</v>
      </c>
      <c r="G19" s="56" t="s">
        <v>43</v>
      </c>
      <c r="H19" s="57">
        <v>1</v>
      </c>
      <c r="I19" s="58">
        <v>17640</v>
      </c>
      <c r="J19" s="58">
        <f>ROUND(I19*H19,2)</f>
        <v>17640</v>
      </c>
      <c r="K19" s="55" t="s">
        <v>44</v>
      </c>
      <c r="L19" s="14"/>
      <c r="M19" s="59" t="s">
        <v>0</v>
      </c>
      <c r="N19" s="60" t="s">
        <v>10</v>
      </c>
      <c r="O19" s="61">
        <v>0</v>
      </c>
      <c r="P19" s="61">
        <f>O19*H19</f>
        <v>0</v>
      </c>
      <c r="Q19" s="61">
        <v>0</v>
      </c>
      <c r="R19" s="61">
        <f>Q19*H19</f>
        <v>0</v>
      </c>
      <c r="S19" s="61">
        <v>0</v>
      </c>
      <c r="T19" s="62">
        <f>S19*H19</f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R19" s="63" t="s">
        <v>45</v>
      </c>
      <c r="AT19" s="63" t="s">
        <v>40</v>
      </c>
      <c r="AU19" s="63" t="s">
        <v>18</v>
      </c>
      <c r="AY19" s="8" t="s">
        <v>36</v>
      </c>
      <c r="BE19" s="64">
        <f>IF(N19="základní",J19,0)</f>
        <v>17640</v>
      </c>
      <c r="BF19" s="64">
        <f>IF(N19="snížená",J19,0)</f>
        <v>0</v>
      </c>
      <c r="BG19" s="64">
        <f>IF(N19="zákl. přenesená",J19,0)</f>
        <v>0</v>
      </c>
      <c r="BH19" s="64">
        <f>IF(N19="sníž. přenesená",J19,0)</f>
        <v>0</v>
      </c>
      <c r="BI19" s="64">
        <f>IF(N19="nulová",J19,0)</f>
        <v>0</v>
      </c>
      <c r="BJ19" s="8" t="s">
        <v>17</v>
      </c>
      <c r="BK19" s="64">
        <f>ROUND(I19*H19,2)</f>
        <v>17640</v>
      </c>
      <c r="BL19" s="8" t="s">
        <v>45</v>
      </c>
      <c r="BM19" s="63" t="s">
        <v>46</v>
      </c>
    </row>
    <row r="20" spans="1:65" s="2" customFormat="1" ht="19.5" x14ac:dyDescent="0.2">
      <c r="A20" s="13"/>
      <c r="B20" s="14"/>
      <c r="C20" s="13"/>
      <c r="D20" s="65" t="s">
        <v>47</v>
      </c>
      <c r="E20" s="13"/>
      <c r="F20" s="66" t="s">
        <v>42</v>
      </c>
      <c r="G20" s="13"/>
      <c r="H20" s="13"/>
      <c r="I20" s="13"/>
      <c r="J20" s="13"/>
      <c r="K20" s="13"/>
      <c r="L20" s="14"/>
      <c r="M20" s="67"/>
      <c r="N20" s="68"/>
      <c r="O20" s="22"/>
      <c r="P20" s="22"/>
      <c r="Q20" s="22"/>
      <c r="R20" s="22"/>
      <c r="S20" s="22"/>
      <c r="T20" s="2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T20" s="8" t="s">
        <v>47</v>
      </c>
      <c r="AU20" s="8" t="s">
        <v>18</v>
      </c>
    </row>
    <row r="21" spans="1:65" s="2" customFormat="1" ht="29.25" x14ac:dyDescent="0.2">
      <c r="A21" s="13"/>
      <c r="B21" s="14"/>
      <c r="C21" s="13"/>
      <c r="D21" s="65" t="s">
        <v>48</v>
      </c>
      <c r="E21" s="13"/>
      <c r="F21" s="69" t="s">
        <v>49</v>
      </c>
      <c r="G21" s="13"/>
      <c r="H21" s="13"/>
      <c r="I21" s="13"/>
      <c r="J21" s="13"/>
      <c r="K21" s="13"/>
      <c r="L21" s="14"/>
      <c r="M21" s="67"/>
      <c r="N21" s="68"/>
      <c r="O21" s="22"/>
      <c r="P21" s="22"/>
      <c r="Q21" s="22"/>
      <c r="R21" s="22"/>
      <c r="S21" s="22"/>
      <c r="T21" s="2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T21" s="8" t="s">
        <v>48</v>
      </c>
      <c r="AU21" s="8" t="s">
        <v>18</v>
      </c>
    </row>
    <row r="22" spans="1:65" s="5" customFormat="1" ht="22.5" x14ac:dyDescent="0.2">
      <c r="B22" s="70"/>
      <c r="D22" s="65" t="s">
        <v>50</v>
      </c>
      <c r="E22" s="71" t="s">
        <v>0</v>
      </c>
      <c r="F22" s="72" t="s">
        <v>51</v>
      </c>
      <c r="H22" s="71" t="s">
        <v>0</v>
      </c>
      <c r="L22" s="70"/>
      <c r="M22" s="73"/>
      <c r="N22" s="74"/>
      <c r="O22" s="74"/>
      <c r="P22" s="74"/>
      <c r="Q22" s="74"/>
      <c r="R22" s="74"/>
      <c r="S22" s="74"/>
      <c r="T22" s="75"/>
      <c r="AT22" s="71" t="s">
        <v>50</v>
      </c>
      <c r="AU22" s="71" t="s">
        <v>18</v>
      </c>
      <c r="AV22" s="5" t="s">
        <v>17</v>
      </c>
      <c r="AW22" s="5" t="s">
        <v>7</v>
      </c>
      <c r="AX22" s="5" t="s">
        <v>15</v>
      </c>
      <c r="AY22" s="71" t="s">
        <v>36</v>
      </c>
    </row>
    <row r="23" spans="1:65" s="6" customFormat="1" x14ac:dyDescent="0.2">
      <c r="B23" s="76"/>
      <c r="D23" s="65" t="s">
        <v>50</v>
      </c>
      <c r="E23" s="77" t="s">
        <v>0</v>
      </c>
      <c r="F23" s="78" t="s">
        <v>52</v>
      </c>
      <c r="H23" s="79">
        <v>1</v>
      </c>
      <c r="L23" s="76"/>
      <c r="M23" s="80"/>
      <c r="N23" s="81"/>
      <c r="O23" s="81"/>
      <c r="P23" s="81"/>
      <c r="Q23" s="81"/>
      <c r="R23" s="81"/>
      <c r="S23" s="81"/>
      <c r="T23" s="82"/>
      <c r="AT23" s="77" t="s">
        <v>50</v>
      </c>
      <c r="AU23" s="77" t="s">
        <v>18</v>
      </c>
      <c r="AV23" s="6" t="s">
        <v>18</v>
      </c>
      <c r="AW23" s="6" t="s">
        <v>7</v>
      </c>
      <c r="AX23" s="6" t="s">
        <v>15</v>
      </c>
      <c r="AY23" s="77" t="s">
        <v>36</v>
      </c>
    </row>
    <row r="24" spans="1:65" s="7" customFormat="1" x14ac:dyDescent="0.2">
      <c r="B24" s="83"/>
      <c r="D24" s="65" t="s">
        <v>50</v>
      </c>
      <c r="E24" s="84" t="s">
        <v>0</v>
      </c>
      <c r="F24" s="85" t="s">
        <v>53</v>
      </c>
      <c r="H24" s="86">
        <v>1</v>
      </c>
      <c r="L24" s="83"/>
      <c r="M24" s="87"/>
      <c r="N24" s="88"/>
      <c r="O24" s="88"/>
      <c r="P24" s="88"/>
      <c r="Q24" s="88"/>
      <c r="R24" s="88"/>
      <c r="S24" s="88"/>
      <c r="T24" s="89"/>
      <c r="AT24" s="84" t="s">
        <v>50</v>
      </c>
      <c r="AU24" s="84" t="s">
        <v>18</v>
      </c>
      <c r="AV24" s="7" t="s">
        <v>45</v>
      </c>
      <c r="AW24" s="7" t="s">
        <v>7</v>
      </c>
      <c r="AX24" s="7" t="s">
        <v>17</v>
      </c>
      <c r="AY24" s="84" t="s">
        <v>36</v>
      </c>
    </row>
    <row r="25" spans="1:65" s="4" customFormat="1" ht="22.9" customHeight="1" x14ac:dyDescent="0.2">
      <c r="B25" s="40"/>
      <c r="D25" s="41" t="s">
        <v>14</v>
      </c>
      <c r="E25" s="50" t="s">
        <v>54</v>
      </c>
      <c r="F25" s="50" t="s">
        <v>55</v>
      </c>
      <c r="J25" s="51">
        <f>BK25</f>
        <v>254815.5</v>
      </c>
      <c r="L25" s="40"/>
      <c r="M25" s="44"/>
      <c r="N25" s="45"/>
      <c r="O25" s="45"/>
      <c r="P25" s="46">
        <f>SUM(P26:P75)</f>
        <v>0</v>
      </c>
      <c r="Q25" s="45"/>
      <c r="R25" s="46">
        <f>SUM(R26:R75)</f>
        <v>0</v>
      </c>
      <c r="S25" s="45"/>
      <c r="T25" s="47">
        <f>SUM(T26:T75)</f>
        <v>0</v>
      </c>
      <c r="AR25" s="41" t="s">
        <v>17</v>
      </c>
      <c r="AT25" s="48" t="s">
        <v>14</v>
      </c>
      <c r="AU25" s="48" t="s">
        <v>17</v>
      </c>
      <c r="AY25" s="41" t="s">
        <v>36</v>
      </c>
      <c r="BK25" s="49">
        <f>SUM(BK26:BK75)</f>
        <v>254815.5</v>
      </c>
    </row>
    <row r="26" spans="1:65" s="2" customFormat="1" ht="24" x14ac:dyDescent="0.2">
      <c r="A26" s="13"/>
      <c r="B26" s="52"/>
      <c r="C26" s="53" t="s">
        <v>56</v>
      </c>
      <c r="D26" s="53" t="s">
        <v>40</v>
      </c>
      <c r="E26" s="54" t="s">
        <v>57</v>
      </c>
      <c r="F26" s="55" t="s">
        <v>58</v>
      </c>
      <c r="G26" s="56" t="s">
        <v>59</v>
      </c>
      <c r="H26" s="57">
        <v>1</v>
      </c>
      <c r="I26" s="58">
        <v>23716</v>
      </c>
      <c r="J26" s="58">
        <f>ROUND(I26*H26,2)</f>
        <v>23716</v>
      </c>
      <c r="K26" s="55" t="s">
        <v>44</v>
      </c>
      <c r="L26" s="14"/>
      <c r="M26" s="59" t="s">
        <v>0</v>
      </c>
      <c r="N26" s="60" t="s">
        <v>10</v>
      </c>
      <c r="O26" s="61">
        <v>0</v>
      </c>
      <c r="P26" s="61">
        <f>O26*H26</f>
        <v>0</v>
      </c>
      <c r="Q26" s="61">
        <v>0</v>
      </c>
      <c r="R26" s="61">
        <f>Q26*H26</f>
        <v>0</v>
      </c>
      <c r="S26" s="61">
        <v>0</v>
      </c>
      <c r="T26" s="62">
        <f>S26*H26</f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R26" s="63" t="s">
        <v>45</v>
      </c>
      <c r="AT26" s="63" t="s">
        <v>40</v>
      </c>
      <c r="AU26" s="63" t="s">
        <v>18</v>
      </c>
      <c r="AY26" s="8" t="s">
        <v>36</v>
      </c>
      <c r="BE26" s="64">
        <f>IF(N26="základní",J26,0)</f>
        <v>23716</v>
      </c>
      <c r="BF26" s="64">
        <f>IF(N26="snížená",J26,0)</f>
        <v>0</v>
      </c>
      <c r="BG26" s="64">
        <f>IF(N26="zákl. přenesená",J26,0)</f>
        <v>0</v>
      </c>
      <c r="BH26" s="64">
        <f>IF(N26="sníž. přenesená",J26,0)</f>
        <v>0</v>
      </c>
      <c r="BI26" s="64">
        <f>IF(N26="nulová",J26,0)</f>
        <v>0</v>
      </c>
      <c r="BJ26" s="8" t="s">
        <v>17</v>
      </c>
      <c r="BK26" s="64">
        <f>ROUND(I26*H26,2)</f>
        <v>23716</v>
      </c>
      <c r="BL26" s="8" t="s">
        <v>45</v>
      </c>
      <c r="BM26" s="63" t="s">
        <v>60</v>
      </c>
    </row>
    <row r="27" spans="1:65" s="2" customFormat="1" ht="19.5" x14ac:dyDescent="0.2">
      <c r="A27" s="13"/>
      <c r="B27" s="14"/>
      <c r="C27" s="13"/>
      <c r="D27" s="65" t="s">
        <v>47</v>
      </c>
      <c r="E27" s="13"/>
      <c r="F27" s="66" t="s">
        <v>58</v>
      </c>
      <c r="G27" s="13"/>
      <c r="H27" s="13"/>
      <c r="I27" s="13"/>
      <c r="J27" s="13"/>
      <c r="K27" s="13"/>
      <c r="L27" s="14"/>
      <c r="M27" s="67"/>
      <c r="N27" s="68"/>
      <c r="O27" s="22"/>
      <c r="P27" s="22"/>
      <c r="Q27" s="22"/>
      <c r="R27" s="22"/>
      <c r="S27" s="22"/>
      <c r="T27" s="2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T27" s="8" t="s">
        <v>47</v>
      </c>
      <c r="AU27" s="8" t="s">
        <v>18</v>
      </c>
    </row>
    <row r="28" spans="1:65" s="5" customFormat="1" ht="22.5" x14ac:dyDescent="0.2">
      <c r="B28" s="70"/>
      <c r="D28" s="65" t="s">
        <v>50</v>
      </c>
      <c r="E28" s="71" t="s">
        <v>0</v>
      </c>
      <c r="F28" s="72" t="s">
        <v>61</v>
      </c>
      <c r="H28" s="71" t="s">
        <v>0</v>
      </c>
      <c r="L28" s="70"/>
      <c r="M28" s="73"/>
      <c r="N28" s="74"/>
      <c r="O28" s="74"/>
      <c r="P28" s="74"/>
      <c r="Q28" s="74"/>
      <c r="R28" s="74"/>
      <c r="S28" s="74"/>
      <c r="T28" s="75"/>
      <c r="AT28" s="71" t="s">
        <v>50</v>
      </c>
      <c r="AU28" s="71" t="s">
        <v>18</v>
      </c>
      <c r="AV28" s="5" t="s">
        <v>17</v>
      </c>
      <c r="AW28" s="5" t="s">
        <v>7</v>
      </c>
      <c r="AX28" s="5" t="s">
        <v>15</v>
      </c>
      <c r="AY28" s="71" t="s">
        <v>36</v>
      </c>
    </row>
    <row r="29" spans="1:65" s="6" customFormat="1" x14ac:dyDescent="0.2">
      <c r="B29" s="76"/>
      <c r="D29" s="65" t="s">
        <v>50</v>
      </c>
      <c r="E29" s="77" t="s">
        <v>0</v>
      </c>
      <c r="F29" s="78" t="s">
        <v>52</v>
      </c>
      <c r="H29" s="79">
        <v>1</v>
      </c>
      <c r="L29" s="76"/>
      <c r="M29" s="80"/>
      <c r="N29" s="81"/>
      <c r="O29" s="81"/>
      <c r="P29" s="81"/>
      <c r="Q29" s="81"/>
      <c r="R29" s="81"/>
      <c r="S29" s="81"/>
      <c r="T29" s="82"/>
      <c r="AT29" s="77" t="s">
        <v>50</v>
      </c>
      <c r="AU29" s="77" t="s">
        <v>18</v>
      </c>
      <c r="AV29" s="6" t="s">
        <v>18</v>
      </c>
      <c r="AW29" s="6" t="s">
        <v>7</v>
      </c>
      <c r="AX29" s="6" t="s">
        <v>15</v>
      </c>
      <c r="AY29" s="77" t="s">
        <v>36</v>
      </c>
    </row>
    <row r="30" spans="1:65" s="7" customFormat="1" x14ac:dyDescent="0.2">
      <c r="B30" s="83"/>
      <c r="D30" s="65" t="s">
        <v>50</v>
      </c>
      <c r="E30" s="84" t="s">
        <v>0</v>
      </c>
      <c r="F30" s="85" t="s">
        <v>53</v>
      </c>
      <c r="H30" s="86">
        <v>1</v>
      </c>
      <c r="L30" s="83"/>
      <c r="M30" s="87"/>
      <c r="N30" s="88"/>
      <c r="O30" s="88"/>
      <c r="P30" s="88"/>
      <c r="Q30" s="88"/>
      <c r="R30" s="88"/>
      <c r="S30" s="88"/>
      <c r="T30" s="89"/>
      <c r="AT30" s="84" t="s">
        <v>50</v>
      </c>
      <c r="AU30" s="84" t="s">
        <v>18</v>
      </c>
      <c r="AV30" s="7" t="s">
        <v>45</v>
      </c>
      <c r="AW30" s="7" t="s">
        <v>7</v>
      </c>
      <c r="AX30" s="7" t="s">
        <v>17</v>
      </c>
      <c r="AY30" s="84" t="s">
        <v>36</v>
      </c>
    </row>
    <row r="31" spans="1:65" s="2" customFormat="1" ht="16.5" customHeight="1" x14ac:dyDescent="0.2">
      <c r="A31" s="13"/>
      <c r="B31" s="52"/>
      <c r="C31" s="53" t="s">
        <v>62</v>
      </c>
      <c r="D31" s="53" t="s">
        <v>40</v>
      </c>
      <c r="E31" s="54" t="s">
        <v>63</v>
      </c>
      <c r="F31" s="55" t="s">
        <v>64</v>
      </c>
      <c r="G31" s="56" t="s">
        <v>59</v>
      </c>
      <c r="H31" s="57">
        <v>1</v>
      </c>
      <c r="I31" s="58">
        <v>17248</v>
      </c>
      <c r="J31" s="58">
        <f>ROUND(I31*H31,2)</f>
        <v>17248</v>
      </c>
      <c r="K31" s="55" t="s">
        <v>44</v>
      </c>
      <c r="L31" s="14"/>
      <c r="M31" s="59" t="s">
        <v>0</v>
      </c>
      <c r="N31" s="60" t="s">
        <v>10</v>
      </c>
      <c r="O31" s="61">
        <v>0</v>
      </c>
      <c r="P31" s="61">
        <f>O31*H31</f>
        <v>0</v>
      </c>
      <c r="Q31" s="61">
        <v>0</v>
      </c>
      <c r="R31" s="61">
        <f>Q31*H31</f>
        <v>0</v>
      </c>
      <c r="S31" s="61">
        <v>0</v>
      </c>
      <c r="T31" s="62">
        <f>S31*H31</f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R31" s="63" t="s">
        <v>45</v>
      </c>
      <c r="AT31" s="63" t="s">
        <v>40</v>
      </c>
      <c r="AU31" s="63" t="s">
        <v>18</v>
      </c>
      <c r="AY31" s="8" t="s">
        <v>36</v>
      </c>
      <c r="BE31" s="64">
        <f>IF(N31="základní",J31,0)</f>
        <v>17248</v>
      </c>
      <c r="BF31" s="64">
        <f>IF(N31="snížená",J31,0)</f>
        <v>0</v>
      </c>
      <c r="BG31" s="64">
        <f>IF(N31="zákl. přenesená",J31,0)</f>
        <v>0</v>
      </c>
      <c r="BH31" s="64">
        <f>IF(N31="sníž. přenesená",J31,0)</f>
        <v>0</v>
      </c>
      <c r="BI31" s="64">
        <f>IF(N31="nulová",J31,0)</f>
        <v>0</v>
      </c>
      <c r="BJ31" s="8" t="s">
        <v>17</v>
      </c>
      <c r="BK31" s="64">
        <f>ROUND(I31*H31,2)</f>
        <v>17248</v>
      </c>
      <c r="BL31" s="8" t="s">
        <v>45</v>
      </c>
      <c r="BM31" s="63" t="s">
        <v>65</v>
      </c>
    </row>
    <row r="32" spans="1:65" s="2" customFormat="1" x14ac:dyDescent="0.2">
      <c r="A32" s="13"/>
      <c r="B32" s="14"/>
      <c r="C32" s="13"/>
      <c r="D32" s="65" t="s">
        <v>47</v>
      </c>
      <c r="E32" s="13"/>
      <c r="F32" s="66" t="s">
        <v>64</v>
      </c>
      <c r="G32" s="13"/>
      <c r="H32" s="13"/>
      <c r="I32" s="13"/>
      <c r="J32" s="13"/>
      <c r="K32" s="13"/>
      <c r="L32" s="14"/>
      <c r="M32" s="67"/>
      <c r="N32" s="68"/>
      <c r="O32" s="22"/>
      <c r="P32" s="22"/>
      <c r="Q32" s="22"/>
      <c r="R32" s="22"/>
      <c r="S32" s="22"/>
      <c r="T32" s="2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T32" s="8" t="s">
        <v>47</v>
      </c>
      <c r="AU32" s="8" t="s">
        <v>18</v>
      </c>
    </row>
    <row r="33" spans="1:65" s="5" customFormat="1" ht="22.5" x14ac:dyDescent="0.2">
      <c r="B33" s="70"/>
      <c r="D33" s="65" t="s">
        <v>50</v>
      </c>
      <c r="E33" s="71" t="s">
        <v>0</v>
      </c>
      <c r="F33" s="72" t="s">
        <v>51</v>
      </c>
      <c r="H33" s="71" t="s">
        <v>0</v>
      </c>
      <c r="L33" s="70"/>
      <c r="M33" s="73"/>
      <c r="N33" s="74"/>
      <c r="O33" s="74"/>
      <c r="P33" s="74"/>
      <c r="Q33" s="74"/>
      <c r="R33" s="74"/>
      <c r="S33" s="74"/>
      <c r="T33" s="75"/>
      <c r="AT33" s="71" t="s">
        <v>50</v>
      </c>
      <c r="AU33" s="71" t="s">
        <v>18</v>
      </c>
      <c r="AV33" s="5" t="s">
        <v>17</v>
      </c>
      <c r="AW33" s="5" t="s">
        <v>7</v>
      </c>
      <c r="AX33" s="5" t="s">
        <v>15</v>
      </c>
      <c r="AY33" s="71" t="s">
        <v>36</v>
      </c>
    </row>
    <row r="34" spans="1:65" s="6" customFormat="1" x14ac:dyDescent="0.2">
      <c r="B34" s="76"/>
      <c r="D34" s="65" t="s">
        <v>50</v>
      </c>
      <c r="E34" s="77" t="s">
        <v>0</v>
      </c>
      <c r="F34" s="78" t="s">
        <v>52</v>
      </c>
      <c r="H34" s="79">
        <v>1</v>
      </c>
      <c r="L34" s="76"/>
      <c r="M34" s="80"/>
      <c r="N34" s="81"/>
      <c r="O34" s="81"/>
      <c r="P34" s="81"/>
      <c r="Q34" s="81"/>
      <c r="R34" s="81"/>
      <c r="S34" s="81"/>
      <c r="T34" s="82"/>
      <c r="AT34" s="77" t="s">
        <v>50</v>
      </c>
      <c r="AU34" s="77" t="s">
        <v>18</v>
      </c>
      <c r="AV34" s="6" t="s">
        <v>18</v>
      </c>
      <c r="AW34" s="6" t="s">
        <v>7</v>
      </c>
      <c r="AX34" s="6" t="s">
        <v>15</v>
      </c>
      <c r="AY34" s="77" t="s">
        <v>36</v>
      </c>
    </row>
    <row r="35" spans="1:65" s="7" customFormat="1" x14ac:dyDescent="0.2">
      <c r="B35" s="83"/>
      <c r="D35" s="65" t="s">
        <v>50</v>
      </c>
      <c r="E35" s="84" t="s">
        <v>0</v>
      </c>
      <c r="F35" s="85" t="s">
        <v>53</v>
      </c>
      <c r="H35" s="86">
        <v>1</v>
      </c>
      <c r="L35" s="83"/>
      <c r="M35" s="87"/>
      <c r="N35" s="88"/>
      <c r="O35" s="88"/>
      <c r="P35" s="88"/>
      <c r="Q35" s="88"/>
      <c r="R35" s="88"/>
      <c r="S35" s="88"/>
      <c r="T35" s="89"/>
      <c r="AT35" s="84" t="s">
        <v>50</v>
      </c>
      <c r="AU35" s="84" t="s">
        <v>18</v>
      </c>
      <c r="AV35" s="7" t="s">
        <v>45</v>
      </c>
      <c r="AW35" s="7" t="s">
        <v>7</v>
      </c>
      <c r="AX35" s="7" t="s">
        <v>17</v>
      </c>
      <c r="AY35" s="84" t="s">
        <v>36</v>
      </c>
    </row>
    <row r="36" spans="1:65" s="2" customFormat="1" ht="16.5" customHeight="1" x14ac:dyDescent="0.2">
      <c r="A36" s="13"/>
      <c r="B36" s="52"/>
      <c r="C36" s="53" t="s">
        <v>66</v>
      </c>
      <c r="D36" s="53" t="s">
        <v>40</v>
      </c>
      <c r="E36" s="54" t="s">
        <v>67</v>
      </c>
      <c r="F36" s="55" t="s">
        <v>68</v>
      </c>
      <c r="G36" s="56" t="s">
        <v>59</v>
      </c>
      <c r="H36" s="57">
        <v>1</v>
      </c>
      <c r="I36" s="58">
        <v>64466</v>
      </c>
      <c r="J36" s="58">
        <f>ROUND(I36*H36,2)</f>
        <v>64466</v>
      </c>
      <c r="K36" s="55" t="s">
        <v>44</v>
      </c>
      <c r="L36" s="14"/>
      <c r="M36" s="59" t="s">
        <v>0</v>
      </c>
      <c r="N36" s="60" t="s">
        <v>10</v>
      </c>
      <c r="O36" s="61">
        <v>0</v>
      </c>
      <c r="P36" s="61">
        <f>O36*H36</f>
        <v>0</v>
      </c>
      <c r="Q36" s="61">
        <v>0</v>
      </c>
      <c r="R36" s="61">
        <f>Q36*H36</f>
        <v>0</v>
      </c>
      <c r="S36" s="61">
        <v>0</v>
      </c>
      <c r="T36" s="62">
        <f>S36*H36</f>
        <v>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R36" s="63" t="s">
        <v>45</v>
      </c>
      <c r="AT36" s="63" t="s">
        <v>40</v>
      </c>
      <c r="AU36" s="63" t="s">
        <v>18</v>
      </c>
      <c r="AY36" s="8" t="s">
        <v>36</v>
      </c>
      <c r="BE36" s="64">
        <f>IF(N36="základní",J36,0)</f>
        <v>64466</v>
      </c>
      <c r="BF36" s="64">
        <f>IF(N36="snížená",J36,0)</f>
        <v>0</v>
      </c>
      <c r="BG36" s="64">
        <f>IF(N36="zákl. přenesená",J36,0)</f>
        <v>0</v>
      </c>
      <c r="BH36" s="64">
        <f>IF(N36="sníž. přenesená",J36,0)</f>
        <v>0</v>
      </c>
      <c r="BI36" s="64">
        <f>IF(N36="nulová",J36,0)</f>
        <v>0</v>
      </c>
      <c r="BJ36" s="8" t="s">
        <v>17</v>
      </c>
      <c r="BK36" s="64">
        <f>ROUND(I36*H36,2)</f>
        <v>64466</v>
      </c>
      <c r="BL36" s="8" t="s">
        <v>45</v>
      </c>
      <c r="BM36" s="63" t="s">
        <v>69</v>
      </c>
    </row>
    <row r="37" spans="1:65" s="2" customFormat="1" x14ac:dyDescent="0.2">
      <c r="A37" s="13"/>
      <c r="B37" s="14"/>
      <c r="C37" s="13"/>
      <c r="D37" s="65" t="s">
        <v>47</v>
      </c>
      <c r="E37" s="13"/>
      <c r="F37" s="66" t="s">
        <v>68</v>
      </c>
      <c r="G37" s="13"/>
      <c r="H37" s="13"/>
      <c r="I37" s="13"/>
      <c r="J37" s="13"/>
      <c r="K37" s="13"/>
      <c r="L37" s="14"/>
      <c r="M37" s="67"/>
      <c r="N37" s="68"/>
      <c r="O37" s="22"/>
      <c r="P37" s="22"/>
      <c r="Q37" s="22"/>
      <c r="R37" s="22"/>
      <c r="S37" s="22"/>
      <c r="T37" s="2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T37" s="8" t="s">
        <v>47</v>
      </c>
      <c r="AU37" s="8" t="s">
        <v>18</v>
      </c>
    </row>
    <row r="38" spans="1:65" s="5" customFormat="1" ht="22.5" x14ac:dyDescent="0.2">
      <c r="B38" s="70"/>
      <c r="D38" s="65" t="s">
        <v>50</v>
      </c>
      <c r="E38" s="71" t="s">
        <v>0</v>
      </c>
      <c r="F38" s="72" t="s">
        <v>51</v>
      </c>
      <c r="H38" s="71" t="s">
        <v>0</v>
      </c>
      <c r="L38" s="70"/>
      <c r="M38" s="73"/>
      <c r="N38" s="74"/>
      <c r="O38" s="74"/>
      <c r="P38" s="74"/>
      <c r="Q38" s="74"/>
      <c r="R38" s="74"/>
      <c r="S38" s="74"/>
      <c r="T38" s="75"/>
      <c r="AT38" s="71" t="s">
        <v>50</v>
      </c>
      <c r="AU38" s="71" t="s">
        <v>18</v>
      </c>
      <c r="AV38" s="5" t="s">
        <v>17</v>
      </c>
      <c r="AW38" s="5" t="s">
        <v>7</v>
      </c>
      <c r="AX38" s="5" t="s">
        <v>15</v>
      </c>
      <c r="AY38" s="71" t="s">
        <v>36</v>
      </c>
    </row>
    <row r="39" spans="1:65" s="6" customFormat="1" x14ac:dyDescent="0.2">
      <c r="B39" s="76"/>
      <c r="D39" s="65" t="s">
        <v>50</v>
      </c>
      <c r="E39" s="77" t="s">
        <v>0</v>
      </c>
      <c r="F39" s="78" t="s">
        <v>52</v>
      </c>
      <c r="H39" s="79">
        <v>1</v>
      </c>
      <c r="L39" s="76"/>
      <c r="M39" s="80"/>
      <c r="N39" s="81"/>
      <c r="O39" s="81"/>
      <c r="P39" s="81"/>
      <c r="Q39" s="81"/>
      <c r="R39" s="81"/>
      <c r="S39" s="81"/>
      <c r="T39" s="82"/>
      <c r="AT39" s="77" t="s">
        <v>50</v>
      </c>
      <c r="AU39" s="77" t="s">
        <v>18</v>
      </c>
      <c r="AV39" s="6" t="s">
        <v>18</v>
      </c>
      <c r="AW39" s="6" t="s">
        <v>7</v>
      </c>
      <c r="AX39" s="6" t="s">
        <v>15</v>
      </c>
      <c r="AY39" s="77" t="s">
        <v>36</v>
      </c>
    </row>
    <row r="40" spans="1:65" s="7" customFormat="1" x14ac:dyDescent="0.2">
      <c r="B40" s="83"/>
      <c r="D40" s="65" t="s">
        <v>50</v>
      </c>
      <c r="E40" s="84" t="s">
        <v>0</v>
      </c>
      <c r="F40" s="85" t="s">
        <v>53</v>
      </c>
      <c r="H40" s="86">
        <v>1</v>
      </c>
      <c r="L40" s="83"/>
      <c r="M40" s="87"/>
      <c r="N40" s="88"/>
      <c r="O40" s="88"/>
      <c r="P40" s="88"/>
      <c r="Q40" s="88"/>
      <c r="R40" s="88"/>
      <c r="S40" s="88"/>
      <c r="T40" s="89"/>
      <c r="AT40" s="84" t="s">
        <v>50</v>
      </c>
      <c r="AU40" s="84" t="s">
        <v>18</v>
      </c>
      <c r="AV40" s="7" t="s">
        <v>45</v>
      </c>
      <c r="AW40" s="7" t="s">
        <v>7</v>
      </c>
      <c r="AX40" s="7" t="s">
        <v>17</v>
      </c>
      <c r="AY40" s="84" t="s">
        <v>36</v>
      </c>
    </row>
    <row r="41" spans="1:65" s="2" customFormat="1" ht="16.5" customHeight="1" x14ac:dyDescent="0.2">
      <c r="A41" s="13"/>
      <c r="B41" s="52"/>
      <c r="C41" s="53" t="s">
        <v>70</v>
      </c>
      <c r="D41" s="53" t="s">
        <v>40</v>
      </c>
      <c r="E41" s="54" t="s">
        <v>71</v>
      </c>
      <c r="F41" s="55" t="s">
        <v>72</v>
      </c>
      <c r="G41" s="56" t="s">
        <v>59</v>
      </c>
      <c r="H41" s="57">
        <v>1</v>
      </c>
      <c r="I41" s="58">
        <v>30184</v>
      </c>
      <c r="J41" s="58">
        <f>ROUND(I41*H41,2)</f>
        <v>30184</v>
      </c>
      <c r="K41" s="55" t="s">
        <v>44</v>
      </c>
      <c r="L41" s="14"/>
      <c r="M41" s="59" t="s">
        <v>0</v>
      </c>
      <c r="N41" s="60" t="s">
        <v>10</v>
      </c>
      <c r="O41" s="61">
        <v>0</v>
      </c>
      <c r="P41" s="61">
        <f>O41*H41</f>
        <v>0</v>
      </c>
      <c r="Q41" s="61">
        <v>0</v>
      </c>
      <c r="R41" s="61">
        <f>Q41*H41</f>
        <v>0</v>
      </c>
      <c r="S41" s="61">
        <v>0</v>
      </c>
      <c r="T41" s="62">
        <f>S41*H41</f>
        <v>0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R41" s="63" t="s">
        <v>45</v>
      </c>
      <c r="AT41" s="63" t="s">
        <v>40</v>
      </c>
      <c r="AU41" s="63" t="s">
        <v>18</v>
      </c>
      <c r="AY41" s="8" t="s">
        <v>36</v>
      </c>
      <c r="BE41" s="64">
        <f>IF(N41="základní",J41,0)</f>
        <v>30184</v>
      </c>
      <c r="BF41" s="64">
        <f>IF(N41="snížená",J41,0)</f>
        <v>0</v>
      </c>
      <c r="BG41" s="64">
        <f>IF(N41="zákl. přenesená",J41,0)</f>
        <v>0</v>
      </c>
      <c r="BH41" s="64">
        <f>IF(N41="sníž. přenesená",J41,0)</f>
        <v>0</v>
      </c>
      <c r="BI41" s="64">
        <f>IF(N41="nulová",J41,0)</f>
        <v>0</v>
      </c>
      <c r="BJ41" s="8" t="s">
        <v>17</v>
      </c>
      <c r="BK41" s="64">
        <f>ROUND(I41*H41,2)</f>
        <v>30184</v>
      </c>
      <c r="BL41" s="8" t="s">
        <v>45</v>
      </c>
      <c r="BM41" s="63" t="s">
        <v>73</v>
      </c>
    </row>
    <row r="42" spans="1:65" s="2" customFormat="1" x14ac:dyDescent="0.2">
      <c r="A42" s="13"/>
      <c r="B42" s="14"/>
      <c r="C42" s="13"/>
      <c r="D42" s="65" t="s">
        <v>47</v>
      </c>
      <c r="E42" s="13"/>
      <c r="F42" s="66" t="s">
        <v>72</v>
      </c>
      <c r="G42" s="13"/>
      <c r="H42" s="13"/>
      <c r="I42" s="13"/>
      <c r="J42" s="13"/>
      <c r="K42" s="13"/>
      <c r="L42" s="14"/>
      <c r="M42" s="67"/>
      <c r="N42" s="68"/>
      <c r="O42" s="22"/>
      <c r="P42" s="22"/>
      <c r="Q42" s="22"/>
      <c r="R42" s="22"/>
      <c r="S42" s="22"/>
      <c r="T42" s="2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T42" s="8" t="s">
        <v>47</v>
      </c>
      <c r="AU42" s="8" t="s">
        <v>18</v>
      </c>
    </row>
    <row r="43" spans="1:65" s="5" customFormat="1" ht="22.5" x14ac:dyDescent="0.2">
      <c r="B43" s="70"/>
      <c r="D43" s="65" t="s">
        <v>50</v>
      </c>
      <c r="E43" s="71" t="s">
        <v>0</v>
      </c>
      <c r="F43" s="72" t="s">
        <v>51</v>
      </c>
      <c r="H43" s="71" t="s">
        <v>0</v>
      </c>
      <c r="L43" s="70"/>
      <c r="M43" s="73"/>
      <c r="N43" s="74"/>
      <c r="O43" s="74"/>
      <c r="P43" s="74"/>
      <c r="Q43" s="74"/>
      <c r="R43" s="74"/>
      <c r="S43" s="74"/>
      <c r="T43" s="75"/>
      <c r="AT43" s="71" t="s">
        <v>50</v>
      </c>
      <c r="AU43" s="71" t="s">
        <v>18</v>
      </c>
      <c r="AV43" s="5" t="s">
        <v>17</v>
      </c>
      <c r="AW43" s="5" t="s">
        <v>7</v>
      </c>
      <c r="AX43" s="5" t="s">
        <v>15</v>
      </c>
      <c r="AY43" s="71" t="s">
        <v>36</v>
      </c>
    </row>
    <row r="44" spans="1:65" s="6" customFormat="1" x14ac:dyDescent="0.2">
      <c r="B44" s="76"/>
      <c r="D44" s="65" t="s">
        <v>50</v>
      </c>
      <c r="E44" s="77" t="s">
        <v>0</v>
      </c>
      <c r="F44" s="78" t="s">
        <v>52</v>
      </c>
      <c r="H44" s="79">
        <v>1</v>
      </c>
      <c r="L44" s="76"/>
      <c r="M44" s="80"/>
      <c r="N44" s="81"/>
      <c r="O44" s="81"/>
      <c r="P44" s="81"/>
      <c r="Q44" s="81"/>
      <c r="R44" s="81"/>
      <c r="S44" s="81"/>
      <c r="T44" s="82"/>
      <c r="AT44" s="77" t="s">
        <v>50</v>
      </c>
      <c r="AU44" s="77" t="s">
        <v>18</v>
      </c>
      <c r="AV44" s="6" t="s">
        <v>18</v>
      </c>
      <c r="AW44" s="6" t="s">
        <v>7</v>
      </c>
      <c r="AX44" s="6" t="s">
        <v>15</v>
      </c>
      <c r="AY44" s="77" t="s">
        <v>36</v>
      </c>
    </row>
    <row r="45" spans="1:65" s="7" customFormat="1" x14ac:dyDescent="0.2">
      <c r="B45" s="83"/>
      <c r="D45" s="65" t="s">
        <v>50</v>
      </c>
      <c r="E45" s="84" t="s">
        <v>0</v>
      </c>
      <c r="F45" s="85" t="s">
        <v>53</v>
      </c>
      <c r="H45" s="86">
        <v>1</v>
      </c>
      <c r="L45" s="83"/>
      <c r="M45" s="87"/>
      <c r="N45" s="88"/>
      <c r="O45" s="88"/>
      <c r="P45" s="88"/>
      <c r="Q45" s="88"/>
      <c r="R45" s="88"/>
      <c r="S45" s="88"/>
      <c r="T45" s="89"/>
      <c r="AT45" s="84" t="s">
        <v>50</v>
      </c>
      <c r="AU45" s="84" t="s">
        <v>18</v>
      </c>
      <c r="AV45" s="7" t="s">
        <v>45</v>
      </c>
      <c r="AW45" s="7" t="s">
        <v>7</v>
      </c>
      <c r="AX45" s="7" t="s">
        <v>17</v>
      </c>
      <c r="AY45" s="84" t="s">
        <v>36</v>
      </c>
    </row>
    <row r="46" spans="1:65" s="2" customFormat="1" ht="16.5" customHeight="1" x14ac:dyDescent="0.2">
      <c r="A46" s="13"/>
      <c r="B46" s="52"/>
      <c r="C46" s="53" t="s">
        <v>74</v>
      </c>
      <c r="D46" s="53" t="s">
        <v>40</v>
      </c>
      <c r="E46" s="54" t="s">
        <v>75</v>
      </c>
      <c r="F46" s="55" t="s">
        <v>76</v>
      </c>
      <c r="G46" s="56" t="s">
        <v>59</v>
      </c>
      <c r="H46" s="57">
        <v>1</v>
      </c>
      <c r="I46" s="58">
        <v>21560</v>
      </c>
      <c r="J46" s="58">
        <f>ROUND(I46*H46,2)</f>
        <v>21560</v>
      </c>
      <c r="K46" s="55" t="s">
        <v>44</v>
      </c>
      <c r="L46" s="14"/>
      <c r="M46" s="59" t="s">
        <v>0</v>
      </c>
      <c r="N46" s="60" t="s">
        <v>10</v>
      </c>
      <c r="O46" s="61">
        <v>0</v>
      </c>
      <c r="P46" s="61">
        <f>O46*H46</f>
        <v>0</v>
      </c>
      <c r="Q46" s="61">
        <v>0</v>
      </c>
      <c r="R46" s="61">
        <f>Q46*H46</f>
        <v>0</v>
      </c>
      <c r="S46" s="61">
        <v>0</v>
      </c>
      <c r="T46" s="62">
        <f>S46*H46</f>
        <v>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R46" s="63" t="s">
        <v>45</v>
      </c>
      <c r="AT46" s="63" t="s">
        <v>40</v>
      </c>
      <c r="AU46" s="63" t="s">
        <v>18</v>
      </c>
      <c r="AY46" s="8" t="s">
        <v>36</v>
      </c>
      <c r="BE46" s="64">
        <f>IF(N46="základní",J46,0)</f>
        <v>21560</v>
      </c>
      <c r="BF46" s="64">
        <f>IF(N46="snížená",J46,0)</f>
        <v>0</v>
      </c>
      <c r="BG46" s="64">
        <f>IF(N46="zákl. přenesená",J46,0)</f>
        <v>0</v>
      </c>
      <c r="BH46" s="64">
        <f>IF(N46="sníž. přenesená",J46,0)</f>
        <v>0</v>
      </c>
      <c r="BI46" s="64">
        <f>IF(N46="nulová",J46,0)</f>
        <v>0</v>
      </c>
      <c r="BJ46" s="8" t="s">
        <v>17</v>
      </c>
      <c r="BK46" s="64">
        <f>ROUND(I46*H46,2)</f>
        <v>21560</v>
      </c>
      <c r="BL46" s="8" t="s">
        <v>45</v>
      </c>
      <c r="BM46" s="63" t="s">
        <v>77</v>
      </c>
    </row>
    <row r="47" spans="1:65" s="2" customFormat="1" x14ac:dyDescent="0.2">
      <c r="A47" s="13"/>
      <c r="B47" s="14"/>
      <c r="C47" s="13"/>
      <c r="D47" s="65" t="s">
        <v>47</v>
      </c>
      <c r="E47" s="13"/>
      <c r="F47" s="66" t="s">
        <v>76</v>
      </c>
      <c r="G47" s="13"/>
      <c r="H47" s="13"/>
      <c r="I47" s="13"/>
      <c r="J47" s="13"/>
      <c r="K47" s="13"/>
      <c r="L47" s="14"/>
      <c r="M47" s="67"/>
      <c r="N47" s="68"/>
      <c r="O47" s="22"/>
      <c r="P47" s="22"/>
      <c r="Q47" s="22"/>
      <c r="R47" s="22"/>
      <c r="S47" s="22"/>
      <c r="T47" s="2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T47" s="8" t="s">
        <v>47</v>
      </c>
      <c r="AU47" s="8" t="s">
        <v>18</v>
      </c>
    </row>
    <row r="48" spans="1:65" s="5" customFormat="1" ht="22.5" x14ac:dyDescent="0.2">
      <c r="B48" s="70"/>
      <c r="D48" s="65" t="s">
        <v>50</v>
      </c>
      <c r="E48" s="71" t="s">
        <v>0</v>
      </c>
      <c r="F48" s="72" t="s">
        <v>51</v>
      </c>
      <c r="H48" s="71" t="s">
        <v>0</v>
      </c>
      <c r="L48" s="70"/>
      <c r="M48" s="73"/>
      <c r="N48" s="74"/>
      <c r="O48" s="74"/>
      <c r="P48" s="74"/>
      <c r="Q48" s="74"/>
      <c r="R48" s="74"/>
      <c r="S48" s="74"/>
      <c r="T48" s="75"/>
      <c r="AT48" s="71" t="s">
        <v>50</v>
      </c>
      <c r="AU48" s="71" t="s">
        <v>18</v>
      </c>
      <c r="AV48" s="5" t="s">
        <v>17</v>
      </c>
      <c r="AW48" s="5" t="s">
        <v>7</v>
      </c>
      <c r="AX48" s="5" t="s">
        <v>15</v>
      </c>
      <c r="AY48" s="71" t="s">
        <v>36</v>
      </c>
    </row>
    <row r="49" spans="1:65" s="6" customFormat="1" x14ac:dyDescent="0.2">
      <c r="B49" s="76"/>
      <c r="D49" s="65" t="s">
        <v>50</v>
      </c>
      <c r="E49" s="77" t="s">
        <v>0</v>
      </c>
      <c r="F49" s="78" t="s">
        <v>52</v>
      </c>
      <c r="H49" s="79">
        <v>1</v>
      </c>
      <c r="L49" s="76"/>
      <c r="M49" s="80"/>
      <c r="N49" s="81"/>
      <c r="O49" s="81"/>
      <c r="P49" s="81"/>
      <c r="Q49" s="81"/>
      <c r="R49" s="81"/>
      <c r="S49" s="81"/>
      <c r="T49" s="82"/>
      <c r="AT49" s="77" t="s">
        <v>50</v>
      </c>
      <c r="AU49" s="77" t="s">
        <v>18</v>
      </c>
      <c r="AV49" s="6" t="s">
        <v>18</v>
      </c>
      <c r="AW49" s="6" t="s">
        <v>7</v>
      </c>
      <c r="AX49" s="6" t="s">
        <v>15</v>
      </c>
      <c r="AY49" s="77" t="s">
        <v>36</v>
      </c>
    </row>
    <row r="50" spans="1:65" s="7" customFormat="1" x14ac:dyDescent="0.2">
      <c r="B50" s="83"/>
      <c r="D50" s="65" t="s">
        <v>50</v>
      </c>
      <c r="E50" s="84" t="s">
        <v>0</v>
      </c>
      <c r="F50" s="85" t="s">
        <v>53</v>
      </c>
      <c r="H50" s="86">
        <v>1</v>
      </c>
      <c r="L50" s="83"/>
      <c r="M50" s="87"/>
      <c r="N50" s="88"/>
      <c r="O50" s="88"/>
      <c r="P50" s="88"/>
      <c r="Q50" s="88"/>
      <c r="R50" s="88"/>
      <c r="S50" s="88"/>
      <c r="T50" s="89"/>
      <c r="AT50" s="84" t="s">
        <v>50</v>
      </c>
      <c r="AU50" s="84" t="s">
        <v>18</v>
      </c>
      <c r="AV50" s="7" t="s">
        <v>45</v>
      </c>
      <c r="AW50" s="7" t="s">
        <v>7</v>
      </c>
      <c r="AX50" s="7" t="s">
        <v>17</v>
      </c>
      <c r="AY50" s="84" t="s">
        <v>36</v>
      </c>
    </row>
    <row r="51" spans="1:65" s="2" customFormat="1" ht="33" customHeight="1" x14ac:dyDescent="0.2">
      <c r="A51" s="13"/>
      <c r="B51" s="52"/>
      <c r="C51" s="53" t="s">
        <v>78</v>
      </c>
      <c r="D51" s="53" t="s">
        <v>40</v>
      </c>
      <c r="E51" s="54" t="s">
        <v>79</v>
      </c>
      <c r="F51" s="55" t="s">
        <v>80</v>
      </c>
      <c r="G51" s="56" t="s">
        <v>59</v>
      </c>
      <c r="H51" s="57">
        <v>1</v>
      </c>
      <c r="I51" s="58">
        <v>12936</v>
      </c>
      <c r="J51" s="58">
        <f>ROUND(I51*H51,2)</f>
        <v>12936</v>
      </c>
      <c r="K51" s="55" t="s">
        <v>44</v>
      </c>
      <c r="L51" s="14"/>
      <c r="M51" s="59" t="s">
        <v>0</v>
      </c>
      <c r="N51" s="60" t="s">
        <v>10</v>
      </c>
      <c r="O51" s="61">
        <v>0</v>
      </c>
      <c r="P51" s="61">
        <f>O51*H51</f>
        <v>0</v>
      </c>
      <c r="Q51" s="61">
        <v>0</v>
      </c>
      <c r="R51" s="61">
        <f>Q51*H51</f>
        <v>0</v>
      </c>
      <c r="S51" s="61">
        <v>0</v>
      </c>
      <c r="T51" s="62">
        <f>S51*H51</f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R51" s="63" t="s">
        <v>45</v>
      </c>
      <c r="AT51" s="63" t="s">
        <v>40</v>
      </c>
      <c r="AU51" s="63" t="s">
        <v>18</v>
      </c>
      <c r="AY51" s="8" t="s">
        <v>36</v>
      </c>
      <c r="BE51" s="64">
        <f>IF(N51="základní",J51,0)</f>
        <v>12936</v>
      </c>
      <c r="BF51" s="64">
        <f>IF(N51="snížená",J51,0)</f>
        <v>0</v>
      </c>
      <c r="BG51" s="64">
        <f>IF(N51="zákl. přenesená",J51,0)</f>
        <v>0</v>
      </c>
      <c r="BH51" s="64">
        <f>IF(N51="sníž. přenesená",J51,0)</f>
        <v>0</v>
      </c>
      <c r="BI51" s="64">
        <f>IF(N51="nulová",J51,0)</f>
        <v>0</v>
      </c>
      <c r="BJ51" s="8" t="s">
        <v>17</v>
      </c>
      <c r="BK51" s="64">
        <f>ROUND(I51*H51,2)</f>
        <v>12936</v>
      </c>
      <c r="BL51" s="8" t="s">
        <v>45</v>
      </c>
      <c r="BM51" s="63" t="s">
        <v>81</v>
      </c>
    </row>
    <row r="52" spans="1:65" s="2" customFormat="1" ht="19.5" x14ac:dyDescent="0.2">
      <c r="A52" s="13"/>
      <c r="B52" s="14"/>
      <c r="C52" s="13"/>
      <c r="D52" s="65" t="s">
        <v>47</v>
      </c>
      <c r="E52" s="13"/>
      <c r="F52" s="66" t="s">
        <v>80</v>
      </c>
      <c r="G52" s="13"/>
      <c r="H52" s="13"/>
      <c r="I52" s="13"/>
      <c r="J52" s="13"/>
      <c r="K52" s="13"/>
      <c r="L52" s="14"/>
      <c r="M52" s="67"/>
      <c r="N52" s="68"/>
      <c r="O52" s="22"/>
      <c r="P52" s="22"/>
      <c r="Q52" s="22"/>
      <c r="R52" s="22"/>
      <c r="S52" s="22"/>
      <c r="T52" s="2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T52" s="8" t="s">
        <v>47</v>
      </c>
      <c r="AU52" s="8" t="s">
        <v>18</v>
      </c>
    </row>
    <row r="53" spans="1:65" s="5" customFormat="1" ht="22.5" x14ac:dyDescent="0.2">
      <c r="B53" s="70"/>
      <c r="D53" s="65" t="s">
        <v>50</v>
      </c>
      <c r="E53" s="71" t="s">
        <v>0</v>
      </c>
      <c r="F53" s="72" t="s">
        <v>51</v>
      </c>
      <c r="H53" s="71" t="s">
        <v>0</v>
      </c>
      <c r="L53" s="70"/>
      <c r="M53" s="73"/>
      <c r="N53" s="74"/>
      <c r="O53" s="74"/>
      <c r="P53" s="74"/>
      <c r="Q53" s="74"/>
      <c r="R53" s="74"/>
      <c r="S53" s="74"/>
      <c r="T53" s="75"/>
      <c r="AT53" s="71" t="s">
        <v>50</v>
      </c>
      <c r="AU53" s="71" t="s">
        <v>18</v>
      </c>
      <c r="AV53" s="5" t="s">
        <v>17</v>
      </c>
      <c r="AW53" s="5" t="s">
        <v>7</v>
      </c>
      <c r="AX53" s="5" t="s">
        <v>15</v>
      </c>
      <c r="AY53" s="71" t="s">
        <v>36</v>
      </c>
    </row>
    <row r="54" spans="1:65" s="6" customFormat="1" x14ac:dyDescent="0.2">
      <c r="B54" s="76"/>
      <c r="D54" s="65" t="s">
        <v>50</v>
      </c>
      <c r="E54" s="77" t="s">
        <v>0</v>
      </c>
      <c r="F54" s="78" t="s">
        <v>52</v>
      </c>
      <c r="H54" s="79">
        <v>1</v>
      </c>
      <c r="L54" s="76"/>
      <c r="M54" s="80"/>
      <c r="N54" s="81"/>
      <c r="O54" s="81"/>
      <c r="P54" s="81"/>
      <c r="Q54" s="81"/>
      <c r="R54" s="81"/>
      <c r="S54" s="81"/>
      <c r="T54" s="82"/>
      <c r="AT54" s="77" t="s">
        <v>50</v>
      </c>
      <c r="AU54" s="77" t="s">
        <v>18</v>
      </c>
      <c r="AV54" s="6" t="s">
        <v>18</v>
      </c>
      <c r="AW54" s="6" t="s">
        <v>7</v>
      </c>
      <c r="AX54" s="6" t="s">
        <v>15</v>
      </c>
      <c r="AY54" s="77" t="s">
        <v>36</v>
      </c>
    </row>
    <row r="55" spans="1:65" s="7" customFormat="1" x14ac:dyDescent="0.2">
      <c r="B55" s="83"/>
      <c r="D55" s="65" t="s">
        <v>50</v>
      </c>
      <c r="E55" s="84" t="s">
        <v>0</v>
      </c>
      <c r="F55" s="85" t="s">
        <v>53</v>
      </c>
      <c r="H55" s="86">
        <v>1</v>
      </c>
      <c r="L55" s="83"/>
      <c r="M55" s="87"/>
      <c r="N55" s="88"/>
      <c r="O55" s="88"/>
      <c r="P55" s="88"/>
      <c r="Q55" s="88"/>
      <c r="R55" s="88"/>
      <c r="S55" s="88"/>
      <c r="T55" s="89"/>
      <c r="AT55" s="84" t="s">
        <v>50</v>
      </c>
      <c r="AU55" s="84" t="s">
        <v>18</v>
      </c>
      <c r="AV55" s="7" t="s">
        <v>45</v>
      </c>
      <c r="AW55" s="7" t="s">
        <v>7</v>
      </c>
      <c r="AX55" s="7" t="s">
        <v>17</v>
      </c>
      <c r="AY55" s="84" t="s">
        <v>36</v>
      </c>
    </row>
    <row r="56" spans="1:65" s="2" customFormat="1" ht="24" x14ac:dyDescent="0.2">
      <c r="A56" s="13"/>
      <c r="B56" s="52"/>
      <c r="C56" s="53" t="s">
        <v>82</v>
      </c>
      <c r="D56" s="53" t="s">
        <v>40</v>
      </c>
      <c r="E56" s="54" t="s">
        <v>83</v>
      </c>
      <c r="F56" s="55" t="s">
        <v>84</v>
      </c>
      <c r="G56" s="56" t="s">
        <v>59</v>
      </c>
      <c r="H56" s="57">
        <v>1</v>
      </c>
      <c r="I56" s="58">
        <v>8624</v>
      </c>
      <c r="J56" s="58">
        <f>ROUND(I56*H56,2)</f>
        <v>8624</v>
      </c>
      <c r="K56" s="55" t="s">
        <v>44</v>
      </c>
      <c r="L56" s="14"/>
      <c r="M56" s="59" t="s">
        <v>0</v>
      </c>
      <c r="N56" s="60" t="s">
        <v>10</v>
      </c>
      <c r="O56" s="61">
        <v>0</v>
      </c>
      <c r="P56" s="61">
        <f>O56*H56</f>
        <v>0</v>
      </c>
      <c r="Q56" s="61">
        <v>0</v>
      </c>
      <c r="R56" s="61">
        <f>Q56*H56</f>
        <v>0</v>
      </c>
      <c r="S56" s="61">
        <v>0</v>
      </c>
      <c r="T56" s="62">
        <f>S56*H56</f>
        <v>0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R56" s="63" t="s">
        <v>45</v>
      </c>
      <c r="AT56" s="63" t="s">
        <v>40</v>
      </c>
      <c r="AU56" s="63" t="s">
        <v>18</v>
      </c>
      <c r="AY56" s="8" t="s">
        <v>36</v>
      </c>
      <c r="BE56" s="64">
        <f>IF(N56="základní",J56,0)</f>
        <v>8624</v>
      </c>
      <c r="BF56" s="64">
        <f>IF(N56="snížená",J56,0)</f>
        <v>0</v>
      </c>
      <c r="BG56" s="64">
        <f>IF(N56="zákl. přenesená",J56,0)</f>
        <v>0</v>
      </c>
      <c r="BH56" s="64">
        <f>IF(N56="sníž. přenesená",J56,0)</f>
        <v>0</v>
      </c>
      <c r="BI56" s="64">
        <f>IF(N56="nulová",J56,0)</f>
        <v>0</v>
      </c>
      <c r="BJ56" s="8" t="s">
        <v>17</v>
      </c>
      <c r="BK56" s="64">
        <f>ROUND(I56*H56,2)</f>
        <v>8624</v>
      </c>
      <c r="BL56" s="8" t="s">
        <v>45</v>
      </c>
      <c r="BM56" s="63" t="s">
        <v>85</v>
      </c>
    </row>
    <row r="57" spans="1:65" s="2" customFormat="1" x14ac:dyDescent="0.2">
      <c r="A57" s="13"/>
      <c r="B57" s="14"/>
      <c r="C57" s="13"/>
      <c r="D57" s="65" t="s">
        <v>47</v>
      </c>
      <c r="E57" s="13"/>
      <c r="F57" s="66" t="s">
        <v>84</v>
      </c>
      <c r="G57" s="13"/>
      <c r="H57" s="13"/>
      <c r="I57" s="13"/>
      <c r="J57" s="13"/>
      <c r="K57" s="13"/>
      <c r="L57" s="14"/>
      <c r="M57" s="67"/>
      <c r="N57" s="68"/>
      <c r="O57" s="22"/>
      <c r="P57" s="22"/>
      <c r="Q57" s="22"/>
      <c r="R57" s="22"/>
      <c r="S57" s="22"/>
      <c r="T57" s="2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T57" s="8" t="s">
        <v>47</v>
      </c>
      <c r="AU57" s="8" t="s">
        <v>18</v>
      </c>
    </row>
    <row r="58" spans="1:65" s="5" customFormat="1" ht="22.5" x14ac:dyDescent="0.2">
      <c r="B58" s="70"/>
      <c r="D58" s="65" t="s">
        <v>50</v>
      </c>
      <c r="E58" s="71" t="s">
        <v>0</v>
      </c>
      <c r="F58" s="72" t="s">
        <v>51</v>
      </c>
      <c r="H58" s="71" t="s">
        <v>0</v>
      </c>
      <c r="L58" s="70"/>
      <c r="M58" s="73"/>
      <c r="N58" s="74"/>
      <c r="O58" s="74"/>
      <c r="P58" s="74"/>
      <c r="Q58" s="74"/>
      <c r="R58" s="74"/>
      <c r="S58" s="74"/>
      <c r="T58" s="75"/>
      <c r="AT58" s="71" t="s">
        <v>50</v>
      </c>
      <c r="AU58" s="71" t="s">
        <v>18</v>
      </c>
      <c r="AV58" s="5" t="s">
        <v>17</v>
      </c>
      <c r="AW58" s="5" t="s">
        <v>7</v>
      </c>
      <c r="AX58" s="5" t="s">
        <v>15</v>
      </c>
      <c r="AY58" s="71" t="s">
        <v>36</v>
      </c>
    </row>
    <row r="59" spans="1:65" s="6" customFormat="1" x14ac:dyDescent="0.2">
      <c r="B59" s="76"/>
      <c r="D59" s="65" t="s">
        <v>50</v>
      </c>
      <c r="E59" s="77" t="s">
        <v>0</v>
      </c>
      <c r="F59" s="78" t="s">
        <v>52</v>
      </c>
      <c r="H59" s="79">
        <v>1</v>
      </c>
      <c r="L59" s="76"/>
      <c r="M59" s="80"/>
      <c r="N59" s="81"/>
      <c r="O59" s="81"/>
      <c r="P59" s="81"/>
      <c r="Q59" s="81"/>
      <c r="R59" s="81"/>
      <c r="S59" s="81"/>
      <c r="T59" s="82"/>
      <c r="AT59" s="77" t="s">
        <v>50</v>
      </c>
      <c r="AU59" s="77" t="s">
        <v>18</v>
      </c>
      <c r="AV59" s="6" t="s">
        <v>18</v>
      </c>
      <c r="AW59" s="6" t="s">
        <v>7</v>
      </c>
      <c r="AX59" s="6" t="s">
        <v>15</v>
      </c>
      <c r="AY59" s="77" t="s">
        <v>36</v>
      </c>
    </row>
    <row r="60" spans="1:65" s="7" customFormat="1" x14ac:dyDescent="0.2">
      <c r="B60" s="83"/>
      <c r="D60" s="65" t="s">
        <v>50</v>
      </c>
      <c r="E60" s="84" t="s">
        <v>0</v>
      </c>
      <c r="F60" s="85" t="s">
        <v>53</v>
      </c>
      <c r="H60" s="86">
        <v>1</v>
      </c>
      <c r="L60" s="83"/>
      <c r="M60" s="87"/>
      <c r="N60" s="88"/>
      <c r="O60" s="88"/>
      <c r="P60" s="88"/>
      <c r="Q60" s="88"/>
      <c r="R60" s="88"/>
      <c r="S60" s="88"/>
      <c r="T60" s="89"/>
      <c r="AT60" s="84" t="s">
        <v>50</v>
      </c>
      <c r="AU60" s="84" t="s">
        <v>18</v>
      </c>
      <c r="AV60" s="7" t="s">
        <v>45</v>
      </c>
      <c r="AW60" s="7" t="s">
        <v>7</v>
      </c>
      <c r="AX60" s="7" t="s">
        <v>17</v>
      </c>
      <c r="AY60" s="84" t="s">
        <v>36</v>
      </c>
    </row>
    <row r="61" spans="1:65" s="2" customFormat="1" ht="16.5" customHeight="1" x14ac:dyDescent="0.2">
      <c r="A61" s="13"/>
      <c r="B61" s="52"/>
      <c r="C61" s="53" t="s">
        <v>86</v>
      </c>
      <c r="D61" s="53" t="s">
        <v>40</v>
      </c>
      <c r="E61" s="54" t="s">
        <v>87</v>
      </c>
      <c r="F61" s="55" t="s">
        <v>88</v>
      </c>
      <c r="G61" s="56" t="s">
        <v>59</v>
      </c>
      <c r="H61" s="57">
        <v>1</v>
      </c>
      <c r="I61" s="58">
        <v>61160</v>
      </c>
      <c r="J61" s="58">
        <f>ROUND(I61*H61,2)</f>
        <v>61160</v>
      </c>
      <c r="K61" s="55" t="s">
        <v>44</v>
      </c>
      <c r="L61" s="14"/>
      <c r="M61" s="59" t="s">
        <v>0</v>
      </c>
      <c r="N61" s="60" t="s">
        <v>10</v>
      </c>
      <c r="O61" s="61">
        <v>0</v>
      </c>
      <c r="P61" s="61">
        <f>O61*H61</f>
        <v>0</v>
      </c>
      <c r="Q61" s="61">
        <v>0</v>
      </c>
      <c r="R61" s="61">
        <f>Q61*H61</f>
        <v>0</v>
      </c>
      <c r="S61" s="61">
        <v>0</v>
      </c>
      <c r="T61" s="62">
        <f>S61*H61</f>
        <v>0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R61" s="63" t="s">
        <v>45</v>
      </c>
      <c r="AT61" s="63" t="s">
        <v>40</v>
      </c>
      <c r="AU61" s="63" t="s">
        <v>18</v>
      </c>
      <c r="AY61" s="8" t="s">
        <v>36</v>
      </c>
      <c r="BE61" s="64">
        <f>IF(N61="základní",J61,0)</f>
        <v>61160</v>
      </c>
      <c r="BF61" s="64">
        <f>IF(N61="snížená",J61,0)</f>
        <v>0</v>
      </c>
      <c r="BG61" s="64">
        <f>IF(N61="zákl. přenesená",J61,0)</f>
        <v>0</v>
      </c>
      <c r="BH61" s="64">
        <f>IF(N61="sníž. přenesená",J61,0)</f>
        <v>0</v>
      </c>
      <c r="BI61" s="64">
        <f>IF(N61="nulová",J61,0)</f>
        <v>0</v>
      </c>
      <c r="BJ61" s="8" t="s">
        <v>17</v>
      </c>
      <c r="BK61" s="64">
        <f>ROUND(I61*H61,2)</f>
        <v>61160</v>
      </c>
      <c r="BL61" s="8" t="s">
        <v>45</v>
      </c>
      <c r="BM61" s="63" t="s">
        <v>89</v>
      </c>
    </row>
    <row r="62" spans="1:65" s="2" customFormat="1" x14ac:dyDescent="0.2">
      <c r="A62" s="13"/>
      <c r="B62" s="14"/>
      <c r="C62" s="13"/>
      <c r="D62" s="65" t="s">
        <v>47</v>
      </c>
      <c r="E62" s="13"/>
      <c r="F62" s="66" t="s">
        <v>88</v>
      </c>
      <c r="G62" s="13"/>
      <c r="H62" s="13"/>
      <c r="I62" s="13"/>
      <c r="J62" s="13"/>
      <c r="K62" s="13"/>
      <c r="L62" s="14"/>
      <c r="M62" s="67"/>
      <c r="N62" s="68"/>
      <c r="O62" s="22"/>
      <c r="P62" s="22"/>
      <c r="Q62" s="22"/>
      <c r="R62" s="22"/>
      <c r="S62" s="22"/>
      <c r="T62" s="2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T62" s="8" t="s">
        <v>47</v>
      </c>
      <c r="AU62" s="8" t="s">
        <v>18</v>
      </c>
    </row>
    <row r="63" spans="1:65" s="5" customFormat="1" ht="22.5" x14ac:dyDescent="0.2">
      <c r="B63" s="70"/>
      <c r="D63" s="65" t="s">
        <v>50</v>
      </c>
      <c r="E63" s="71" t="s">
        <v>0</v>
      </c>
      <c r="F63" s="72" t="s">
        <v>51</v>
      </c>
      <c r="H63" s="71" t="s">
        <v>0</v>
      </c>
      <c r="L63" s="70"/>
      <c r="M63" s="73"/>
      <c r="N63" s="74"/>
      <c r="O63" s="74"/>
      <c r="P63" s="74"/>
      <c r="Q63" s="74"/>
      <c r="R63" s="74"/>
      <c r="S63" s="74"/>
      <c r="T63" s="75"/>
      <c r="AT63" s="71" t="s">
        <v>50</v>
      </c>
      <c r="AU63" s="71" t="s">
        <v>18</v>
      </c>
      <c r="AV63" s="5" t="s">
        <v>17</v>
      </c>
      <c r="AW63" s="5" t="s">
        <v>7</v>
      </c>
      <c r="AX63" s="5" t="s">
        <v>15</v>
      </c>
      <c r="AY63" s="71" t="s">
        <v>36</v>
      </c>
    </row>
    <row r="64" spans="1:65" s="6" customFormat="1" x14ac:dyDescent="0.2">
      <c r="B64" s="76"/>
      <c r="D64" s="65" t="s">
        <v>50</v>
      </c>
      <c r="E64" s="77" t="s">
        <v>0</v>
      </c>
      <c r="F64" s="78" t="s">
        <v>52</v>
      </c>
      <c r="H64" s="79">
        <v>1</v>
      </c>
      <c r="L64" s="76"/>
      <c r="M64" s="80"/>
      <c r="N64" s="81"/>
      <c r="O64" s="81"/>
      <c r="P64" s="81"/>
      <c r="Q64" s="81"/>
      <c r="R64" s="81"/>
      <c r="S64" s="81"/>
      <c r="T64" s="82"/>
      <c r="AT64" s="77" t="s">
        <v>50</v>
      </c>
      <c r="AU64" s="77" t="s">
        <v>18</v>
      </c>
      <c r="AV64" s="6" t="s">
        <v>18</v>
      </c>
      <c r="AW64" s="6" t="s">
        <v>7</v>
      </c>
      <c r="AX64" s="6" t="s">
        <v>15</v>
      </c>
      <c r="AY64" s="77" t="s">
        <v>36</v>
      </c>
    </row>
    <row r="65" spans="1:65" s="7" customFormat="1" x14ac:dyDescent="0.2">
      <c r="B65" s="83"/>
      <c r="D65" s="65" t="s">
        <v>50</v>
      </c>
      <c r="E65" s="84" t="s">
        <v>0</v>
      </c>
      <c r="F65" s="85" t="s">
        <v>53</v>
      </c>
      <c r="H65" s="86">
        <v>1</v>
      </c>
      <c r="L65" s="83"/>
      <c r="M65" s="87"/>
      <c r="N65" s="88"/>
      <c r="O65" s="88"/>
      <c r="P65" s="88"/>
      <c r="Q65" s="88"/>
      <c r="R65" s="88"/>
      <c r="S65" s="88"/>
      <c r="T65" s="89"/>
      <c r="AT65" s="84" t="s">
        <v>50</v>
      </c>
      <c r="AU65" s="84" t="s">
        <v>18</v>
      </c>
      <c r="AV65" s="7" t="s">
        <v>45</v>
      </c>
      <c r="AW65" s="7" t="s">
        <v>7</v>
      </c>
      <c r="AX65" s="7" t="s">
        <v>17</v>
      </c>
      <c r="AY65" s="84" t="s">
        <v>36</v>
      </c>
    </row>
    <row r="66" spans="1:65" s="2" customFormat="1" ht="44.25" customHeight="1" x14ac:dyDescent="0.2">
      <c r="A66" s="13"/>
      <c r="B66" s="52"/>
      <c r="C66" s="53" t="s">
        <v>90</v>
      </c>
      <c r="D66" s="53" t="s">
        <v>40</v>
      </c>
      <c r="E66" s="54" t="s">
        <v>91</v>
      </c>
      <c r="F66" s="55" t="s">
        <v>92</v>
      </c>
      <c r="G66" s="56" t="s">
        <v>59</v>
      </c>
      <c r="H66" s="57">
        <v>1</v>
      </c>
      <c r="I66" s="58">
        <v>4312</v>
      </c>
      <c r="J66" s="58">
        <f>ROUND(I66*H66,2)</f>
        <v>4312</v>
      </c>
      <c r="K66" s="55" t="s">
        <v>44</v>
      </c>
      <c r="L66" s="14"/>
      <c r="M66" s="59" t="s">
        <v>0</v>
      </c>
      <c r="N66" s="60" t="s">
        <v>10</v>
      </c>
      <c r="O66" s="61">
        <v>0</v>
      </c>
      <c r="P66" s="61">
        <f>O66*H66</f>
        <v>0</v>
      </c>
      <c r="Q66" s="61">
        <v>0</v>
      </c>
      <c r="R66" s="61">
        <f>Q66*H66</f>
        <v>0</v>
      </c>
      <c r="S66" s="61">
        <v>0</v>
      </c>
      <c r="T66" s="62">
        <f>S66*H66</f>
        <v>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R66" s="63" t="s">
        <v>45</v>
      </c>
      <c r="AT66" s="63" t="s">
        <v>40</v>
      </c>
      <c r="AU66" s="63" t="s">
        <v>18</v>
      </c>
      <c r="AY66" s="8" t="s">
        <v>36</v>
      </c>
      <c r="BE66" s="64">
        <f>IF(N66="základní",J66,0)</f>
        <v>4312</v>
      </c>
      <c r="BF66" s="64">
        <f>IF(N66="snížená",J66,0)</f>
        <v>0</v>
      </c>
      <c r="BG66" s="64">
        <f>IF(N66="zákl. přenesená",J66,0)</f>
        <v>0</v>
      </c>
      <c r="BH66" s="64">
        <f>IF(N66="sníž. přenesená",J66,0)</f>
        <v>0</v>
      </c>
      <c r="BI66" s="64">
        <f>IF(N66="nulová",J66,0)</f>
        <v>0</v>
      </c>
      <c r="BJ66" s="8" t="s">
        <v>17</v>
      </c>
      <c r="BK66" s="64">
        <f>ROUND(I66*H66,2)</f>
        <v>4312</v>
      </c>
      <c r="BL66" s="8" t="s">
        <v>45</v>
      </c>
      <c r="BM66" s="63" t="s">
        <v>93</v>
      </c>
    </row>
    <row r="67" spans="1:65" s="2" customFormat="1" ht="29.25" x14ac:dyDescent="0.2">
      <c r="A67" s="13"/>
      <c r="B67" s="14"/>
      <c r="C67" s="13"/>
      <c r="D67" s="65" t="s">
        <v>47</v>
      </c>
      <c r="E67" s="13"/>
      <c r="F67" s="66" t="s">
        <v>92</v>
      </c>
      <c r="G67" s="13"/>
      <c r="H67" s="13"/>
      <c r="I67" s="13"/>
      <c r="J67" s="13"/>
      <c r="K67" s="13"/>
      <c r="L67" s="14"/>
      <c r="M67" s="67"/>
      <c r="N67" s="68"/>
      <c r="O67" s="22"/>
      <c r="P67" s="22"/>
      <c r="Q67" s="22"/>
      <c r="R67" s="22"/>
      <c r="S67" s="22"/>
      <c r="T67" s="2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T67" s="8" t="s">
        <v>47</v>
      </c>
      <c r="AU67" s="8" t="s">
        <v>18</v>
      </c>
    </row>
    <row r="68" spans="1:65" s="5" customFormat="1" ht="22.5" x14ac:dyDescent="0.2">
      <c r="B68" s="70"/>
      <c r="D68" s="65" t="s">
        <v>50</v>
      </c>
      <c r="E68" s="71" t="s">
        <v>0</v>
      </c>
      <c r="F68" s="72" t="s">
        <v>51</v>
      </c>
      <c r="H68" s="71" t="s">
        <v>0</v>
      </c>
      <c r="L68" s="70"/>
      <c r="M68" s="73"/>
      <c r="N68" s="74"/>
      <c r="O68" s="74"/>
      <c r="P68" s="74"/>
      <c r="Q68" s="74"/>
      <c r="R68" s="74"/>
      <c r="S68" s="74"/>
      <c r="T68" s="75"/>
      <c r="AT68" s="71" t="s">
        <v>50</v>
      </c>
      <c r="AU68" s="71" t="s">
        <v>18</v>
      </c>
      <c r="AV68" s="5" t="s">
        <v>17</v>
      </c>
      <c r="AW68" s="5" t="s">
        <v>7</v>
      </c>
      <c r="AX68" s="5" t="s">
        <v>15</v>
      </c>
      <c r="AY68" s="71" t="s">
        <v>36</v>
      </c>
    </row>
    <row r="69" spans="1:65" s="6" customFormat="1" x14ac:dyDescent="0.2">
      <c r="B69" s="76"/>
      <c r="D69" s="65" t="s">
        <v>50</v>
      </c>
      <c r="E69" s="77" t="s">
        <v>0</v>
      </c>
      <c r="F69" s="78" t="s">
        <v>52</v>
      </c>
      <c r="H69" s="79">
        <v>1</v>
      </c>
      <c r="L69" s="76"/>
      <c r="M69" s="80"/>
      <c r="N69" s="81"/>
      <c r="O69" s="81"/>
      <c r="P69" s="81"/>
      <c r="Q69" s="81"/>
      <c r="R69" s="81"/>
      <c r="S69" s="81"/>
      <c r="T69" s="82"/>
      <c r="AT69" s="77" t="s">
        <v>50</v>
      </c>
      <c r="AU69" s="77" t="s">
        <v>18</v>
      </c>
      <c r="AV69" s="6" t="s">
        <v>18</v>
      </c>
      <c r="AW69" s="6" t="s">
        <v>7</v>
      </c>
      <c r="AX69" s="6" t="s">
        <v>15</v>
      </c>
      <c r="AY69" s="77" t="s">
        <v>36</v>
      </c>
    </row>
    <row r="70" spans="1:65" s="7" customFormat="1" x14ac:dyDescent="0.2">
      <c r="B70" s="83"/>
      <c r="D70" s="65" t="s">
        <v>50</v>
      </c>
      <c r="E70" s="84" t="s">
        <v>0</v>
      </c>
      <c r="F70" s="85" t="s">
        <v>53</v>
      </c>
      <c r="H70" s="86">
        <v>1</v>
      </c>
      <c r="L70" s="83"/>
      <c r="M70" s="87"/>
      <c r="N70" s="88"/>
      <c r="O70" s="88"/>
      <c r="P70" s="88"/>
      <c r="Q70" s="88"/>
      <c r="R70" s="88"/>
      <c r="S70" s="88"/>
      <c r="T70" s="89"/>
      <c r="AT70" s="84" t="s">
        <v>50</v>
      </c>
      <c r="AU70" s="84" t="s">
        <v>18</v>
      </c>
      <c r="AV70" s="7" t="s">
        <v>45</v>
      </c>
      <c r="AW70" s="7" t="s">
        <v>7</v>
      </c>
      <c r="AX70" s="7" t="s">
        <v>17</v>
      </c>
      <c r="AY70" s="84" t="s">
        <v>36</v>
      </c>
    </row>
    <row r="71" spans="1:65" s="2" customFormat="1" ht="16.5" customHeight="1" x14ac:dyDescent="0.2">
      <c r="A71" s="13"/>
      <c r="B71" s="52"/>
      <c r="C71" s="53" t="s">
        <v>94</v>
      </c>
      <c r="D71" s="53" t="s">
        <v>40</v>
      </c>
      <c r="E71" s="54" t="s">
        <v>95</v>
      </c>
      <c r="F71" s="55" t="s">
        <v>96</v>
      </c>
      <c r="G71" s="56" t="s">
        <v>59</v>
      </c>
      <c r="H71" s="57">
        <v>1</v>
      </c>
      <c r="I71" s="58">
        <v>10609.5</v>
      </c>
      <c r="J71" s="58">
        <f>ROUND(I71*H71,2)</f>
        <v>10609.5</v>
      </c>
      <c r="K71" s="55" t="s">
        <v>44</v>
      </c>
      <c r="L71" s="14"/>
      <c r="M71" s="59" t="s">
        <v>0</v>
      </c>
      <c r="N71" s="60" t="s">
        <v>10</v>
      </c>
      <c r="O71" s="61">
        <v>0</v>
      </c>
      <c r="P71" s="61">
        <f>O71*H71</f>
        <v>0</v>
      </c>
      <c r="Q71" s="61">
        <v>0</v>
      </c>
      <c r="R71" s="61">
        <f>Q71*H71</f>
        <v>0</v>
      </c>
      <c r="S71" s="61">
        <v>0</v>
      </c>
      <c r="T71" s="62">
        <f>S71*H71</f>
        <v>0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R71" s="63" t="s">
        <v>45</v>
      </c>
      <c r="AT71" s="63" t="s">
        <v>40</v>
      </c>
      <c r="AU71" s="63" t="s">
        <v>18</v>
      </c>
      <c r="AY71" s="8" t="s">
        <v>36</v>
      </c>
      <c r="BE71" s="64">
        <f>IF(N71="základní",J71,0)</f>
        <v>10609.5</v>
      </c>
      <c r="BF71" s="64">
        <f>IF(N71="snížená",J71,0)</f>
        <v>0</v>
      </c>
      <c r="BG71" s="64">
        <f>IF(N71="zákl. přenesená",J71,0)</f>
        <v>0</v>
      </c>
      <c r="BH71" s="64">
        <f>IF(N71="sníž. přenesená",J71,0)</f>
        <v>0</v>
      </c>
      <c r="BI71" s="64">
        <f>IF(N71="nulová",J71,0)</f>
        <v>0</v>
      </c>
      <c r="BJ71" s="8" t="s">
        <v>17</v>
      </c>
      <c r="BK71" s="64">
        <f>ROUND(I71*H71,2)</f>
        <v>10609.5</v>
      </c>
      <c r="BL71" s="8" t="s">
        <v>45</v>
      </c>
      <c r="BM71" s="63" t="s">
        <v>97</v>
      </c>
    </row>
    <row r="72" spans="1:65" s="2" customFormat="1" x14ac:dyDescent="0.2">
      <c r="A72" s="13"/>
      <c r="B72" s="14"/>
      <c r="C72" s="13"/>
      <c r="D72" s="65" t="s">
        <v>47</v>
      </c>
      <c r="E72" s="13"/>
      <c r="F72" s="66" t="s">
        <v>96</v>
      </c>
      <c r="G72" s="13"/>
      <c r="H72" s="13"/>
      <c r="I72" s="13"/>
      <c r="J72" s="13"/>
      <c r="K72" s="13"/>
      <c r="L72" s="14"/>
      <c r="M72" s="67"/>
      <c r="N72" s="68"/>
      <c r="O72" s="22"/>
      <c r="P72" s="22"/>
      <c r="Q72" s="22"/>
      <c r="R72" s="22"/>
      <c r="S72" s="22"/>
      <c r="T72" s="2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T72" s="8" t="s">
        <v>47</v>
      </c>
      <c r="AU72" s="8" t="s">
        <v>18</v>
      </c>
    </row>
    <row r="73" spans="1:65" s="5" customFormat="1" ht="22.5" x14ac:dyDescent="0.2">
      <c r="B73" s="70"/>
      <c r="D73" s="65" t="s">
        <v>50</v>
      </c>
      <c r="E73" s="71" t="s">
        <v>0</v>
      </c>
      <c r="F73" s="72" t="s">
        <v>51</v>
      </c>
      <c r="H73" s="71" t="s">
        <v>0</v>
      </c>
      <c r="L73" s="70"/>
      <c r="M73" s="73"/>
      <c r="N73" s="74"/>
      <c r="O73" s="74"/>
      <c r="P73" s="74"/>
      <c r="Q73" s="74"/>
      <c r="R73" s="74"/>
      <c r="S73" s="74"/>
      <c r="T73" s="75"/>
      <c r="AT73" s="71" t="s">
        <v>50</v>
      </c>
      <c r="AU73" s="71" t="s">
        <v>18</v>
      </c>
      <c r="AV73" s="5" t="s">
        <v>17</v>
      </c>
      <c r="AW73" s="5" t="s">
        <v>7</v>
      </c>
      <c r="AX73" s="5" t="s">
        <v>15</v>
      </c>
      <c r="AY73" s="71" t="s">
        <v>36</v>
      </c>
    </row>
    <row r="74" spans="1:65" s="6" customFormat="1" x14ac:dyDescent="0.2">
      <c r="B74" s="76"/>
      <c r="D74" s="65" t="s">
        <v>50</v>
      </c>
      <c r="E74" s="77" t="s">
        <v>0</v>
      </c>
      <c r="F74" s="78" t="s">
        <v>52</v>
      </c>
      <c r="H74" s="79">
        <v>1</v>
      </c>
      <c r="L74" s="76"/>
      <c r="M74" s="80"/>
      <c r="N74" s="81"/>
      <c r="O74" s="81"/>
      <c r="P74" s="81"/>
      <c r="Q74" s="81"/>
      <c r="R74" s="81"/>
      <c r="S74" s="81"/>
      <c r="T74" s="82"/>
      <c r="AT74" s="77" t="s">
        <v>50</v>
      </c>
      <c r="AU74" s="77" t="s">
        <v>18</v>
      </c>
      <c r="AV74" s="6" t="s">
        <v>18</v>
      </c>
      <c r="AW74" s="6" t="s">
        <v>7</v>
      </c>
      <c r="AX74" s="6" t="s">
        <v>15</v>
      </c>
      <c r="AY74" s="77" t="s">
        <v>36</v>
      </c>
    </row>
    <row r="75" spans="1:65" s="7" customFormat="1" x14ac:dyDescent="0.2">
      <c r="B75" s="83"/>
      <c r="D75" s="65" t="s">
        <v>50</v>
      </c>
      <c r="E75" s="84" t="s">
        <v>0</v>
      </c>
      <c r="F75" s="85" t="s">
        <v>53</v>
      </c>
      <c r="H75" s="86">
        <v>1</v>
      </c>
      <c r="L75" s="83"/>
      <c r="M75" s="90"/>
      <c r="N75" s="91"/>
      <c r="O75" s="91"/>
      <c r="P75" s="91"/>
      <c r="Q75" s="91"/>
      <c r="R75" s="91"/>
      <c r="S75" s="91"/>
      <c r="T75" s="92"/>
      <c r="AT75" s="84" t="s">
        <v>50</v>
      </c>
      <c r="AU75" s="84" t="s">
        <v>18</v>
      </c>
      <c r="AV75" s="7" t="s">
        <v>45</v>
      </c>
      <c r="AW75" s="7" t="s">
        <v>7</v>
      </c>
      <c r="AX75" s="7" t="s">
        <v>17</v>
      </c>
      <c r="AY75" s="84" t="s">
        <v>36</v>
      </c>
    </row>
    <row r="76" spans="1:65" s="2" customFormat="1" ht="6.95" customHeight="1" x14ac:dyDescent="0.2">
      <c r="A76" s="13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4"/>
      <c r="M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</sheetData>
  <autoFilter ref="C15:K75" xr:uid="{00000000-0009-0000-0000-000001000000}"/>
  <mergeCells count="2">
    <mergeCell ref="E6:H6"/>
    <mergeCell ref="E8:H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04 - Motorové rozvody ...</vt:lpstr>
      <vt:lpstr>'PS 04 - Motorové rozvody ...'!Názvy_tisku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Brůna Milan</dc:creator>
  <cp:lastModifiedBy>Bruna Milan</cp:lastModifiedBy>
  <dcterms:created xsi:type="dcterms:W3CDTF">2021-02-10T13:15:05Z</dcterms:created>
  <dcterms:modified xsi:type="dcterms:W3CDTF">2021-02-10T13:21:56Z</dcterms:modified>
</cp:coreProperties>
</file>